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0"/>
  <bookViews>
    <workbookView xWindow="360" yWindow="15" windowWidth="20955" windowHeight="9720" activeTab="1"/>
  </bookViews>
  <sheets>
    <sheet name="BM" sheetId="1" state="visible" r:id="rId1"/>
    <sheet name="CFF-BM" sheetId="2" state="visible" r:id="rId2"/>
  </sheets>
  <calcPr/>
</workbook>
</file>

<file path=xl/sharedStrings.xml><?xml version="1.0" encoding="utf-8"?>
<sst xmlns="http://schemas.openxmlformats.org/spreadsheetml/2006/main" count="1859" uniqueCount="1859">
  <si>
    <t>Nivel</t>
  </si>
  <si>
    <t xml:space="preserve">N° Macrosserviço / Serviço</t>
  </si>
  <si>
    <t>Fonte</t>
  </si>
  <si>
    <t>Código</t>
  </si>
  <si>
    <t xml:space="preserve">Descrição Macrosserviço / Serviço</t>
  </si>
  <si>
    <t xml:space="preserve">Qtd. (valor calculado)</t>
  </si>
  <si>
    <t>Und.</t>
  </si>
  <si>
    <t xml:space="preserve">Custo Unitário Referência</t>
  </si>
  <si>
    <t xml:space="preserve">Custo Unitário</t>
  </si>
  <si>
    <t>BDI</t>
  </si>
  <si>
    <t xml:space="preserve">Preço Unitário (valor calculado)</t>
  </si>
  <si>
    <t xml:space="preserve">Preço Total (valor calculado)</t>
  </si>
  <si>
    <t>Observação</t>
  </si>
  <si>
    <t xml:space="preserve">N° Frente de Obra</t>
  </si>
  <si>
    <t xml:space="preserve">Frente de Obra</t>
  </si>
  <si>
    <t>Qtd.</t>
  </si>
  <si>
    <t>Valor</t>
  </si>
  <si>
    <t>Macrosserviço</t>
  </si>
  <si>
    <t>1</t>
  </si>
  <si>
    <t/>
  </si>
  <si>
    <t xml:space="preserve">SERVIÇOS PRELIMINARES</t>
  </si>
  <si>
    <t>PORCENTAGEM</t>
  </si>
  <si>
    <t>Serviço</t>
  </si>
  <si>
    <t>1.1</t>
  </si>
  <si>
    <t>SINAPI</t>
  </si>
  <si>
    <t>103689</t>
  </si>
  <si>
    <t xml:space="preserve">FORNECIMENTO E INSTALAÇÃO DE PLACA DE OBRA COM CHAPA GALVANIZADA E ESTRUTURA DE MADEIRA. AF_03/2022_PS</t>
  </si>
  <si>
    <t>M2</t>
  </si>
  <si>
    <t xml:space="preserve">Frente Única</t>
  </si>
  <si>
    <t>1.2</t>
  </si>
  <si>
    <t>98459</t>
  </si>
  <si>
    <t xml:space="preserve">TAPUME COM TELHA METÁLICA. AF_03/2024</t>
  </si>
  <si>
    <t>1.3</t>
  </si>
  <si>
    <t>101509</t>
  </si>
  <si>
    <t xml:space="preserve">ENTRADA DE ENERGIA ELÉTRICA, AÉREA, TRIFÁSICA, COM CAIXA DE EMBUTIR, CABO DE 10 MM2 E DISJUNTOR DIN 50A (NÃO INCLUSO O POSTE DE CONCRETO). AF_12/2025</t>
  </si>
  <si>
    <t>UN</t>
  </si>
  <si>
    <t>1.4</t>
  </si>
  <si>
    <t>Composição</t>
  </si>
  <si>
    <t xml:space="preserve">FNDE 03</t>
  </si>
  <si>
    <t xml:space="preserve">LIGAÇÃO PROVISÓRIA DE ÁGUA E ESGOTO</t>
  </si>
  <si>
    <t>1.5</t>
  </si>
  <si>
    <t>99059</t>
  </si>
  <si>
    <t xml:space="preserve">LOCAÇÃO CONVENCIONAL DE OBRA, UTILIZANDO GABARITO DE TÁBUAS CORRIDAS PONTALETADAS A CADA 2,00M - 2 UTILIZAÇÕES. AF_03/2024</t>
  </si>
  <si>
    <t>M</t>
  </si>
  <si>
    <t>1.6</t>
  </si>
  <si>
    <t xml:space="preserve">FNDE 392</t>
  </si>
  <si>
    <t xml:space="preserve">ADMINISTRAÇÃO LOCAL TIPO 2</t>
  </si>
  <si>
    <t>1.7</t>
  </si>
  <si>
    <t xml:space="preserve">FNDE 231</t>
  </si>
  <si>
    <t xml:space="preserve">LOCACAO DE CONTAINER 2,30 X 6,00 M, ALT. 2,50 M, COM 1 SANITARIO, PARA ESCRITORIO, COMPLETO, SEM DIVISORIAS INTERNAS (NAO INCLUI MOBILIZACAO/DESMOBILIZACAO)</t>
  </si>
  <si>
    <t>MÊS</t>
  </si>
  <si>
    <t>1.8</t>
  </si>
  <si>
    <t xml:space="preserve">FNDE 230</t>
  </si>
  <si>
    <t xml:space="preserve">LOCACAO DE CONTAINER 2,30 X 6,00 M, ALT. 2,50 M, PARA ESCRITORIO, SEM DIVISORIAS INTERNAS E SEM SANITARIO (NAO INCLUI MOBILIZACAO/DESMOBILIZACAO)</t>
  </si>
  <si>
    <t>1.9</t>
  </si>
  <si>
    <t xml:space="preserve">FNDE 232</t>
  </si>
  <si>
    <t xml:space="preserve">LOCACAO DE CONTAINER 2,30 X 6,00 M, ALT. 2,50 M, PARA SANITARIO, COM 4 BACIAS, 8 CHUVEIROS,1 LAVATORIO E 1 MICTORIO (NAO INCLUI MOBILIZACAO/DESMOBILIZACAO)</t>
  </si>
  <si>
    <t>2</t>
  </si>
  <si>
    <t xml:space="preserve">MOVIMENTO DE TERRA PARA FUNDAÇÕES</t>
  </si>
  <si>
    <t>2.1</t>
  </si>
  <si>
    <t>98525</t>
  </si>
  <si>
    <t xml:space="preserve">LIMPEZA MECANIZADA DE CAMADA VEGETAL, VEGETAÇÃO E PEQUENAS ÁRVORES (DIÂMETRO DE TRONCO MENOR QUE 0,20 M), COM TRATOR DE ESTEIRAS. AF_03/2024</t>
  </si>
  <si>
    <t>2.2</t>
  </si>
  <si>
    <t>94304</t>
  </si>
  <si>
    <t xml:space="preserve">ATERRO MECANIZADO DE VALA COM ESCAVADEIRA HIDRÁULICA (CAPACIDADE DA CAÇAMBA: 0,8 M³ / POTÊNCIA: 111 HP), LARGURA ATÉ 2,5 M, PROFUNDIDADE ATÉ 1,5 M, COM SOLO ARGILO-ARENOSO. AF_08/2023</t>
  </si>
  <si>
    <t>M3</t>
  </si>
  <si>
    <t>2.3</t>
  </si>
  <si>
    <t>96521</t>
  </si>
  <si>
    <t xml:space="preserve">ESCAVAÇÃO MECANIZADA PARA BLOCO DE COROAMENTO OU SAPATA COM RETROESCAVADEIRA (INCLUINDO ESCAVAÇÃO PARA COLOCAÇÃO DE FÔRMAS). AF_01/2024</t>
  </si>
  <si>
    <t>2.4</t>
  </si>
  <si>
    <t>96525</t>
  </si>
  <si>
    <t xml:space="preserve">ESCAVAÇÃO MECANIZADA PARA VIGA BALDRAME OU SAPATA CORRIDA COM MINI-ESCAVADEIRA (INCLUINDO ESCAVAÇÃO PARA COLOCAÇÃO DE FÔRMAS). AF_01/2024</t>
  </si>
  <si>
    <t>2.5</t>
  </si>
  <si>
    <t>101616</t>
  </si>
  <si>
    <t xml:space="preserve">PREPARO DE FUNDO DE VALA COM LARGURA MENOR QUE 1,5 M (ACERTO DO SOLO NATURAL), EM LOCAL COM NÍVEL BAIXO DE INTERFERÊNCIA. AF_01/2026</t>
  </si>
  <si>
    <t>2.6</t>
  </si>
  <si>
    <t>93381</t>
  </si>
  <si>
    <t xml:space="preserve">REATERRO MECANIZADO DE VALA COM RETROESCAVADEIRA (CAPACIDADE DA CAÇAMBA DA RETRO: 0,26 M³/POTÊNCIA: 88 HP), LARGURA 0,8 A 1,5 M, PROFUNDIDADE 1,5 A 3,0 M, COM SOLO (SEM SUBSTITUIÇÃO) DE 1ª CATEGORIA E COMPACTADOR DE SOLOS DE PERCUSSÃO. AF_08/2023</t>
  </si>
  <si>
    <t>2.7</t>
  </si>
  <si>
    <t>104738</t>
  </si>
  <si>
    <t xml:space="preserve">ATERRO MECANIZADO DE VALA COM MINICARREGADEIRA, COM SOLO ARGILO-ARENOSO. AF_08/2023</t>
  </si>
  <si>
    <t>3</t>
  </si>
  <si>
    <t xml:space="preserve">FUNDAÇÕES - CONCRETO ARMADO PARA FUNDAÇÕES</t>
  </si>
  <si>
    <t>3.1</t>
  </si>
  <si>
    <t>100896</t>
  </si>
  <si>
    <t xml:space="preserve">ESTACA ESCAVADA MECANICAMENTE, SEM FLUIDO ESTABILIZANTE, COM 25CM DE DIÂMETRO, CONCRETO LANÇADO POR CAMINHÃO BETONEIRA (EXCLUSIVE MOBILIZAÇÃO E DESMOBILIZAÇÃO). AF_01/2020</t>
  </si>
  <si>
    <t>3.2</t>
  </si>
  <si>
    <t>95601</t>
  </si>
  <si>
    <t xml:space="preserve">ARRASAMENTO MECANICO DE ESTACA DE CONCRETO ARMADO, DIAMETROS DE ATÉ 40 CM. AF_05/2021</t>
  </si>
  <si>
    <t>3.3</t>
  </si>
  <si>
    <t>100898</t>
  </si>
  <si>
    <t xml:space="preserve">ESTACA ESCAVADA MECANICAMENTE, SEM FLUIDO ESTABILIZANTE, COM 60CM DE DIÂMETRO, CONCRETO LANÇADO POR CAMINHÃO BETONEIRA (EXCLUSIVE MOBILIZAÇÃO E DESMOBILIZAÇÃO). AF_01/2020</t>
  </si>
  <si>
    <t>3.4</t>
  </si>
  <si>
    <t>95602</t>
  </si>
  <si>
    <t xml:space="preserve">ARRASAMENTO MECANICO DE ESTACA DE CONCRETO ARMADO, DIAMETROS DE 41 CM A 60 CM. AF_05/2021</t>
  </si>
  <si>
    <t>4</t>
  </si>
  <si>
    <t xml:space="preserve">FUNDAÇÕES - CONCRETO ARMADO PARA SAPATAS</t>
  </si>
  <si>
    <t>4.1</t>
  </si>
  <si>
    <t>96621</t>
  </si>
  <si>
    <t xml:space="preserve">LASTRO COM MATERIAL GRANULAR, APLICAÇÃO EM BLOCOS DE COROAMENTO, ESPESSURA DE *5 CM*. AF_01/2024</t>
  </si>
  <si>
    <t>4.2</t>
  </si>
  <si>
    <t>96619</t>
  </si>
  <si>
    <t xml:space="preserve">LASTRO DE CONCRETO MAGRO, APLICADO EM BLOCOS DE COROAMENTO OU SAPATAS, ESPESSURA DE 5 CM. AF_01/2024</t>
  </si>
  <si>
    <t>4.3</t>
  </si>
  <si>
    <t>96535</t>
  </si>
  <si>
    <t xml:space="preserve">FABRICAÇÃO, MONTAGEM E DESMONTAGEM DE FÔRMA PARA SAPATA, EM MADEIRA SERRADA, E=25 MM, 4 UTILIZAÇÕES. AF_01/2024</t>
  </si>
  <si>
    <t>4.4</t>
  </si>
  <si>
    <t>104918</t>
  </si>
  <si>
    <t xml:space="preserve">ARMAÇÃO DE SAPATA ISOLADA, VIGA BALDRAME E SAPATA CORRIDA UTILIZANDO AÇO CA-50 DE 8 MM - MONTAGEM. AF_01/2024</t>
  </si>
  <si>
    <t>KG</t>
  </si>
  <si>
    <t>4.5</t>
  </si>
  <si>
    <t>104919</t>
  </si>
  <si>
    <t xml:space="preserve">ARMAÇÃO DE SAPATA ISOLADA, VIGA BALDRAME E SAPATA CORRIDA UTILIZANDO AÇO CA-50 DE 10 MM - MONTAGEM. AF_01/2024</t>
  </si>
  <si>
    <t>4.6</t>
  </si>
  <si>
    <t>104916</t>
  </si>
  <si>
    <t xml:space="preserve">ARMAÇÃO DE SAPATA ISOLADA, VIGA BALDRAME E SAPATA CORRIDA UTILIZANDO AÇO CA-60 DE 5 MM - MONTAGEM. AF_01/2024</t>
  </si>
  <si>
    <t>4.7</t>
  </si>
  <si>
    <t>96558</t>
  </si>
  <si>
    <t xml:space="preserve">CONCRETAGEM DE SAPATA, FCK 30 MPA, COM USO DE BOMBA - LANÇAMENTO, ADENSAMENTO E ACABAMENTO. AF_01/2024</t>
  </si>
  <si>
    <t>5</t>
  </si>
  <si>
    <t xml:space="preserve">FUNDAÇÕES - CONCRETO ARMADO PARA BLOCOS</t>
  </si>
  <si>
    <t>5.1</t>
  </si>
  <si>
    <t>5.2</t>
  </si>
  <si>
    <t>5.3</t>
  </si>
  <si>
    <t>96534</t>
  </si>
  <si>
    <t xml:space="preserve">FABRICAÇÃO, MONTAGEM E DESMONTAGEM DE FÔRMA PARA BLOCO DE COROAMENTO, EM MADEIRA SERRADA, E=25 MM, 4 UTILIZAÇÕES. AF_01/2024</t>
  </si>
  <si>
    <t>5.4</t>
  </si>
  <si>
    <t>96544</t>
  </si>
  <si>
    <t xml:space="preserve">ARMAÇÃO DE BLOCO UTILIZANDO AÇO CA-50 DE 6,3 MM - MONTAGEM. AF_01/2024</t>
  </si>
  <si>
    <t>5.5</t>
  </si>
  <si>
    <t>96546</t>
  </si>
  <si>
    <t xml:space="preserve">ARMAÇÃO DE BLOCO UTILIZANDO AÇO CA-50 DE 10 MM - MONTAGEM. AF_01/2024</t>
  </si>
  <si>
    <t>5.6</t>
  </si>
  <si>
    <t>104920</t>
  </si>
  <si>
    <t xml:space="preserve">ARMAÇÃO DE BLOCO, SAPATA ISOLADA, VIGA BALDRAME E SAPATA CORRIDA UTILIZANDO AÇO CA-50 DE 12,5 MM - MONTAGEM. AF_01/2024</t>
  </si>
  <si>
    <t>5.7</t>
  </si>
  <si>
    <t>104921</t>
  </si>
  <si>
    <t xml:space="preserve">ARMAÇÃO DE BLOCO, SAPATA ISOLADA, VIGA BALDRAME E SAPATA CORRIDA UTILIZANDO AÇO CA-50 DE 16 MM - MONTAGEM. AF_01/2024</t>
  </si>
  <si>
    <t>5.8</t>
  </si>
  <si>
    <t>104922</t>
  </si>
  <si>
    <t xml:space="preserve">ARMAÇÃO DE BLOCO, SAPATA ISOLADA E SAPATA CORRIDA UTILIZANDO AÇO CA-50 DE 20 MM - MONTAGEM. AF_01/2024</t>
  </si>
  <si>
    <t>5.9</t>
  </si>
  <si>
    <t>96543</t>
  </si>
  <si>
    <t xml:space="preserve">ARMAÇÃO DE BLOCO UTILIZANDO AÇO CA-60 DE 5 MM - MONTAGEM. AF_01/2024</t>
  </si>
  <si>
    <t>5.10</t>
  </si>
  <si>
    <t>96557</t>
  </si>
  <si>
    <t xml:space="preserve">CONCRETAGEM DE BLOCO DE COROAMENTO OU VIGA BALDRAME, FCK 30 MPA, COM USO DE BOMBA - LANÇAMENTO, ADENSAMENTO E ACABAMENTO. AF_01/2024</t>
  </si>
  <si>
    <t>6</t>
  </si>
  <si>
    <t xml:space="preserve">SUPERESTRUTURA - CONCRETO ARMADO - VIGAS BALDRAME</t>
  </si>
  <si>
    <t>6.1</t>
  </si>
  <si>
    <t>6.2</t>
  </si>
  <si>
    <t>6.3</t>
  </si>
  <si>
    <t>96536</t>
  </si>
  <si>
    <t xml:space="preserve">FABRICAÇÃO, MONTAGEM E DESMONTAGEM DE FÔRMA PARA VIGA BALDRAME, EM MADEIRA SERRADA, E=25 MM, 4 UTILIZAÇÕES. AF_01/2024</t>
  </si>
  <si>
    <t>6.4</t>
  </si>
  <si>
    <t>6.5</t>
  </si>
  <si>
    <t>6.6</t>
  </si>
  <si>
    <t>6.7</t>
  </si>
  <si>
    <t>6.8</t>
  </si>
  <si>
    <t>7</t>
  </si>
  <si>
    <t xml:space="preserve">SUPERESTRUTURA - CONCRETO ARMADO - PILARES</t>
  </si>
  <si>
    <t>7.1</t>
  </si>
  <si>
    <t>92443</t>
  </si>
  <si>
    <t xml:space="preserve">MONTAGEM E DESMONTAGEM DE FÔRMA DE PILARES RETANGULARES E ESTRUTURAS SIMILARES, PÉ-DIREITO SIMPLES, EM CHAPA DE MADEIRA COMPENSADA PLASTIFICADA, 18 UTILIZAÇÕES. AF_09/2020</t>
  </si>
  <si>
    <t>7.2</t>
  </si>
  <si>
    <t>92762</t>
  </si>
  <si>
    <t xml:space="preserve">ARMAÇÃO DE PILAR OU VIGA DE ESTRUTURA CONVENCIONAL DE CONCRETO ARMADO UTILIZANDO AÇO CA-50 DE 10,0 MM - MONTAGEM. AF_06/2022</t>
  </si>
  <si>
    <t>7.3</t>
  </si>
  <si>
    <t>92763</t>
  </si>
  <si>
    <t xml:space="preserve">ARMAÇÃO DE PILAR OU VIGA DE ESTRUTURA CONVENCIONAL DE CONCRETO ARMADO UTILIZANDO AÇO CA-50 DE 12,5 MM - MONTAGEM. AF_06/2022</t>
  </si>
  <si>
    <t>7.4</t>
  </si>
  <si>
    <t>92759</t>
  </si>
  <si>
    <t xml:space="preserve">ARMAÇÃO DE PILAR OU VIGA DE ESTRUTURA CONVENCIONAL DE CONCRETO ARMADO UTILIZANDO AÇO CA-60 DE 5,0 MM - MONTAGEM. AF_06/2022</t>
  </si>
  <si>
    <t>7.5</t>
  </si>
  <si>
    <t xml:space="preserve">FNDE 239</t>
  </si>
  <si>
    <t xml:space="preserve">CONCRETAGEM DE PILARES, FCK = 30 MPA, COM USO DE BOMBA - LANÇAMENTO, ADENSAMENTO E ACABAMENTO.</t>
  </si>
  <si>
    <t>8</t>
  </si>
  <si>
    <t xml:space="preserve">SUPERESTRUTURA - CONCRETO ARMADO - VIGAS</t>
  </si>
  <si>
    <t>8.1</t>
  </si>
  <si>
    <t>92479</t>
  </si>
  <si>
    <t xml:space="preserve">MONTAGEM E DESMONTAGEM DE FÔRMA DE VIGA, ESCORAMENTO COM GARFO DE MADEIRA, PÉ-DIREITO SIMPLES, EM CHAPA DE MADEIRA PLASTIFICADA, 18 UTILIZAÇÕES. AF_09/2020</t>
  </si>
  <si>
    <t>8.2</t>
  </si>
  <si>
    <t>92761</t>
  </si>
  <si>
    <t xml:space="preserve">ARMAÇÃO DE PILAR OU VIGA DE ESTRUTURA CONVENCIONAL DE CONCRETO ARMADO UTILIZANDO AÇO CA-50 DE 8,0 MM - MONTAGEM. AF_06/2022</t>
  </si>
  <si>
    <t>8.3</t>
  </si>
  <si>
    <t>8.4</t>
  </si>
  <si>
    <t>8.5</t>
  </si>
  <si>
    <t>8.6</t>
  </si>
  <si>
    <t xml:space="preserve">FNDE 240</t>
  </si>
  <si>
    <t xml:space="preserve">CONCRETAGEM DE VIGAS E LAJES, FCK=30 MPA, PARA LAJES MACIÇAS OU NERVURADAS COM USO DE BOMBA - LANÇAMENTO, ADENSAMENTO E ACABAMENTO.</t>
  </si>
  <si>
    <t>9</t>
  </si>
  <si>
    <t xml:space="preserve">SUPERESTRUTURA - LAJE DE PISO - CASA DE MÁQUINAS E MASTRO</t>
  </si>
  <si>
    <t>9.1</t>
  </si>
  <si>
    <t>97083</t>
  </si>
  <si>
    <t xml:space="preserve">COMPACTAÇÃO MECÂNICA DE SOLO PARA EXECUÇÃO DE RADIER, PISO DE CONCRETO OU LAJE SOBRE SOLO, COM COMPACTADOR DE SOLOS A PERCUSSÃO. AF_09/2021</t>
  </si>
  <si>
    <t>9.2</t>
  </si>
  <si>
    <t>96624</t>
  </si>
  <si>
    <t xml:space="preserve">LASTRO COM MATERIAL GRANULAR (PEDRA BRITADA N.2), APLICADO EM PISOS OU LAJES SOBRE SOLO, ESPESSURA DE *10 CM*. AF_01/2024</t>
  </si>
  <si>
    <t>9.3</t>
  </si>
  <si>
    <t>97087</t>
  </si>
  <si>
    <t xml:space="preserve">CAMADA SEPARADORA PARA EXECUÇÃO DE RADIER, PISO DE CONCRETO OU LAJE SOBRE SOLO, EM LONA PLÁSTICA. AF_09/2021</t>
  </si>
  <si>
    <t>9.4</t>
  </si>
  <si>
    <t>97086</t>
  </si>
  <si>
    <t xml:space="preserve">FABRICAÇÃO, MONTAGEM E DESMONTAGEM DE FORMA PARA RADIER, PISO DE CONCRETO OU LAJE SOBRE SOLO, EM MADEIRA SERRADA, 4 UTILIZAÇÕES. AF_09/2021</t>
  </si>
  <si>
    <t>9.5</t>
  </si>
  <si>
    <t>97091</t>
  </si>
  <si>
    <t xml:space="preserve">ARMAÇÃO PARA EXECUÇÃO DE RADIER, PISO DE CONCRETO OU LAJE SOBRE SOLO, COM USO DE TELA Q-159. AF_09/2021</t>
  </si>
  <si>
    <t>9.6</t>
  </si>
  <si>
    <t>97096</t>
  </si>
  <si>
    <t xml:space="preserve">CONCRETAGEM DE RADIER, PISO DE CONCRETO OU LAJE SOBRE SOLO, FCK 30 MPA - LANÇAMENTO, ADENSAMENTO E ACABAMENTO. AF_09/2021</t>
  </si>
  <si>
    <t>9.7</t>
  </si>
  <si>
    <t>97097</t>
  </si>
  <si>
    <t xml:space="preserve">ACABAMENTO POLIDO PARA PISO DE CONCRETO ARMADO OU LAJE SOBRE SOLO DE ALTA RESISTÊNCIA. AF_09/2021</t>
  </si>
  <si>
    <t>10</t>
  </si>
  <si>
    <t xml:space="preserve">SUPERESTRUTURA - LAJE DE COBERTURA - CASA DE GÁS</t>
  </si>
  <si>
    <t>10.1</t>
  </si>
  <si>
    <t>92538</t>
  </si>
  <si>
    <t xml:space="preserve">MONTAGEM E DESMONTAGEM DE FÔRMA DE LAJE MACIÇA, PÉ-DIREITO SIMPLES, EM CHAPA DE MADEIRA COMPENSADA PLASTIFICADA, 18 UTILIZAÇÕES. AF_09/2020</t>
  </si>
  <si>
    <t>10.2</t>
  </si>
  <si>
    <t>92769</t>
  </si>
  <si>
    <t xml:space="preserve">ARMAÇÃO DE LAJE DE ESTRUTURA CONVENCIONAL DE CONCRETO ARMADO UTILIZANDO AÇO CA-50 DE 6,3 MM - MONTAGEM. AF_06/2022</t>
  </si>
  <si>
    <t>10.3</t>
  </si>
  <si>
    <t>92770</t>
  </si>
  <si>
    <t xml:space="preserve">ARMAÇÃO DE LAJE DE ESTRUTURA CONVENCIONAL DE CONCRETO ARMADO UTILIZANDO AÇO CA-50 DE 8,0 MM - MONTAGEM. AF_06/2022</t>
  </si>
  <si>
    <t>10.4</t>
  </si>
  <si>
    <t>92768</t>
  </si>
  <si>
    <t xml:space="preserve">ARMAÇÃO DE LAJE DE ESTRUTURA CONVENCIONAL DE CONCRETO ARMADO UTILIZANDO AÇO CA-60 DE 5,0 MM - MONTAGEM. AF_06/2022</t>
  </si>
  <si>
    <t>10.5</t>
  </si>
  <si>
    <t>11</t>
  </si>
  <si>
    <t xml:space="preserve">SUPERESTRUTURA - ESTRUTURA METÁLICA</t>
  </si>
  <si>
    <t>11.1</t>
  </si>
  <si>
    <t xml:space="preserve">FNDE 607</t>
  </si>
  <si>
    <t xml:space="preserve">ESTRUTURA TRELIÇADA DE COBERTURA, INCLUSOS PERFIS METÁLICOS, CHAPA METÁLICAS, MÃO DE OBRA E TRANSPORTE COM GUINDASTE - FORNECIMENTO E INSTALAÇÃO</t>
  </si>
  <si>
    <t>11.2</t>
  </si>
  <si>
    <t>100723</t>
  </si>
  <si>
    <t xml:space="preserve">PINTURA COM TINTA ALQUÍDICA DE FUNDO E ACABAMENTO (ESMALTE SINTÉTICO GRAFITE) PULVERIZADA SOBRE PERFIL METÁLICO EXECUTADO EM FÁBRICA (POR DEMÃO). AF_01/2020_PE</t>
  </si>
  <si>
    <t>11.3</t>
  </si>
  <si>
    <t>100719</t>
  </si>
  <si>
    <t xml:space="preserve">PINTURA COM TINTA ALQUÍDICA DE FUNDO (TIPO ZARCÃO) PULVERIZADA SOBRE PERFIL METÁLICO EXECUTADO EM FÁBRICA (POR DEMÃO). AF_01/2020_PE</t>
  </si>
  <si>
    <t>11.4</t>
  </si>
  <si>
    <t>100739</t>
  </si>
  <si>
    <t xml:space="preserve">PINTURA COM TINTA ALQUÍDICA DE ACABAMENTO (ESMALTE SINTÉTICO ACETINADO) PULVERIZADA SOBRE PERFIL METÁLICO EXECUTADO EM FÁBRICA (POR DEMÃO). AF_01/2020_PE</t>
  </si>
  <si>
    <t>12</t>
  </si>
  <si>
    <t xml:space="preserve">SISTEMA DE VEDAÇÃO VERTICAL - ELEMENTOS VAZADOS</t>
  </si>
  <si>
    <t>12.1</t>
  </si>
  <si>
    <t>101161</t>
  </si>
  <si>
    <t xml:space="preserve">ALVENARIA DE VEDAÇÃO COM ELEMENTO VAZADO DE CONCRETO (COBOGÓ) DE 7X50X50CM E ARGAMASSA DE ASSENTAMENTO COM PREPARO EM BETONEIRA. AF_05/2020</t>
  </si>
  <si>
    <t>13</t>
  </si>
  <si>
    <t xml:space="preserve">SISTEMA DE VEDAÇÃO VERTICAL - ALVENARIA DE VEDAÇÃO</t>
  </si>
  <si>
    <t>13.1</t>
  </si>
  <si>
    <t>103368</t>
  </si>
  <si>
    <t xml:space="preserve">ALVENARIA DE VEDAÇÃO DE BLOCOS CERÂMICOS FURADOS NA HORIZONTAL DE 14X19X39 CM (ESPESSURA 14 CM) E ARGAMASSA DE ASSENTAMENTO COM PREPARO EM BETONEIRA. AF_12/2021</t>
  </si>
  <si>
    <t>13.2</t>
  </si>
  <si>
    <t>103364</t>
  </si>
  <si>
    <t xml:space="preserve">ALVENARIA DE VEDAÇÃO DE BLOCOS CERÂMICOS FURADOS NA HORIZONTAL DE 9X19X39 CM (ESPESSURA 9 CM) E ARGAMASSA DE ASSENTAMENTO COM PREPARO EM BETONEIRA. AF_12/2021</t>
  </si>
  <si>
    <t>13.3</t>
  </si>
  <si>
    <t>103328</t>
  </si>
  <si>
    <t xml:space="preserve">ALVENARIA DE VEDAÇÃO DE BLOCOS CERÂMICOS FURADOS NA HORIZONTAL DE 9X19X19 CM (ESPESSURA 9 CM) E ARGAMASSA DE ASSENTAMENTO COM PREPARO EM BETONEIRA. AF_12/2021</t>
  </si>
  <si>
    <t>13.4</t>
  </si>
  <si>
    <t>101159</t>
  </si>
  <si>
    <t xml:space="preserve">ALVENARIA DE VEDAÇÃO DE BLOCOS CERÂMICOS MACIÇOS DE 5X10X20CM (ESPESSURA 10CM) E ARGAMASSA DE ASSENTAMENTO COM PREPARO EM BETONEIRA. AF_05/2020</t>
  </si>
  <si>
    <t>13.5</t>
  </si>
  <si>
    <t>93200</t>
  </si>
  <si>
    <t xml:space="preserve">FIXAÇÃO (ENCUNHAMENTO) DE ALVENARIA DE VEDAÇÃO COM ARGAMASSA APLICADA COM BISNAGA. AF_03/2024</t>
  </si>
  <si>
    <t>14</t>
  </si>
  <si>
    <t xml:space="preserve">SISTEMA DE VEDAÇÃO VERTICAL - CONCRETO ARMADO PARA VERGAS</t>
  </si>
  <si>
    <t>14.1</t>
  </si>
  <si>
    <t>105024</t>
  </si>
  <si>
    <t xml:space="preserve">VERGA MOLDADA IN LOCO EM CONCRETO, ESPESSURA DE *10* CM. AF_03/2024</t>
  </si>
  <si>
    <t>14.2</t>
  </si>
  <si>
    <t>105023</t>
  </si>
  <si>
    <t xml:space="preserve">VERGA MOLDADA IN LOCO EM CONCRETO, ESPESSURA DE *15* CM. AF_03/2024</t>
  </si>
  <si>
    <t>14.3</t>
  </si>
  <si>
    <t>105030</t>
  </si>
  <si>
    <t xml:space="preserve">CONTRAVERGA MOLDADA IN LOCO EM CONCRETO, ESPESSURA DE *10* CM. AF_03/2024</t>
  </si>
  <si>
    <t>14.4</t>
  </si>
  <si>
    <t>105029</t>
  </si>
  <si>
    <t xml:space="preserve">CONTRAVERGA MOLDADA IN LOCO EM CONCRETO, ESPESSURA DE *15* CM. AF_03/2024</t>
  </si>
  <si>
    <t>15</t>
  </si>
  <si>
    <t xml:space="preserve">SISTEMA DE VEDAÇÃO VERTICAL - DIVISÓRIAS</t>
  </si>
  <si>
    <t>15.1</t>
  </si>
  <si>
    <t>102253</t>
  </si>
  <si>
    <t xml:space="preserve">DIVISORIA SANITÁRIA, EM GRANITO CINZA POLIDO, ESP = 3CM, ASSENTADO COM ARGAMASSA COLANTE AC III-E. AF_10/2025</t>
  </si>
  <si>
    <t>15.2</t>
  </si>
  <si>
    <t>102181</t>
  </si>
  <si>
    <t xml:space="preserve">INSTALAÇÃO DE VIDRO TEMPERADO, E = 10 MM, ENCAIXADO EM PERFIL U. AF_11/2025</t>
  </si>
  <si>
    <t>16</t>
  </si>
  <si>
    <t xml:space="preserve">ESQUADRIAS - PORTAS DE MADEIRA</t>
  </si>
  <si>
    <t>16.1</t>
  </si>
  <si>
    <t xml:space="preserve">FNDE 243</t>
  </si>
  <si>
    <t xml:space="preserve">PM1 - KIT DE PORTA DE MADEIRA FRISADA, SEMI-OCA (LEVE OU MÉDIA), PADRÃO MÉDIO, 80X210CM, ESPESSURA DE 3,5CM, ITENS INCLUSOS: DOBRADIÇAS, MONTAGEM E INSTALAÇÃO DE BATENTE, FECHADURA COM EXECUÇÃO DO FURO - FORNECIMENTO E INSTALAÇÃO</t>
  </si>
  <si>
    <t>16.2</t>
  </si>
  <si>
    <t xml:space="preserve">FNDE 247</t>
  </si>
  <si>
    <t xml:space="preserve">PM 2 - KIT DE PORTA DE MADEIRA COM VENEZIANA, 80X210CM (ESPESSURA DE 3CM), PADRÃO MÉDIO, ITENS INCLUSOS: DOBRADIÇAS, MONTAGEM E INSTALAÇÃO DE BATENTE, FECHADURA COM EXECUÇÃO DO FURO - FORNECIMENTO E INSTALAÇÃO</t>
  </si>
  <si>
    <t>16.3</t>
  </si>
  <si>
    <t xml:space="preserve">FNDE 246</t>
  </si>
  <si>
    <t xml:space="preserve">PM3 - KIT DE PORTA DE MADEIRA FRISADA, SEMI-OCA (LEVE OU MÉDIA), PADRÃO MÉDIO, 80X210CM, ESPESSURA DE 3,5CM, ITENS INCLUSOS: DOBRADIÇAS, MONTAGEM E INSTALAÇÃO DE BATENTE, FECHADURA COM EXECUÇÃO DO FURO - FORNECIMENTO E INSTALAÇÃO.</t>
  </si>
  <si>
    <t>16.4</t>
  </si>
  <si>
    <t xml:space="preserve">FNDE 248</t>
  </si>
  <si>
    <t xml:space="preserve">PM4 - KIT DE PORTA DE MADEIRA COM VISOR DE VIDRO, 80X210CM (ESPESSURA DE 3CM), PADRÃO POPULAR, ITENS INCLUSOS: DOBRADIÇAS, MONTAGEM E INSTALAÇÃO DE BATENTE, FECHADURA COM EXECUÇÃO DO FURO - FORNECIMENTO E INSTALAÇÃO.</t>
  </si>
  <si>
    <t>16.5</t>
  </si>
  <si>
    <t xml:space="preserve">FNDE 249</t>
  </si>
  <si>
    <t xml:space="preserve">PM5 -PORTA EM COMPENSADO DE MADEIRA E=2cm REVESTIDA COM LAMINADO MELAMÍNICO, 60x105CM NAS CORES: AMARELA, VERDE, LARANJA E AZUL</t>
  </si>
  <si>
    <t>16.6</t>
  </si>
  <si>
    <t xml:space="preserve">FNDE 250</t>
  </si>
  <si>
    <t xml:space="preserve">INSTALAÇÃO DE VIDRO LISO INCOLOR ESQUADRIA PM4 , E = 6 MM, EM ESQUADRIA DE MADEIRA, FIXADO COM BAGUETE</t>
  </si>
  <si>
    <t>17</t>
  </si>
  <si>
    <t xml:space="preserve">ESQUADRIAS - FERRAGENS E ACESSÓRIOS</t>
  </si>
  <si>
    <t>17.1</t>
  </si>
  <si>
    <t>100705</t>
  </si>
  <si>
    <t xml:space="preserve">TARJETA TIPO LIVRE/OCUPADO PARA PORTA DE BANHEIRO. AF_10/2025</t>
  </si>
  <si>
    <t>17.2</t>
  </si>
  <si>
    <t>100866</t>
  </si>
  <si>
    <t xml:space="preserve">BARRA DE APOIO RETA, EM ACO INOX POLIDO, COMPRIMENTO 60CM, FIXADA NA PAREDE - FORNECIMENTO E INSTALAÇÃO. AF_01/2020</t>
  </si>
  <si>
    <t>17.3</t>
  </si>
  <si>
    <t xml:space="preserve">FNDE 04</t>
  </si>
  <si>
    <t xml:space="preserve">CHAPA METÁLICA (ALUMÍNIO) 0,90 M X 0,40 M, ESPESSURA 1 MM PARA AS PORTAS</t>
  </si>
  <si>
    <t>17.4</t>
  </si>
  <si>
    <t>102219</t>
  </si>
  <si>
    <t xml:space="preserve">PINTURA TINTA DE ACABAMENTO (PIGMENTADA) ESMALTE SINTÉTICO ACETINADO EM MADEIRA, 2 DEMÃOS. AF_01/2021</t>
  </si>
  <si>
    <t>18</t>
  </si>
  <si>
    <t xml:space="preserve">ESQUADRIAS - PORTAS EM ALUMÍNIO</t>
  </si>
  <si>
    <t>18.1</t>
  </si>
  <si>
    <t xml:space="preserve">FNDE 251</t>
  </si>
  <si>
    <t xml:space="preserve">PORTA DE ABRIR - PA1 - 100 X 210 CM EM CHAPA DE ALUMÍNIO, COM VENEZIANA E VIDRO MINIBOREAL 6 MM, INCLUSO FECHADURA E PUXADOR - CONFORME PROJETO DE ESQUADRIAS</t>
  </si>
  <si>
    <t>18.2</t>
  </si>
  <si>
    <t xml:space="preserve">FNDE 252</t>
  </si>
  <si>
    <t xml:space="preserve">PORTA DE ABRIR - PA2 - 80 X 210 CM EM CHAPA DE ALUMÍNIO, TIPO VENEZIANA COM GUARNIÇÃO, FIXAÇÃO COM PARAFUSOS - FORNECIMENTO E INSTALAÇÃO - CONFORME PROJETO DE ESQUADRIAS</t>
  </si>
  <si>
    <t>18.3</t>
  </si>
  <si>
    <t xml:space="preserve">FNDE 253</t>
  </si>
  <si>
    <t xml:space="preserve">PORTA DE ABRIR 2 FOLHAS - PA3 - 160 X 210 CM EM CHAPA DE ALUMÍNIO, TIPO VENEZIANA COM GUARNIÇÃO, FIXAÇÃO COM PARAFUSOS - FORNECIMENTO E INSTALAÇÃO - CONFORME PROJETO DE ESQUADRIAS</t>
  </si>
  <si>
    <t>18.4</t>
  </si>
  <si>
    <t xml:space="preserve">FNDE 254</t>
  </si>
  <si>
    <t xml:space="preserve">PORTA DE CORRER - PA4- 450 X 265 CM, DE ALUMÍNIO, COM DUAS FOLHAS FIXAS E DUAS FOLHAS DE CORRER PARA VIDRO, INCLUSO VIDRO LISO INCOLOR 8 MM, FECHADURA E PUXADOR, SEM ALIZAR - CONFORME PROJETO DE ESQUADRIAS</t>
  </si>
  <si>
    <t>18.5</t>
  </si>
  <si>
    <t xml:space="preserve">FNDE 582</t>
  </si>
  <si>
    <t xml:space="preserve">PORTA DE ABRIR 2 FOLHAS - PA5 - 110 X 170 CM EM CHAPA DE ALUMÍNIO, TIPO VENEZIANA COM GUARNIÇÃO, FIXAÇÃO COM PARAFUSOS - FORNECIMENTO E INSTALAÇÃO - CONFORME PROJETO DE ESQUADRIAS</t>
  </si>
  <si>
    <t>19</t>
  </si>
  <si>
    <t xml:space="preserve">ESQUADRIAS - JANELAS EM ALUMÍNIO</t>
  </si>
  <si>
    <t>19.1</t>
  </si>
  <si>
    <t xml:space="preserve">FNDE 258</t>
  </si>
  <si>
    <t xml:space="preserve">JANELA DE ALUMÍNIO - JA-1 - 70 X 125 CM, TIPO GUILHOTINA COMPLETA, COM VIDROS, BATENTE E FERRAGENS. EXCLUSIVE ALIZAR, ACABAMENTO E CONTRAMARCO, CONFORME PROJETO DE ESQUADRIAS</t>
  </si>
  <si>
    <t>19.2</t>
  </si>
  <si>
    <t xml:space="preserve">FNDE 583</t>
  </si>
  <si>
    <t xml:space="preserve">JANELA DE ALUMÍNIO - JA-2 - 110 X 195 CM, TIPO GUILHOTINACOMPLETA, COM VIDROS, BATENTE E FERRAGENS. EXCLUSIVE ALIZAR, ACABAMENTO E CONTRAMARCO, CONFORME PROJETO DE ESQUADRIAS</t>
  </si>
  <si>
    <t>19.3</t>
  </si>
  <si>
    <t xml:space="preserve">FNDE 584</t>
  </si>
  <si>
    <t xml:space="preserve">JANELA DE ALUMÍNIO - JA-3 - 140 X 195 CM, TIPO GUILHOTINA COMPLETA, COM VIDROS, BATENTE E FERRAGENS. EXCLUSIVE ALIZAR, ACABAMENTO E CONTRAMARCO, CONFORME PROJETO DE ESQUADRIAS</t>
  </si>
  <si>
    <t>19.4</t>
  </si>
  <si>
    <t xml:space="preserve">FNDE 585</t>
  </si>
  <si>
    <t xml:space="preserve">JANELA DE ALUMÍNIO JA-4 - 200 X 128 CM, TIPO FIXA, PARA VIDRO, COM VIDRO, BATENTE E FERRAGENS. EXCLUSIVE ACABAMENTO, ALIZAR E CONTRAMARCO, CONFORME PROJETO DE ESQUADRIAS</t>
  </si>
  <si>
    <t>19.5</t>
  </si>
  <si>
    <t xml:space="preserve">FNDE 586</t>
  </si>
  <si>
    <t xml:space="preserve">JANELA DE ALUMÍNIO - JA-5 - 210 X 50 CM, TIPO MAXIM-AR, COM VIDROS, BATENTE E FERRAGENS. EXCLUSIVE ALIZAR, ACABAMENTO E CONTRAMARCO, CONFORME PROJETO DE ESQUADRIAS</t>
  </si>
  <si>
    <t>19.6</t>
  </si>
  <si>
    <t xml:space="preserve">FNDE 587</t>
  </si>
  <si>
    <t xml:space="preserve">JANELA DE ALUMÍNIO - JA-6 - 210 X 75 CM, TIPO MAXIM-AR, COM VIDROS, BATENTE E FERRAGENS. EXCLUSIVE ALIZAR, ACABAMENTO E CONTRAMARCO, CONFORME PROJETO DE ESQUADRIAS</t>
  </si>
  <si>
    <t>19.7</t>
  </si>
  <si>
    <t xml:space="preserve">FNDE 588</t>
  </si>
  <si>
    <t xml:space="preserve">JANELA DE ALUMÍNIO - JA-7 - 210 X 100 CM, TIPO MAXIM-AR, COM VIDROS, BATENTE E FERRAGENS. EXCLUSIVE ALIZAR, ACABAMENTO E CONTRAMARCO, CONFORME PROJETO DE ESQUADRIAS</t>
  </si>
  <si>
    <t>19.8</t>
  </si>
  <si>
    <t xml:space="preserve">FNDE 589</t>
  </si>
  <si>
    <t xml:space="preserve">JANELA DE ALUMÍNIO - JA-8 - 210 X 150 CM, TIPO MAXIM-AR, COM VIDROS, BATENTE E FERRAGENS. EXCLUSIVE ALIZAR, ACABAMENTO E CONTRAMARCO, CONFORME PROJETO DE ESQUADRIAS</t>
  </si>
  <si>
    <t>19.9</t>
  </si>
  <si>
    <t xml:space="preserve">FNDE 592</t>
  </si>
  <si>
    <t xml:space="preserve">JANELA DE ALUMÍNIO - JA-9 - 70 X 75 CM, TIPO MAXIM-AR, COM VIDROS, BATENTE E FERRAGENS. EXCLUSIVE ALIZAR, ACABAMENTO E CONTRAMARCO, CONFORME PROJETO DE ESQUADRIAS</t>
  </si>
  <si>
    <t>19.10</t>
  </si>
  <si>
    <t xml:space="preserve">FNDE 593</t>
  </si>
  <si>
    <t xml:space="preserve">JANELA DE ALUMÍNIO - JA-10 - 135 X 75 CM, TIPO MAXIM-AR, COM VIDROS, BATENTE E FERRAGENS. EXCLUSIVE ALIZAR, ACABAMENTO E CONTRAMARCO, CONFORME PROJETO DE ESQUADRIAS</t>
  </si>
  <si>
    <t>19.11</t>
  </si>
  <si>
    <t xml:space="preserve">FNDE 590</t>
  </si>
  <si>
    <t xml:space="preserve">JANELA DE ALUMÍNIO - JA-11 - 420 X 50 CM, TIPO MAXIM-AR, COM VIDROS, BATENTE E FERRAGENS. EXCLUSIVE ALIZAR, ACABAMENTO E CONTRAMARCO, CONFORME PROJETO DE ESQUADRIAS</t>
  </si>
  <si>
    <t>19.12</t>
  </si>
  <si>
    <t xml:space="preserve">FNDE 591</t>
  </si>
  <si>
    <t xml:space="preserve">JANELA DE ALUMÍNIO - JA-12 - 560 X 100 CM, TIPO MAXIM-AR, COM VIDROS, BATENTE E FERRAGENS. EXCLUSIVE ALIZAR, ACABAMENTO E CONTRAMARCO, CONFORME PROJETO DE ESQUADRIAS</t>
  </si>
  <si>
    <t>19.13</t>
  </si>
  <si>
    <t xml:space="preserve">FNDE 594</t>
  </si>
  <si>
    <t xml:space="preserve">JANELA DE ALUMÍNIO - JA-13 - 60 X 20 CM, COM MALHA DE 3 A 7 MM</t>
  </si>
  <si>
    <t>19.14</t>
  </si>
  <si>
    <t xml:space="preserve">FNDE 595</t>
  </si>
  <si>
    <t xml:space="preserve">JANELA DE ALUMÍNIO - JA-14 - 120 X 20 CM, COM MALHA DE 3 A 7 MM</t>
  </si>
  <si>
    <t>19.15</t>
  </si>
  <si>
    <t>25.20.020</t>
  </si>
  <si>
    <t xml:space="preserve">TELA DE PROTEÇÃO TIPO MOSQUITEIRA REMOVÍVEL, EM FIBRA DE VIDRO COM REVESTIMENTO EM PVC E REQUADRO EM ALUMÍNIO</t>
  </si>
  <si>
    <t>20</t>
  </si>
  <si>
    <t xml:space="preserve">ESQUADRIAS - PORTAS DE VIDRO</t>
  </si>
  <si>
    <t>20.1</t>
  </si>
  <si>
    <t xml:space="preserve">FNDE 279</t>
  </si>
  <si>
    <t xml:space="preserve">PORTA DE VIDRO - PV1 - 185 X 230 CM, DE ABRIR DUAS FOLHAS TEMPERADO INCOLOR 10 MM, CONFORME PROJETO</t>
  </si>
  <si>
    <t>21</t>
  </si>
  <si>
    <t xml:space="preserve">ESQUADRIAS - ESQUADRIA GERAL</t>
  </si>
  <si>
    <t>21.1</t>
  </si>
  <si>
    <t xml:space="preserve">FNDE 280</t>
  </si>
  <si>
    <t xml:space="preserve">PF1 - PORTÃO METÁLICO DE ABRIR, 1,40 X 2,20 M, COM CHAPA METÁLICA, INCLUSO PINTURA, CONFORME PROJETO DE ESQUADRIAS</t>
  </si>
  <si>
    <t>21.2</t>
  </si>
  <si>
    <t xml:space="preserve">FNDE 08</t>
  </si>
  <si>
    <t xml:space="preserve">PF2 - PORTÃO METÁLICO DE ABRIR, 1,40 X 1,05 M, COM CHAPA METÁLICA, INCLUSO PINTURA, CONFORME PROJETO DE ESQUADRIAS</t>
  </si>
  <si>
    <t>21.3</t>
  </si>
  <si>
    <t xml:space="preserve">FNDE 281</t>
  </si>
  <si>
    <t xml:space="preserve">FECHAMENTO EM CHAPA METÁLICA PERFURADA, INCLUSO PINTURA, CONFORME PROJETO</t>
  </si>
  <si>
    <t>21.4</t>
  </si>
  <si>
    <t xml:space="preserve">FNDE 282</t>
  </si>
  <si>
    <t xml:space="preserve">GUARDA-CORPO CONFECCIONADO COM CHAPA METÁLICA PERFURADA, INCLUSO PINTURA, CONFORME PROJETO</t>
  </si>
  <si>
    <t>21.5</t>
  </si>
  <si>
    <t xml:space="preserve">FNDE 60</t>
  </si>
  <si>
    <t xml:space="preserve">FECHAMENTO DE PLATIBANDA EM CHAPA METÁLICA PERFURADA, INCLUSO PINTURA, CONFORME PROJETO</t>
  </si>
  <si>
    <t>21.6</t>
  </si>
  <si>
    <t xml:space="preserve">FNDE 283</t>
  </si>
  <si>
    <t xml:space="preserve">CERCA/GRADIL H=1,58M, MALHA 5 X 15CM - GALVANIZADO</t>
  </si>
  <si>
    <t>21.7</t>
  </si>
  <si>
    <t xml:space="preserve">FNDE 284</t>
  </si>
  <si>
    <t xml:space="preserve">P01 - PORTÃO METÁLICO 1,85 x 2,10 M , MALHA 5 X 20CM - FIO 5,00MM, REVESTIDOS EM POLIESTER POR PROCESSO DE PINTURA ELETROSTÁTICA (GRADIL), NA COR BRANCA - FORNECIMENTO E INSTALAÇÃO</t>
  </si>
  <si>
    <t>21.8</t>
  </si>
  <si>
    <t xml:space="preserve">FNDE 285</t>
  </si>
  <si>
    <t xml:space="preserve">P02 - PORTÃO METÁLICO 1,40 X 2,00 M , MALHA 5 X 20CM - FIO 5,00MM, REVESTIDOS EM POLIESTER POR PROCESSO DE PINTURA ELETROSTÁTICA (GRADIL), NA COR BRANCA - FORNECIMENTO E INSTALAÇÃO</t>
  </si>
  <si>
    <t>21.9</t>
  </si>
  <si>
    <t xml:space="preserve">FNDE 286</t>
  </si>
  <si>
    <t xml:space="preserve">P03 - PORTÃO METÁLICO 1,20 X 2,00 M , MALHA 5 X 20CM - FIO 5,00MM, REVESTIDOS EM POLIESTER POR PROCESSO DE PINTURA ELETROSTÁTICA (GRADIL), NA COR BRANCA - FORNECIMENTO E INSTALAÇÃO</t>
  </si>
  <si>
    <t>21.10</t>
  </si>
  <si>
    <t xml:space="preserve">FNDE 596</t>
  </si>
  <si>
    <t xml:space="preserve">P04 - PORTÃO METÁLICO 3.12 X 2,10 M , MALHA 5 X 20CM - FIO 5,00MM, REVESTIDOS EM POLIESTER POR PROCESSO DE PINTURA ELETROSTÁTICA (GRADIL), NA COR BRANCA - FORNECIMENTO E INSTALAÇÃO</t>
  </si>
  <si>
    <t>22</t>
  </si>
  <si>
    <t xml:space="preserve">SISTEMAS DE COBERTURA</t>
  </si>
  <si>
    <t>22.1</t>
  </si>
  <si>
    <t xml:space="preserve">FNDE 20</t>
  </si>
  <si>
    <t xml:space="preserve">TELHA TERMOISOLANTE REVESTIDA EM ACO GALVALUME, FACE SUPERIOR TRAPEZOIDAL E FACE INFERIOR PLANA (NAO INCLUI ACESSORIOS DE FIXACAO), REVEST COM ESPESSURA DE 0,50 MM, COM PRE-PINTURA DE COR BRANCA NAS DUAS FACES, NUCLEO EM POLIIOCIANURATO (PIR) COM ESPESSURA DE 50 MM</t>
  </si>
  <si>
    <t>22.2</t>
  </si>
  <si>
    <t>94228</t>
  </si>
  <si>
    <t xml:space="preserve">CALHA EM CHAPA DE AÇO GALVANIZADO NÚMERO 24, DESENVOLVIMENTO DE 50 CM, INCLUSO TRANSPORTE VERTICAL. AF_07/2019</t>
  </si>
  <si>
    <t>22.3</t>
  </si>
  <si>
    <t>94229</t>
  </si>
  <si>
    <t xml:space="preserve">CALHA EM CHAPA DE AÇO GALVANIZADO NÚMERO 24, DESENVOLVIMENTO DE 100 CM, INCLUSO TRANSPORTE VERTICAL. AF_07/2019</t>
  </si>
  <si>
    <t>22.4</t>
  </si>
  <si>
    <t xml:space="preserve">FNDE 65</t>
  </si>
  <si>
    <t xml:space="preserve">CUMEEIRA NORMAL PARA TELHA TRAPEZOIDAL DE AÇO, E = 0,5 MM, INCLUSO ACESSÓRIOS DE FIXAÇÃO E IÇAMENTO</t>
  </si>
  <si>
    <t>22.5</t>
  </si>
  <si>
    <t>100327</t>
  </si>
  <si>
    <t xml:space="preserve">RUFO EXTERNO/INTERNO EM CHAPA DE AÇO GALVANIZADO NÚMERO 26, CORTE DE 33 CM, INCLUSO IÇAMENTO. AF_07/2019</t>
  </si>
  <si>
    <t>22.6</t>
  </si>
  <si>
    <t>101979</t>
  </si>
  <si>
    <t xml:space="preserve">CHAPIM (RUFO CAPA) EM AÇO GALVANIZADO, CORTE 33. AF_11/2020</t>
  </si>
  <si>
    <t>23</t>
  </si>
  <si>
    <t>IMPERMEABILIZAÇÃO</t>
  </si>
  <si>
    <t>23.1</t>
  </si>
  <si>
    <t xml:space="preserve">FNDE 172</t>
  </si>
  <si>
    <t xml:space="preserve">IMPERMEABILIZAÇÃO DE VIGA BALDRAME COM EMULSÃO ASFÁLTICA, 2 DEMÃOS</t>
  </si>
  <si>
    <t>23.2</t>
  </si>
  <si>
    <t xml:space="preserve">FNDE 173</t>
  </si>
  <si>
    <t xml:space="preserve">IMPERMEABILIZAÇÃO DA LAJE COM EMULSÃO ASFÁLTICA, 2 DEMÃOS</t>
  </si>
  <si>
    <t>23.3</t>
  </si>
  <si>
    <t xml:space="preserve">FNDE 174</t>
  </si>
  <si>
    <t xml:space="preserve">IMPERMEABILIZAÇÃO DE PISO COM EMULSÃO ASFÁLTICA, 2 DEMÃOS</t>
  </si>
  <si>
    <t>23.4</t>
  </si>
  <si>
    <t xml:space="preserve">FNDE 175</t>
  </si>
  <si>
    <t xml:space="preserve">IMPERMEABILIZAÇÃO DA PAREDE COM EMULSÃO ASFÁLTICA, 2 DEMÃOS</t>
  </si>
  <si>
    <t>23.5</t>
  </si>
  <si>
    <t>98565</t>
  </si>
  <si>
    <t xml:space="preserve">PROTEÇÃO MECÂNICA DE SUPERFICIE HORIZONTAL COM ARGAMASSA DE CIMENTO E AREIA, TRAÇO 1:3, E=3CM. AF_09/2023</t>
  </si>
  <si>
    <t>24</t>
  </si>
  <si>
    <t xml:space="preserve">REVESTIMENTOS INTERNO E EXTERNO - EDIFICAÇÃO</t>
  </si>
  <si>
    <t>24.1</t>
  </si>
  <si>
    <t>87905</t>
  </si>
  <si>
    <t xml:space="preserve">CHAPISCO APLICADO EM ALVENARIA (COM PRESENÇA DE VÃOS) E ESTRUTURAS DE CONCRETO DE FACHADA, COM COLHER DE PEDREIRO. ARGAMASSA TRAÇO 1:3 COM PREPARO EM BETONEIRA 400L. AF_10/2022</t>
  </si>
  <si>
    <t>24.2</t>
  </si>
  <si>
    <t>87879</t>
  </si>
  <si>
    <t xml:space="preserve">CHAPISCO APLICADO EM ALVENARIAS E ESTRUTURAS DE CONCRETO INTERNAS, COM COLHER DE PEDREIRO. ARGAMASSA TRAÇO 1:3 COM PREPARO EM BETONEIRA 400L. AF_10/2022</t>
  </si>
  <si>
    <t>24.3</t>
  </si>
  <si>
    <t>87775</t>
  </si>
  <si>
    <t xml:space="preserve">EMBOÇO OU MASSA ÚNICA EM ARGAMASSA TRAÇO 1:2:8, PREPARO MECÂNICO COM BETONEIRA 400 L, APLICADA MANUALMENTE EM PANOS DE FACHADA COM PRESENÇA DE VÃOS, ESPESSURA DE 25 MM. AF_08/2022</t>
  </si>
  <si>
    <t>24.4</t>
  </si>
  <si>
    <t>104952</t>
  </si>
  <si>
    <t xml:space="preserve">MASSA ÚNICA, EM ARGAMASSA TRAÇO 1:2:8, PREPARO MANUAL, APLICADA MANUALMENTE EM PAREDES INTERNAS DE AMBIENTES COM ÁREA MAIOR QUE 10M², E = 17,5MM, COM TALISCAS. AF_03/2024</t>
  </si>
  <si>
    <t>24.5</t>
  </si>
  <si>
    <t>87535</t>
  </si>
  <si>
    <t xml:space="preserve">EMBOÇO, EM ARGAMASSA TRAÇO 1:2:8, PREPARO MECÂNICO, APLICADO MANUALMENTE EM PAREDES INTERNAS DE AMBIENTES COM ÁREA MAIOR QUE 10M², E = 17,5MM, COM TALISCAS. AF_03/2024</t>
  </si>
  <si>
    <t>24.6</t>
  </si>
  <si>
    <t>87273</t>
  </si>
  <si>
    <t xml:space="preserve">REVESTIMENTO CERÂMICO PARA PAREDES INTERNAS COM PLACAS TIPO ESMALTADA DE DIMENSÕES 33X45 CM APLICADAS NA ALTURA INTEIRA DAS PAREDES. AF_02/2023_PE</t>
  </si>
  <si>
    <t>24.7</t>
  </si>
  <si>
    <t xml:space="preserve">FNDE 293</t>
  </si>
  <si>
    <t xml:space="preserve">REVESTIMENTO CERÂMICO PARA PAREDES INTERNAS COM PLACAS TIPO ESMALTADA EXTRA DE DIMENSÕES 10X10 CM COR AMARELA APLICADAS NA ALTURA INTEIRA DAS PAREDES</t>
  </si>
  <si>
    <t>24.8</t>
  </si>
  <si>
    <t xml:space="preserve">FNDE 294</t>
  </si>
  <si>
    <t xml:space="preserve">REVESTIMENTO CERÂMICO PARA PAREDES INTERNAS COM PLACAS TIPO ESMALTADA EXTRA DE DIMENSÕES 10X10 CM COR AZUL APLICADAS NA ALTURA INTEIRA DAS PAREDES</t>
  </si>
  <si>
    <t>24.9</t>
  </si>
  <si>
    <t xml:space="preserve">FNDE 295</t>
  </si>
  <si>
    <t xml:space="preserve">REVESTIMENTO CERÂMICO PARA PAREDES INTERNAS COM PLACAS TIPO ESMALTADA EXTRA DE DIMENSÕES 10X10 CM COR BRANCA APLICADAS NA ALTURA INTEIRA DAS PAREDES</t>
  </si>
  <si>
    <t>24.10</t>
  </si>
  <si>
    <t xml:space="preserve">FNDE 296</t>
  </si>
  <si>
    <t xml:space="preserve">REVESTIMENTO CERÂMICO PARA PAREDES INTERNAS COM PLACAS TIPO ESMALTADA EXTRA DE DIMENSÕES 10X10 CM COR VERMELHA APLICADAS NA ALTURA INTEIRA DAS PAREDES</t>
  </si>
  <si>
    <t>24.11</t>
  </si>
  <si>
    <t xml:space="preserve">FNDE 245</t>
  </si>
  <si>
    <t xml:space="preserve">RODA MEIO EM MADEIRA, ALTURA 7CM, FIXADO COM COLA</t>
  </si>
  <si>
    <t>24.12</t>
  </si>
  <si>
    <t xml:space="preserve">FNDE 37</t>
  </si>
  <si>
    <t xml:space="preserve">CANTONEIRA DE BORRACHA - AMBIENTE SOLÁRIO</t>
  </si>
  <si>
    <t>24.13</t>
  </si>
  <si>
    <t>96114</t>
  </si>
  <si>
    <t xml:space="preserve">FORRO EM DRYWALL, PARA AMBIENTES COMERCIAIS, INCLUSIVE ESTRUTURA BIRECIONAL DE FIXAÇÃO. AF_08/2023_PS</t>
  </si>
  <si>
    <t>24.14</t>
  </si>
  <si>
    <t>96121</t>
  </si>
  <si>
    <t xml:space="preserve">ACABAMENTOS PARA FORRO (RODA-FORRO EM PERFIL METÁLICO E PLÁSTICO). AF_08/2023</t>
  </si>
  <si>
    <t>24.15</t>
  </si>
  <si>
    <t xml:space="preserve">FNDE 18</t>
  </si>
  <si>
    <t xml:space="preserve">FORRO DE FIBRA MINERAL EM PLACAS DE 1250 x 625 MM, E = 15 MM, BORDA RETA, COM PINTURA ANTIMOFO, APOIADO EM PERFIL DE ACO GALVANIZADO COM 24 MM DE BASE - INSTALADO</t>
  </si>
  <si>
    <t>25</t>
  </si>
  <si>
    <t xml:space="preserve">PAVIMENTAÇÃO INTERNA - PREPARO DE PISO 8CM</t>
  </si>
  <si>
    <t>25.1</t>
  </si>
  <si>
    <t>25.2</t>
  </si>
  <si>
    <t>25.3</t>
  </si>
  <si>
    <t>25.4</t>
  </si>
  <si>
    <t>97088</t>
  </si>
  <si>
    <t xml:space="preserve">ARMAÇÃO PARA EXECUÇÃO DE RADIER, PISO DE CONCRETO OU LAJE SOBRE SOLO, COM USO DE TELA Q-92. AF_09/2021</t>
  </si>
  <si>
    <t>25.5</t>
  </si>
  <si>
    <t>96620</t>
  </si>
  <si>
    <t xml:space="preserve">LASTRO DE CONCRETO MAGRO, APLICADO EM PISOS, LAJES SOBRE SOLO OU RADIERS. AF_01/2024</t>
  </si>
  <si>
    <t>26</t>
  </si>
  <si>
    <t xml:space="preserve">PAVIMENTAÇÃO INTERNA - REVESTIMENTOS</t>
  </si>
  <si>
    <t>26.1</t>
  </si>
  <si>
    <t>87630</t>
  </si>
  <si>
    <t xml:space="preserve">CONTRAPISO EM ARGAMASSA TRAÇO 1:4 (CIMENTO E AREIA), PREPARO MECÂNICO COM BETONEIRA 400 L, APLICADO EM ÁREAS SECAS SOBRE LAJE, ADERIDO, ACABAMENTO NÃO REFORÇADO, ESPESSURA 3CM. AF_07/2021</t>
  </si>
  <si>
    <t>26.2</t>
  </si>
  <si>
    <t>87745</t>
  </si>
  <si>
    <t xml:space="preserve">CONTRAPISO EM ARGAMASSA TRAÇO 1:4 (CIMENTO E AREIA), PREPARO MECÂNICO COM BETONEIRA 400 L, APLICADO EM ÁREAS MOLHADAS SOBRE LAJE, ADERIDO, ACABAMENTO NÃO REFORÇADO, ESPESSURA 3CM. AF_07/2021</t>
  </si>
  <si>
    <t>26.3</t>
  </si>
  <si>
    <t>104162</t>
  </si>
  <si>
    <t xml:space="preserve">PISO EM GRANILITE, MARMORITE OU GRANITINA EM AMBIENTES INTERNOS, COM ESPESSURA DE 8 MM, INCLUSO MISTURA EM BETONEIRA, COLOCAÇÃO DAS JUNTAS, APLICAÇÃO DO PISO, 4 POLIMENTOS COM POLITRIZ, ESTUCAMENTO, SELADOR E CERA. AF_06/2022</t>
  </si>
  <si>
    <t>26.4</t>
  </si>
  <si>
    <t>87257</t>
  </si>
  <si>
    <t xml:space="preserve">REVESTIMENTO CERÂMICO PARA PISO COM PLACAS TIPO ESMALTADA DE DIMENSÕES 60X60 CM APLICADA EM AMBIENTES DE ÁREA MAIOR QUE 10 M2. AF_02/2023_PE</t>
  </si>
  <si>
    <t>26.5</t>
  </si>
  <si>
    <t>87251</t>
  </si>
  <si>
    <t xml:space="preserve">REVESTIMENTO CERÂMICO PARA PISO COM PLACAS TIPO ESMALTADA DE DIMENSÕES 45X45 CM APLICADA EM AMBIENTES DE ÁREA MAIOR QUE 10 M2. AF_02/2023_PE</t>
  </si>
  <si>
    <t>26.6</t>
  </si>
  <si>
    <t xml:space="preserve">FNDE 09</t>
  </si>
  <si>
    <t xml:space="preserve">NATA DE CIMENTO COM COLA PVA, PARA NIVELAMENTO DE CONTRAPISO PARA ASSENTAMENTO DE PISO VINÍLICO</t>
  </si>
  <si>
    <t>26.7</t>
  </si>
  <si>
    <t xml:space="preserve">FNDE 298</t>
  </si>
  <si>
    <t xml:space="preserve">PISO VINÍLICO EM MANTA, PADRÃO LISO, AMARELO, ESPESSURA 2 MM, FIXADO COM COLA.</t>
  </si>
  <si>
    <t>26.8</t>
  </si>
  <si>
    <t xml:space="preserve">FNDE 297</t>
  </si>
  <si>
    <t xml:space="preserve">PISO VINÍLICO EM MANTA, PADRÃO LISO, CINZA ESCURO, ESPESSURA 2 MM, FIXADO COM COLA</t>
  </si>
  <si>
    <t>26.9</t>
  </si>
  <si>
    <t xml:space="preserve">FNDE 299</t>
  </si>
  <si>
    <t xml:space="preserve">PISO VINÍLICO EM MANTA, PADRÃO LISO, AZUL, ESPESSURA 2 MM, FIXADO COM COLA</t>
  </si>
  <si>
    <t>26.10</t>
  </si>
  <si>
    <t xml:space="preserve">FNDE 300</t>
  </si>
  <si>
    <t xml:space="preserve">PISO VINÍLICO EM MANTA, PADRÃO LISO, CINZA CLARO, ESPESSURA 2 MM, FIXADO COM COLA</t>
  </si>
  <si>
    <t>26.11</t>
  </si>
  <si>
    <t>88650</t>
  </si>
  <si>
    <t xml:space="preserve">RODAPÉ CERÂMICO DE 7CM DE ALTURA COM PLACAS TIPO ESMALTADA DE DIMENSÕES 60X60CM. AF_02/2023</t>
  </si>
  <si>
    <t>26.12</t>
  </si>
  <si>
    <t>98688</t>
  </si>
  <si>
    <t xml:space="preserve">RODAPÉ EM POLIESTIRENO, ALTURA 5 CM. AF_09/2020</t>
  </si>
  <si>
    <t>26.13</t>
  </si>
  <si>
    <t>98689</t>
  </si>
  <si>
    <t xml:space="preserve">SOLEIRA EM GRANITO, LARGURA 15 CM, ESPESSURA 2,0 CM. AF_09/2020</t>
  </si>
  <si>
    <t>27</t>
  </si>
  <si>
    <t xml:space="preserve">PAVIMENTAÇÃO EXTERNA</t>
  </si>
  <si>
    <t>27.1</t>
  </si>
  <si>
    <t>92400</t>
  </si>
  <si>
    <t xml:space="preserve">EXECUÇÃO DE PAVIMENTO EM PISO INTERTRAVADO, COM BLOCO RETANGULAR DE 20 X 10 CM, ESPESSURA 10 CM. AF_10/2022</t>
  </si>
  <si>
    <t>27.2</t>
  </si>
  <si>
    <t xml:space="preserve">FNDE 400</t>
  </si>
  <si>
    <t xml:space="preserve">PISO PODOTÁTIL DE ALERTA, COR AMARELA, DE BORRACHA, ASSENTADO SOBRE ARGAMASSA</t>
  </si>
  <si>
    <t>27.3</t>
  </si>
  <si>
    <t xml:space="preserve">FNDE 401</t>
  </si>
  <si>
    <t xml:space="preserve">PISO PODOTÁTIL DE ALERTA, COR AZUL, DE BORRACHA, ASSENTADO SOBRE ARGAMASSA</t>
  </si>
  <si>
    <t>27.4</t>
  </si>
  <si>
    <t xml:space="preserve">FNDE 190</t>
  </si>
  <si>
    <t xml:space="preserve">PISO PODOTÁTIL DE ALERTA, COR VERMELHA, DE CONCRETO, ASSENTADO SOBRE ARGAMASSA</t>
  </si>
  <si>
    <t>27.5</t>
  </si>
  <si>
    <t xml:space="preserve">FNDE 10</t>
  </si>
  <si>
    <t xml:space="preserve">COLCHÃO DRENANTE DE AREIA H= 30 CM</t>
  </si>
  <si>
    <t>27.6</t>
  </si>
  <si>
    <t>98504</t>
  </si>
  <si>
    <t xml:space="preserve">PLANTIO DE GRAMA BATATAIS EM PLACAS. AF_07/2024</t>
  </si>
  <si>
    <t>27.7</t>
  </si>
  <si>
    <t xml:space="preserve">FNDE 38</t>
  </si>
  <si>
    <t xml:space="preserve">FITA 3M COLANTE ANTIDERRAPANTE PARA PISO</t>
  </si>
  <si>
    <t>27.8</t>
  </si>
  <si>
    <t>28</t>
  </si>
  <si>
    <t xml:space="preserve">PAVIMENTAÇÃO EXTERNA - CALÇADA DE CONCRETO 8 CM</t>
  </si>
  <si>
    <t>28.1</t>
  </si>
  <si>
    <t>28.2</t>
  </si>
  <si>
    <t>28.3</t>
  </si>
  <si>
    <t>94994</t>
  </si>
  <si>
    <t xml:space="preserve">EXECUÇÃO DE PASSEIO (CALÇADA) OU PISO DE CONCRETO COM CONCRETO MOLDADO IN LOCO, FEITO EM OBRA, ACABAMENTO CONVENCIONAL, ESPESSURA 8 CM, ARMADO. AF_08/2022</t>
  </si>
  <si>
    <t>29</t>
  </si>
  <si>
    <t xml:space="preserve">PINTURA PAREDES</t>
  </si>
  <si>
    <t>29.1</t>
  </si>
  <si>
    <t>88497</t>
  </si>
  <si>
    <t xml:space="preserve">EMASSAMENTO COM MASSA LÁTEX, APLICAÇÃO EM PAREDE, DUAS DEMÃOS, LIXAMENTO MANUAL. AF_04/2023</t>
  </si>
  <si>
    <t>29.2</t>
  </si>
  <si>
    <t>96135</t>
  </si>
  <si>
    <t xml:space="preserve">APLICAÇÃO MANUAL DE MASSA ACRÍLICA EM PAREDES EXTERNAS DE CASAS, DUAS DEMÃOS. AF_03/2024</t>
  </si>
  <si>
    <t>29.3</t>
  </si>
  <si>
    <t xml:space="preserve">FNDE 402</t>
  </si>
  <si>
    <t xml:space="preserve">PINTURA LÁTEX ACRÍLICA, COR BRANCO GELO, APLICAÇÃO MANUAL EM PAREDES, DUAS DEMÃOS</t>
  </si>
  <si>
    <t>29.4</t>
  </si>
  <si>
    <t xml:space="preserve">FNDE 403</t>
  </si>
  <si>
    <t xml:space="preserve">PINTURA LÁTEX ACRÍLICA, COR VERMELHO, APLICAÇÃO MANUAL EM PAREDES, DUAS DEMÃOS</t>
  </si>
  <si>
    <t>29.5</t>
  </si>
  <si>
    <t xml:space="preserve">FNDE 404</t>
  </si>
  <si>
    <t xml:space="preserve">PINTURA LÁTEX ACRÍLICA, COR CINZA, APLICAÇÃO MANUAL EM PAREDES, DUAS DEMÃOS</t>
  </si>
  <si>
    <t>29.6</t>
  </si>
  <si>
    <t xml:space="preserve">FNDE 405</t>
  </si>
  <si>
    <t xml:space="preserve">PINTURA LÁTEX ACRÍLICA, COR AZUL, APLICAÇÃO MANUAL EM PAREDES, DUAS DEMÃOS</t>
  </si>
  <si>
    <t>29.7</t>
  </si>
  <si>
    <t xml:space="preserve">FNDE 35</t>
  </si>
  <si>
    <t xml:space="preserve">PINTURA COM TINTA EPÓXI EM PAREDES, COR VERDE, APLICAÇÃO MANUAL, 2 DEMÃOS, INCLUSO PRIMER EPÓXI</t>
  </si>
  <si>
    <t>29.8</t>
  </si>
  <si>
    <t xml:space="preserve">FNDE 36</t>
  </si>
  <si>
    <t xml:space="preserve">PINTURA COM TINTA EPÓXI EM PAREDES, COR LARANJA, APLICAÇÃO MANUAL, 2 DEMÃOS, INCLUSO PRIMER EPÓXI</t>
  </si>
  <si>
    <t>29.9</t>
  </si>
  <si>
    <t xml:space="preserve">FNDE 201</t>
  </si>
  <si>
    <t xml:space="preserve">PINTURA EM ESMALTE SINTÉTICO EM RODAMEIO DE MADEIRA, 2 DEMÃOS - COR BRANCO</t>
  </si>
  <si>
    <t>30</t>
  </si>
  <si>
    <t xml:space="preserve">PINTURA DE FORROS</t>
  </si>
  <si>
    <t>30.1</t>
  </si>
  <si>
    <t>88494</t>
  </si>
  <si>
    <t xml:space="preserve">EMASSAMENTO COM MASSA LÁTEX, APLICAÇÃO EM TETO, UMA DEMÃO, LIXAMENTO MANUAL. AF_04/2023</t>
  </si>
  <si>
    <t>30.2</t>
  </si>
  <si>
    <t>88488</t>
  </si>
  <si>
    <t xml:space="preserve">PINTURA LÁTEX ACRÍLICA PREMIUM, APLICAÇÃO MANUAL EM TETO, DUAS DEMÃOS. AF_04/2023</t>
  </si>
  <si>
    <t>31</t>
  </si>
  <si>
    <t xml:space="preserve">PINTURA PISO PLAYGROUND</t>
  </si>
  <si>
    <t>31.1</t>
  </si>
  <si>
    <t xml:space="preserve">FNDE 406</t>
  </si>
  <si>
    <t xml:space="preserve">PINTURA DE PISO COM TINTA EPÓXI, COR AMARELO, APLICAÇÃO MANUAL, 2 DEMÃOS, INCLUSO PRIMER EPÓXI</t>
  </si>
  <si>
    <t>31.2</t>
  </si>
  <si>
    <t xml:space="preserve">FNDE 407</t>
  </si>
  <si>
    <t xml:space="preserve">PINTURA DE PISO COM TINTA EPÓXI, COR AZUL, APLICAÇÃO MANUAL, 2 DEMÃOS, INCLUSO PRIMER EPÓXI</t>
  </si>
  <si>
    <t>31.3</t>
  </si>
  <si>
    <t xml:space="preserve">FNDE 408</t>
  </si>
  <si>
    <t xml:space="preserve">PINTURA DE PISO COM TINTA EPÓXI, COR BRANCO, APLICAÇÃO MANUAL, 2 DEMÃOS, INCLUSO PRIMER EPÓXI</t>
  </si>
  <si>
    <t>31.4</t>
  </si>
  <si>
    <t xml:space="preserve">FNDE 409</t>
  </si>
  <si>
    <t xml:space="preserve">PINTURA DE PISO COM TINTA EPÓXI, COR CINZA, APLICAÇÃO MANUAL, 2 DEMÃOS, INCLUSO PRIMER EPÓXI</t>
  </si>
  <si>
    <t>31.5</t>
  </si>
  <si>
    <t xml:space="preserve">FNDE 410</t>
  </si>
  <si>
    <t xml:space="preserve">PINTURA DE PISO COM TINTA EPÓXI, COR LARANJA, APLICAÇÃO MANUAL, 2 DEMÃOS, INCLUSO PRIMER EPÓXI</t>
  </si>
  <si>
    <t>31.6</t>
  </si>
  <si>
    <t xml:space="preserve">FNDE 411</t>
  </si>
  <si>
    <t xml:space="preserve">PINTURA DE PISO COM TINTA EPÓXI, COR VERDE, APLICAÇÃO MANUAL, 2 DEMÃOS, INCLUSO PRIMER EPÓXI</t>
  </si>
  <si>
    <t>32</t>
  </si>
  <si>
    <t xml:space="preserve">INSTALAÇÕES DE ÁGUA FRIA - TUBULAÇÕES E CONEXÕES DE PVC RÍGIDO</t>
  </si>
  <si>
    <t>32.1</t>
  </si>
  <si>
    <t>89356</t>
  </si>
  <si>
    <t xml:space="preserve">TUBO, PVC, SOLDÁVEL, DE 25MM, INSTALADO EM RAMAL OU SUB-RAMAL DE ÁGUA - FORNECIMENTO E INSTALAÇÃO. AF_06/2022</t>
  </si>
  <si>
    <t>32.2</t>
  </si>
  <si>
    <t>89357</t>
  </si>
  <si>
    <t xml:space="preserve">TUBO, PVC, SOLDÁVEL, DE 32MM, INSTALADO EM RAMAL OU SUB-RAMAL DE ÁGUA - FORNECIMENTO E INSTALAÇÃO. AF_06/2022</t>
  </si>
  <si>
    <t>32.3</t>
  </si>
  <si>
    <t>103978</t>
  </si>
  <si>
    <t xml:space="preserve">TUBO, PVC, SOLDÁVEL, DE 40MM, INSTALADO EM RAMAL DE DISTRIBUIÇÃO DE ÁGUA - FORNECIMENTO E INSTALAÇÃO. AF_06/2022</t>
  </si>
  <si>
    <t>32.4</t>
  </si>
  <si>
    <t>103979</t>
  </si>
  <si>
    <t xml:space="preserve">TUBO, PVC, SOLDÁVEL, DE 50MM, INSTALADO EM RAMAL DE DISTRIBUIÇÃO DE ÁGUA - FORNECIMENTO E INSTALAÇÃO. AF_06/2022</t>
  </si>
  <si>
    <t>32.5</t>
  </si>
  <si>
    <t>89450</t>
  </si>
  <si>
    <t xml:space="preserve">TUBO, PVC, SOLDÁVEL, DE 60MM, INSTALADO EM PRUMADA DE ÁGUA - FORNECIMENTO E INSTALAÇÃO. AF_06/2022</t>
  </si>
  <si>
    <t>32.6</t>
  </si>
  <si>
    <t>89452</t>
  </si>
  <si>
    <t xml:space="preserve">TUBO, PVC, SOLDÁVEL, DE 85MM, INSTALADO EM PRUMADA DE ÁGUA - FORNECIMENTO E INSTALAÇÃO. AF_06/2022</t>
  </si>
  <si>
    <t>32.7</t>
  </si>
  <si>
    <t xml:space="preserve">FNDE 119</t>
  </si>
  <si>
    <t xml:space="preserve">TUBO DE DESCARGA, TIPO BENGALA, PARA LIGACAO CAIXA DE DESCARGA - EMBUTIR, PVC, 40 MM X 150 CM</t>
  </si>
  <si>
    <t>32.8</t>
  </si>
  <si>
    <t>89429</t>
  </si>
  <si>
    <t xml:space="preserve">ADAPTADOR CURTO COM BOLSA E ROSCA PARA REGISTRO, PVC, SOLDÁVEL, DN 25MM X 3/4, INSTALADO EM RAMAL DE DISTRIBUIÇÃO DE ÁGUA - FORNECIMENTO E INSTALAÇÃO. AF_06/2022</t>
  </si>
  <si>
    <t>32.9</t>
  </si>
  <si>
    <t>94660</t>
  </si>
  <si>
    <t xml:space="preserve">ADAPTADOR CURTO COM BOLSA E ROSCA PARA REGISTRO, PVC, SOLDÁVEL, DN 40 MM X 1 1/4", INSTALADO EM RESERVAÇÃO PREDIAL DE ÁGUA - FORNECIMENTO E INSTALAÇÃO. AF_04/2024</t>
  </si>
  <si>
    <t>32.10</t>
  </si>
  <si>
    <t>104001</t>
  </si>
  <si>
    <t xml:space="preserve">ADAPTADOR CURTO COM BOLSA E ROSCA PARA REGISTRO, PVC, SOLDÁVEL, DN 50MM X 1.1/2", INSTALADO EM RAMAL DE DISTRIBUIÇÃO DE ÁGUA - FORNECIMENTO E INSTALAÇÃO. AF_06/2022</t>
  </si>
  <si>
    <t>32.11</t>
  </si>
  <si>
    <t>89616</t>
  </si>
  <si>
    <t xml:space="preserve">ADAPTADOR CURTO COM BOLSA E ROSCA PARA REGISTRO, PVC, SOLDÁVEL, DN 85MM X 3, INSTALADO EM PRUMADA DE ÁGUA - FORNECIMENTO E INSTALAÇÃO. AF_06/2022</t>
  </si>
  <si>
    <t>32.12</t>
  </si>
  <si>
    <t>103948</t>
  </si>
  <si>
    <t xml:space="preserve">BUCHA DE REDUÇÃO, CURTA, PVC, SOLDÁVEL, DN 32 X 25 MM, INSTALADO EM RAMAL OU SUB-RAMAL DE ÁGUA - FORNECIMENTO E INSTALAÇÃO. AF_06/2022</t>
  </si>
  <si>
    <t>32.13</t>
  </si>
  <si>
    <t>103993</t>
  </si>
  <si>
    <t xml:space="preserve">BUCHA DE REDUÇÃO, PVC, SOLDÁVEL, DN 40MM X 32MM, INSTALADO EM RAMAL DE DISTRIBUIÇÃO DE ÁGUA - FORNECIMENTO E INSTALAÇÃO. AF_06/2022</t>
  </si>
  <si>
    <t>32.14</t>
  </si>
  <si>
    <t>104003</t>
  </si>
  <si>
    <t xml:space="preserve">BUCHA DE REDUÇÃO, LONGA, PVC, SOLDÁVEL, DN 50 X 32 MM, INSTALADO EM RAMAL DE DISTRIBUIÇÃO DE ÁGUA - FORNECIMENTO E INSTALAÇÃO. AF_06/2022</t>
  </si>
  <si>
    <t>32.15</t>
  </si>
  <si>
    <t>105139</t>
  </si>
  <si>
    <t xml:space="preserve">BUCHA DE REDUÇÃO PVC, SOLDÁVEL, LONGA, DN 60 X 32 MM, INSTALADO EM RESERVAÇÃO PREDIAL DE ÁGUA - FORNECIMENTO E INSTALAÇÃO. AF_04/2024</t>
  </si>
  <si>
    <t>32.16</t>
  </si>
  <si>
    <t>103959</t>
  </si>
  <si>
    <t xml:space="preserve">BUCHA DE REDUÇÃO, CURTA, PVC, SOLDÁVEL, DN 60 X 50 MM, INSTALADO EM PRUMADA DE ÁGUA - FORNECIMENTO E INSTALAÇÃO. AF_06/2022</t>
  </si>
  <si>
    <t>32.17</t>
  </si>
  <si>
    <t>103968</t>
  </si>
  <si>
    <t xml:space="preserve">BUCHA DE REDUÇÃO, LONGA, PVC, SOLDÁVEL, DN 60 X 25 MM, INSTALADO EM PRUMADA DE ÁGUA - FORNECIMENTO E INSTALAÇÃO. AF_06/2022</t>
  </si>
  <si>
    <t>32.18</t>
  </si>
  <si>
    <t xml:space="preserve">FNDE 413</t>
  </si>
  <si>
    <t xml:space="preserve">BUCHA DE REDUÇÃO, LONGA, PVC, SOLDÁVEL, DN 85 X 60 MM, INSTALADO EM PRUMADA DE ÁGUA - FORNECIMENTO E INSTALAÇÃO</t>
  </si>
  <si>
    <t>32.19</t>
  </si>
  <si>
    <t>104034</t>
  </si>
  <si>
    <t xml:space="preserve">COLAR DE TOMADA, PVC, COM TRAVAS, DE 110 MM X 1/2" OU 110 MM X 3/4", PARA LIGAÇÃO PREDIAL DE ÁGUA. AF_06/2022</t>
  </si>
  <si>
    <t>32.20</t>
  </si>
  <si>
    <t>103986</t>
  </si>
  <si>
    <t xml:space="preserve">CURVA 90 GRAUS, PVC, SOLDÁVEL, DN 50MM, INSTALADO EM RAMAL DE DISTRIBUIÇÃO DE ÁGUA - FORNECIMENTO E INSTALAÇÃO. AF_06/2022</t>
  </si>
  <si>
    <t>32.21</t>
  </si>
  <si>
    <t>89408</t>
  </si>
  <si>
    <t xml:space="preserve">JOELHO 90 GRAUS, PVC, SOLDÁVEL, DN 25MM, INSTALADO EM RAMAL DE DISTRIBUIÇÃO DE ÁGUA - FORNECIMENTO E INSTALAÇÃO. AF_06/2022</t>
  </si>
  <si>
    <t>32.22</t>
  </si>
  <si>
    <t>103980</t>
  </si>
  <si>
    <t xml:space="preserve">JOELHO 90 GRAUS, PVC, SOLDÁVEL, DN 40MM, INSTALADO EM RAMAL DE DISTRIBUIÇÃO DE ÁGUA - FORNECIMENTO E INSTALAÇÃO. AF_06/2022</t>
  </si>
  <si>
    <t>32.23</t>
  </si>
  <si>
    <t>89505</t>
  </si>
  <si>
    <t xml:space="preserve">JOELHO 90 GRAUS, PVC, SOLDÁVEL, DN 60MM, INSTALADO EM PRUMADA DE ÁGUA - FORNECIMENTO E INSTALAÇÃO. AF_06/2022</t>
  </si>
  <si>
    <t>32.24</t>
  </si>
  <si>
    <t>89521</t>
  </si>
  <si>
    <t xml:space="preserve">JOELHO 90 GRAUS, PVC, SOLDÁVEL, DN 85MM, INSTALADO EM PRUMADA DE ÁGUA - FORNECIMENTO E INSTALAÇÃO. AF_06/2022</t>
  </si>
  <si>
    <t>32.25</t>
  </si>
  <si>
    <t xml:space="preserve">FNDE 415</t>
  </si>
  <si>
    <t xml:space="preserve">JOELHO 90 GRAUS, PVC, SOLDÁVEL, COM ROSCA, DN 25MM x 3/4 - FORNECIMENTO E INSTALAÇÃO. AF_06/2022</t>
  </si>
  <si>
    <t>32.26</t>
  </si>
  <si>
    <t>89409</t>
  </si>
  <si>
    <t xml:space="preserve">JOELHO 45 GRAUS, PVC, SOLDÁVEL, DN 25MM, INSTALADO EM RAMAL DE DISTRIBUIÇÃO DE ÁGUA - FORNECIMENTO E INSTALAÇÃO. AF_06/2022</t>
  </si>
  <si>
    <t>32.27</t>
  </si>
  <si>
    <t>103956</t>
  </si>
  <si>
    <t xml:space="preserve">JOELHO DE REDUÇÃO, 90 GRAUS, PVC, SOLDÁVEL, DN 32 MM X 25 MM, INSTALADO EM RAMAL DE DISTRIBUIÇÃO DE ÁGUA - FORNECIMENTO E INSTALAÇÃO. AF_06/2022</t>
  </si>
  <si>
    <t>32.28</t>
  </si>
  <si>
    <t>89366</t>
  </si>
  <si>
    <t xml:space="preserve">JOELHO 90 GRAUS COM BUCHA DE LATÃO, PVC, SOLDÁVEL, DN 25MM, X 3/4 INSTALADO EM RAMAL OU SUB-RAMAL DE ÁGUA - FORNECIMENTO E INSTALAÇÃO. AF_06/2022</t>
  </si>
  <si>
    <t>32.29</t>
  </si>
  <si>
    <t>90373</t>
  </si>
  <si>
    <t xml:space="preserve">JOELHO 90 GRAUS COM BUCHA DE LATÃO, PVC, SOLDÁVEL, DN 25MM, X 1/2 INSTALADO EM RAMAL OU SUB-RAMAL DE ÁGUA - FORNECIMENTO E INSTALAÇÃO. AF_06/2022</t>
  </si>
  <si>
    <t>32.30</t>
  </si>
  <si>
    <t>89424</t>
  </si>
  <si>
    <t xml:space="preserve">LUVA, PVC, SOLDÁVEL, DN 25MM, INSTALADO EM RAMAL DE DISTRIBUIÇÃO DE ÁGUA - FORNECIMENTO E INSTALAÇÃO. AF_06/2022</t>
  </si>
  <si>
    <t>32.31</t>
  </si>
  <si>
    <t>89386</t>
  </si>
  <si>
    <t xml:space="preserve">LUVA, PVC, SOLDÁVEL, DN 32MM, INSTALADO EM RAMAL OU SUB-RAMAL DE ÁGUA - FORNECIMENTO E INSTALAÇÃO. AF_06/2022</t>
  </si>
  <si>
    <t>32.32</t>
  </si>
  <si>
    <t>103988</t>
  </si>
  <si>
    <t xml:space="preserve">LUVA, PVC, SOLDÁVEL, DN 40MM, INSTALADO EM RAMAL DE DISTRIBUIÇÃO DE ÁGUA - FORNECIMENTO E INSTALAÇÃO. AF_06/2022</t>
  </si>
  <si>
    <t>32.33</t>
  </si>
  <si>
    <t>103995</t>
  </si>
  <si>
    <t xml:space="preserve">LUVA, PVC, SOLDÁVEL, DN 50MM, INSTALADO EM RAMAL DE DISTRIBUIÇÃO DE ÁGUA - FORNECIMENTO E INSTALAÇÃO. AF_06/2022</t>
  </si>
  <si>
    <t>32.34</t>
  </si>
  <si>
    <t>89597</t>
  </si>
  <si>
    <t xml:space="preserve">LUVA, PVC, SOLDÁVEL, DN 60MM, INSTALADO EM PRUMADA DE ÁGUA - FORNECIMENTO E INSTALAÇÃO. AF_06/2022</t>
  </si>
  <si>
    <t>32.35</t>
  </si>
  <si>
    <t>89614</t>
  </si>
  <si>
    <t xml:space="preserve">LUVA, PVC, SOLDÁVEL, DN 85MM, INSTALADO EM PRUMADA DE ÁGUA - FORNECIMENTO E INSTALAÇÃO. AF_06/2022</t>
  </si>
  <si>
    <t>32.36</t>
  </si>
  <si>
    <t>89440</t>
  </si>
  <si>
    <t xml:space="preserve">TE, PVC, SOLDÁVEL, DN 25MM, INSTALADO EM RAMAL DE DISTRIBUIÇÃO DE ÁGUA - FORNECIMENTO E INSTALAÇÃO. AF_06/2022</t>
  </si>
  <si>
    <t>32.37</t>
  </si>
  <si>
    <t>104011</t>
  </si>
  <si>
    <t xml:space="preserve">TE, PVC, SOLDÁVEL, DN 40MM, INSTALADO EM RAMAL DE DISTRIBUIÇÃO DE ÁGUA - FORNECIMENTO E INSTALAÇÃO. AF_06/2022</t>
  </si>
  <si>
    <t>32.38</t>
  </si>
  <si>
    <t>104004</t>
  </si>
  <si>
    <t xml:space="preserve">TE, PVC, SOLDÁVEL, DN 50MM, INSTALADO EM RAMAL DE DISTRIBUIÇÃO DE ÁGUA - FORNECIMENTO E INSTALAÇÃO. AF_06/2022</t>
  </si>
  <si>
    <t>32.39</t>
  </si>
  <si>
    <t>89628</t>
  </si>
  <si>
    <t xml:space="preserve">TE, PVC, SOLDÁVEL, DN 60MM, INSTALADO EM PRUMADA DE ÁGUA - FORNECIMENTO E INSTALAÇÃO. AF_06/2022</t>
  </si>
  <si>
    <t>32.40</t>
  </si>
  <si>
    <t>89631</t>
  </si>
  <si>
    <t xml:space="preserve">TE, PVC, SOLDÁVEL, DN 85MM, INSTALADO EM PRUMADA DE ÁGUA - FORNECIMENTO E INSTALAÇÃO. AF_06/2022</t>
  </si>
  <si>
    <t>32.41</t>
  </si>
  <si>
    <t>104006</t>
  </si>
  <si>
    <t xml:space="preserve">TÊ DE REDUÇÃO, PVC, SOLDÁVEL, DN 50MM X 25MM, INSTALADO EM RAMAL DE DISTRIBUIÇÃO DE ÁGUA - FORNECIMENTO E INSTALAÇÃO. AF_06/2022</t>
  </si>
  <si>
    <t>32.42</t>
  </si>
  <si>
    <t>89632</t>
  </si>
  <si>
    <t xml:space="preserve">TE DE REDUÇÃO, PVC, SOLDÁVEL, DN 85MM X 60MM, INSTALADO EM PRUMADA DE ÁGUA - FORNECIMENTO E INSTALAÇÃO. AF_06/2022</t>
  </si>
  <si>
    <t>32.43</t>
  </si>
  <si>
    <t xml:space="preserve">FNDE 469</t>
  </si>
  <si>
    <t xml:space="preserve">TE DE REDUÇÃO, PVC, SOLDÁVEL, DN 60MM X 50MM, INSTALADO EM PRUMADA DE ÁGUA - FORNECIMENTO E INSTALAÇÃO</t>
  </si>
  <si>
    <t>32.44</t>
  </si>
  <si>
    <t>90374</t>
  </si>
  <si>
    <t xml:space="preserve">TÊ COM BUCHA DE LATÃO NA BOLSA CENTRAL, PVC, SOLDÁVEL, DN 25MM X 3/4, INSTALADO EM RAMAL OU SUB-RAMAL DE ÁGUA - FORNECIMENTO E INSTALAÇÃO. AF_06/2022</t>
  </si>
  <si>
    <t>33</t>
  </si>
  <si>
    <t xml:space="preserve">INSTALAÇÕES DE ÁGUA FRIA - TUBULAÇÕES E CONEXÕES - METAIS</t>
  </si>
  <si>
    <t>33.1</t>
  </si>
  <si>
    <t>94500</t>
  </si>
  <si>
    <t xml:space="preserve">REGISTRO DE GAVETA BRUTO, LATÃO, ROSCÁVEL, 3" - FORNECIMENTO E INSTALAÇÃO. AF_08/2021</t>
  </si>
  <si>
    <t>33.2</t>
  </si>
  <si>
    <t>94794</t>
  </si>
  <si>
    <t xml:space="preserve">REGISTRO DE GAVETA BRUTO, LATÃO, ROSCÁVEL, 1 1/2", COM ACABAMENTO E CANOPLA CROMADOS - FORNECIMENTO E INSTALAÇÃO. AF_08/2021</t>
  </si>
  <si>
    <t>33.3</t>
  </si>
  <si>
    <t>89987</t>
  </si>
  <si>
    <t xml:space="preserve">REGISTRO DE GAVETA BRUTO, LATÃO, ROSCÁVEL, 3/4", COM ACABAMENTO E CANOPLA CROMADOS - FORNECIMENTO E INSTALAÇÃO. AF_08/2021</t>
  </si>
  <si>
    <t>33.4</t>
  </si>
  <si>
    <t>89985</t>
  </si>
  <si>
    <t xml:space="preserve">REGISTRO DE PRESSÃO BRUTO, LATÃO, ROSCÁVEL, 3/4", COM ACABAMENTO E CANOPLA CROMADOS - FORNECIMENTO E INSTALAÇÃO. AF_08/2021</t>
  </si>
  <si>
    <t>33.5</t>
  </si>
  <si>
    <t>103042</t>
  </si>
  <si>
    <t xml:space="preserve">REGISTRO DE ESFERA, PVC, ROSCÁVEL, COM BORBOLETA, 3/4" - FORNECIMENTO E INSTALAÇÃO. AF_08/2021</t>
  </si>
  <si>
    <t>33.6</t>
  </si>
  <si>
    <t>90371</t>
  </si>
  <si>
    <t xml:space="preserve">REGISTRO DE ESFERA, PVC, ROSCÁVEL, COM VOLANTE, 3/4" - FORNECIMENTO E INSTALAÇÃO. AF_08/2021</t>
  </si>
  <si>
    <t>33.7</t>
  </si>
  <si>
    <t>94496</t>
  </si>
  <si>
    <t xml:space="preserve">REGISTRO DE GAVETA BRUTO, LATÃO, ROSCÁVEL, 1 1/4" - FORNECIMENTO E INSTALAÇÃO. AF_08/2021</t>
  </si>
  <si>
    <t>33.8</t>
  </si>
  <si>
    <t xml:space="preserve">FNDE 215</t>
  </si>
  <si>
    <t xml:space="preserve">VÁLVULA DE DESCARGA METÁLICA, DUPLO ACIONAMENTO ECO, BASE 1 1/2", ACABAMENTO METALICO CROMADO - FORNECIMENTO E INSTALAÇÃO</t>
  </si>
  <si>
    <t>34</t>
  </si>
  <si>
    <t xml:space="preserve">INSTALAÇÕES DE ÁGUA FRIA - RESERVATÓRIO 15.000 L</t>
  </si>
  <si>
    <t>34.1</t>
  </si>
  <si>
    <t xml:space="preserve">FNDE 391</t>
  </si>
  <si>
    <t xml:space="preserve">RESERVATÓRIO METÁLICO CILINDRICO CAP. 15.000 LITROS, COM GUARDA-CORPO, ESCADA E PINTURA</t>
  </si>
  <si>
    <t>35</t>
  </si>
  <si>
    <t xml:space="preserve">INSTALAÇÕES DE ÁGUAS PLUVIAIS - TUBULAÇÕES E CONEXÕES DE PVC</t>
  </si>
  <si>
    <t>35.1</t>
  </si>
  <si>
    <t>89578</t>
  </si>
  <si>
    <t xml:space="preserve">TUBO PVC, SÉRIE R, ÁGUA PLUVIAL, DN 100 MM, FORNECIDO E INSTALADO EM CONDUTORES VERTICAIS DE ÁGUAS PLUVIAIS. AF_06/2022</t>
  </si>
  <si>
    <t>35.2</t>
  </si>
  <si>
    <t>89580</t>
  </si>
  <si>
    <t xml:space="preserve">TUBO PVC, SÉRIE R, ÁGUA PLUVIAL, DN 150 MM, FORNECIDO E INSTALADO EM CONDUTORES VERTICAIS DE ÁGUAS PLUVIAIS. AF_06/2022</t>
  </si>
  <si>
    <t>35.3</t>
  </si>
  <si>
    <t>90702</t>
  </si>
  <si>
    <t xml:space="preserve">TUBO DE PVC CORRUGADO DE DUPLA PAREDE PARA REDE COLETORA DE ESGOTO, DN 200 MM, JUNTA ELÁSTICA - FORNECIMENTO E ASSENTAMENTO. AF_01/2021</t>
  </si>
  <si>
    <t>35.4</t>
  </si>
  <si>
    <t>90703</t>
  </si>
  <si>
    <t xml:space="preserve">TUBO DE PVC CORRUGADO DE DUPLA PAREDE PARA REDE COLETORA DE ESGOTO, DN 250 MM, JUNTA ELÁSTICA - FORNECIMENTO E ASSENTAMENTO. AF_01/2021</t>
  </si>
  <si>
    <t>35.5</t>
  </si>
  <si>
    <t>89571</t>
  </si>
  <si>
    <t xml:space="preserve">TÊ, PVC, SERIE R, ÁGUA PLUVIAL, DN 100 X 100 MM, JUNTA ELÁSTICA, FORNECIDO E INSTALADO EM RAMAL DE ENCAMINHAMENTO. AF_06/2022</t>
  </si>
  <si>
    <t>35.6</t>
  </si>
  <si>
    <t>104178</t>
  </si>
  <si>
    <t xml:space="preserve">CAP, PVC, SERIE R, ÁGUA PLUVIAL, DN 100 MM, JUNTA ELÁSTICA, FORNECIDO E INSTALADO EM RAMAL DE ENCAMINHAMENTO. AF_06/2022</t>
  </si>
  <si>
    <t>35.7</t>
  </si>
  <si>
    <t>95695</t>
  </si>
  <si>
    <t xml:space="preserve">CURVA 90 GRAUS, PVC, SERIE R, ÁGUA PLUVIAL, DN 100 MM, JUNTA ELÁSTICA, FORNECIDO E INSTALADO EM CONDUTORES VERTICAIS DE ÁGUAS PLUVIAIS. AF_06/2022</t>
  </si>
  <si>
    <t>35.8</t>
  </si>
  <si>
    <t>89585</t>
  </si>
  <si>
    <t xml:space="preserve">JOELHO 45 GRAUS, PVC, SERIE R, ÁGUA PLUVIAL, DN 100 MM, JUNTA ELÁSTICA, FORNECIDO E INSTALADO EM CONDUTORES VERTICAIS DE ÁGUAS PLUVIAIS. AF_06/2022</t>
  </si>
  <si>
    <t>35.9</t>
  </si>
  <si>
    <t>89584</t>
  </si>
  <si>
    <t xml:space="preserve">JOELHO 90 GRAUS, PVC, SERIE R, ÁGUA PLUVIAL, DN 100 MM, JUNTA ELÁSTICA, FORNECIDO E INSTALADO EM CONDUTORES VERTICAIS DE ÁGUAS PLUVIAIS. AF_06/2022</t>
  </si>
  <si>
    <t>35.10</t>
  </si>
  <si>
    <t>104174</t>
  </si>
  <si>
    <t xml:space="preserve">JUNÇÃO SIMPLES, PVC, SERIE R, ÁGUA PLUVIAL, DN 150 X 100 MM, JUNTA ELÁSTICA, FORNECIDO E INSTALADO EM RAMAL DE ENCAMINHAMENTO. AF_06/2022</t>
  </si>
  <si>
    <t>35.11</t>
  </si>
  <si>
    <t xml:space="preserve">FNDE 30</t>
  </si>
  <si>
    <t xml:space="preserve">CURVA 45 GRAUS, PVC, SERIE R, ÁGUA PLUVIAL, DN 200 MM, VINILFORT, JUNTA ELÁSTICA, FORNECIDO E INSTALADO EM RAMAL DE ENCAMINHAMENTO</t>
  </si>
  <si>
    <t>36</t>
  </si>
  <si>
    <t xml:space="preserve">INSTALAÇÕES DE ÁGUAS PLUVIAIS - ACESSÓRIOS</t>
  </si>
  <si>
    <t>36.1</t>
  </si>
  <si>
    <t>99253</t>
  </si>
  <si>
    <t xml:space="preserve">CAIXA ENTERRADA HIDRÁULICA RETANGULAR EM ALVENARIA COM TIJOLOS CERÂMICOS MACIÇOS, DIMENSÕES INTERNAS: 0,6X0,6X0,6 M PARA REDE DE DRENAGEM. AF_12/2020</t>
  </si>
  <si>
    <t>36.2</t>
  </si>
  <si>
    <t xml:space="preserve">FNDE 955</t>
  </si>
  <si>
    <t xml:space="preserve">TAMPA TIPO GRELHA FOFO SIMPLES PARA ESGOTO E DRENAGEM, 60X60CM</t>
  </si>
  <si>
    <t>37</t>
  </si>
  <si>
    <t xml:space="preserve">INSTALAÇÕES DE ÁGUAS PLUVIAIS - SISTEMA DE REUSO DE ÁGUA</t>
  </si>
  <si>
    <t>37.1</t>
  </si>
  <si>
    <t xml:space="preserve">FNDE 78</t>
  </si>
  <si>
    <t xml:space="preserve">CISTERNA VERTICAL - RESERVATÓRIO ÁGUA DA CHUVA - 300 Litros</t>
  </si>
  <si>
    <t>37.2</t>
  </si>
  <si>
    <t xml:space="preserve">FNDE 79</t>
  </si>
  <si>
    <t xml:space="preserve">SMART FILTRO</t>
  </si>
  <si>
    <t>38</t>
  </si>
  <si>
    <t xml:space="preserve">INSTALAÇÕES DE ESGOTO SANITÁRIO - TUBULAÇÕES E CONEXÕES</t>
  </si>
  <si>
    <t>38.1</t>
  </si>
  <si>
    <t>89711</t>
  </si>
  <si>
    <t xml:space="preserve">TUBO PVC, SERIE NORMAL, ESGOTO PREDIAL, DN 40 MM, FORNECIDO E INSTALADO EM RAMAL DE DESCARGA OU RAMAL DE ESGOTO SANITÁRIO. AF_08/2022</t>
  </si>
  <si>
    <t>38.2</t>
  </si>
  <si>
    <t>89712</t>
  </si>
  <si>
    <t xml:space="preserve">TUBO PVC, SERIE NORMAL, ESGOTO PREDIAL, DN 50 MM, FORNECIDO E INSTALADO EM RAMAL DE DESCARGA OU RAMAL DE ESGOTO SANITÁRIO. AF_08/2022</t>
  </si>
  <si>
    <t>38.3</t>
  </si>
  <si>
    <t>89713</t>
  </si>
  <si>
    <t xml:space="preserve">TUBO PVC, SERIE NORMAL, ESGOTO PREDIAL, DN 75 MM, FORNECIDO E INSTALADO EM RAMAL DE DESCARGA OU RAMAL DE ESGOTO SANITÁRIO. AF_08/2022</t>
  </si>
  <si>
    <t>38.4</t>
  </si>
  <si>
    <t>89714</t>
  </si>
  <si>
    <t xml:space="preserve">TUBO PVC, SERIE NORMAL, ESGOTO PREDIAL, DN 100 MM, FORNECIDO E INSTALADO EM RAMAL DE DESCARGA OU RAMAL DE ESGOTO SANITÁRIO. AF_08/2022</t>
  </si>
  <si>
    <t>38.5</t>
  </si>
  <si>
    <t>89849</t>
  </si>
  <si>
    <t xml:space="preserve">TUBO PVC, SERIE NORMAL, ESGOTO PREDIAL, DN 150 MM, FORNECIDO E INSTALADO EM SUBCOLETOR AÉREO DE ESGOTO SANITÁRIO. AF_08/2022</t>
  </si>
  <si>
    <t>38.6</t>
  </si>
  <si>
    <t>104341</t>
  </si>
  <si>
    <t xml:space="preserve">BUCHA DE REDUÇÃO LONGA, PVC, SÉRIE NORMAL, ESGOTO PREDIAL, DN 50 X 40 MM, JUNTA SOLDÁVEL E ELÁSTICA, FORNECIDO E INSTALADO EM RAMAL DE DESCARGA OU RAMAL DE ESGOTO SANITÁRIO. AF_08/2022</t>
  </si>
  <si>
    <t>38.7</t>
  </si>
  <si>
    <t>89728</t>
  </si>
  <si>
    <t xml:space="preserve">CURVA CURTA 90 GRAUS, PVC, SERIE NORMAL, ESGOTO PREDIAL, DN 40 MM, JUNTA SOLDÁVEL, FORNECIDO E INSTALADO EM RAMAL DE DESCARGA OU RAMAL DE ESGOTO SANITÁRIO. AF_08/2022</t>
  </si>
  <si>
    <t>38.8</t>
  </si>
  <si>
    <t>89733</t>
  </si>
  <si>
    <t xml:space="preserve">CURVA CURTA 90 GRAUS, PVC, SERIE NORMAL, ESGOTO PREDIAL, DN 50 MM, JUNTA ELÁSTICA, FORNECIDO E INSTALADO EM RAMAL DE DESCARGA OU RAMAL DE ESGOTO SANITÁRIO. AF_08/2022</t>
  </si>
  <si>
    <t>38.9</t>
  </si>
  <si>
    <t>89748</t>
  </si>
  <si>
    <t xml:space="preserve">CURVA CURTA 90 GRAUS, PVC, SERIE NORMAL, ESGOTO PREDIAL, DN 100 MM, JUNTA ELÁSTICA, FORNECIDO E INSTALADO EM RAMAL DE DESCARGA OU RAMAL DE ESGOTO SANITÁRIO. AF_08/2022</t>
  </si>
  <si>
    <t>38.10</t>
  </si>
  <si>
    <t>89726</t>
  </si>
  <si>
    <t xml:space="preserve">JOELHO 45 GRAUS, PVC, SERIE NORMAL, ESGOTO PREDIAL, DN 40 MM, JUNTA SOLDÁVEL, FORNECIDO E INSTALADO EM RAMAL DE DESCARGA OU RAMAL DE ESGOTO SANITÁRIO. AF_08/2022</t>
  </si>
  <si>
    <t>38.11</t>
  </si>
  <si>
    <t>89732</t>
  </si>
  <si>
    <t xml:space="preserve">JOELHO 45 GRAUS, PVC, SERIE NORMAL, ESGOTO PREDIAL, DN 50 MM, JUNTA ELÁSTICA, FORNECIDO E INSTALADO EM RAMAL DE DESCARGA OU RAMAL DE ESGOTO SANITÁRIO. AF_08/2022</t>
  </si>
  <si>
    <t>38.12</t>
  </si>
  <si>
    <t>89739</t>
  </si>
  <si>
    <t xml:space="preserve">JOELHO 45 GRAUS, PVC, SERIE NORMAL, ESGOTO PREDIAL, DN 75 MM, JUNTA ELÁSTICA, FORNECIDO E INSTALADO EM RAMAL DE DESCARGA OU RAMAL DE ESGOTO SANITÁRIO. AF_08/2022</t>
  </si>
  <si>
    <t>38.13</t>
  </si>
  <si>
    <t>89746</t>
  </si>
  <si>
    <t xml:space="preserve">JOELHO 45 GRAUS, PVC, SERIE NORMAL, ESGOTO PREDIAL, DN 100 MM, JUNTA ELÁSTICA, FORNECIDO E INSTALADO EM RAMAL DE DESCARGA OU RAMAL DE ESGOTO SANITÁRIO. AF_08/2022</t>
  </si>
  <si>
    <t>38.14</t>
  </si>
  <si>
    <t>89724</t>
  </si>
  <si>
    <t xml:space="preserve">JOELHO 90 GRAUS, PVC, SERIE NORMAL, ESGOTO PREDIAL, DN 40 MM, JUNTA SOLDÁVEL, FORNECIDO E INSTALADO EM RAMAL DE DESCARGA OU RAMAL DE ESGOTO SANITÁRIO. AF_08/2022</t>
  </si>
  <si>
    <t>38.15</t>
  </si>
  <si>
    <t>89731</t>
  </si>
  <si>
    <t xml:space="preserve">JOELHO 90 GRAUS, PVC, SERIE NORMAL, ESGOTO PREDIAL, DN 50 MM, JUNTA ELÁSTICA, FORNECIDO E INSTALADO EM RAMAL DE DESCARGA OU RAMAL DE ESGOTO SANITÁRIO. AF_08/2022</t>
  </si>
  <si>
    <t>38.16</t>
  </si>
  <si>
    <t>89744</t>
  </si>
  <si>
    <t xml:space="preserve">JOELHO 90 GRAUS, PVC, SERIE NORMAL, ESGOTO PREDIAL, DN 100 MM, JUNTA ELÁSTICA, FORNECIDO E INSTALADO EM RAMAL DE DESCARGA OU RAMAL DE ESGOTO SANITÁRIO. AF_08/2022</t>
  </si>
  <si>
    <t>38.17</t>
  </si>
  <si>
    <t>89797</t>
  </si>
  <si>
    <t xml:space="preserve">JUNÇÃO SIMPLES, PVC, SERIE NORMAL, ESGOTO PREDIAL, DN 100 X 100 MM, JUNTA ELÁSTICA, FORNECIDO E INSTALADO EM RAMAL DE DESCARGA OU RAMAL DE ESGOTO SANITÁRIO. AF_08/2022</t>
  </si>
  <si>
    <t>38.18</t>
  </si>
  <si>
    <t>89785</t>
  </si>
  <si>
    <t xml:space="preserve">JUNÇÃO SIMPLES, PVC, SERIE NORMAL, ESGOTO PREDIAL, DN 50 X 50 MM, JUNTA ELÁSTICA, FORNECIDO E INSTALADO EM RAMAL DE DESCARGA OU RAMAL DE ESGOTO SANITÁRIO. AF_08/2022</t>
  </si>
  <si>
    <t>38.19</t>
  </si>
  <si>
    <t>89783</t>
  </si>
  <si>
    <t xml:space="preserve">JUNÇÃO SIMPLES, PVC, SERIE NORMAL, ESGOTO PREDIAL, DN 40 MM, JUNTA SOLDÁVEL, FORNECIDO E INSTALADO EM RAMAL DE DESCARGA OU RAMAL DE ESGOTO SANITÁRIO. AF_08/2022</t>
  </si>
  <si>
    <t>38.20</t>
  </si>
  <si>
    <t>89569</t>
  </si>
  <si>
    <t xml:space="preserve">JUNÇÃO SIMPLES, PVC, SERIE R, ÁGUA PLUVIAL, DN 100 X 75 MM, JUNTA ELÁSTICA, FORNECIDO E INSTALADO EM RAMAL DE ENCAMINHAMENTO. AF_06/2022</t>
  </si>
  <si>
    <t>38.21</t>
  </si>
  <si>
    <t xml:space="preserve">FNDE 418</t>
  </si>
  <si>
    <t xml:space="preserve">JUNÇÃO SIMPLES, PVC, SERIE R, ÁGUA PLUVIAL, DN 100 x 50 MM, JUNTA ELÁSTICA, FORNECIDO E INSTALADO EM RAMAL DE ENCAMINHAMENTO</t>
  </si>
  <si>
    <t>38.22</t>
  </si>
  <si>
    <t>89784</t>
  </si>
  <si>
    <t xml:space="preserve">TE, PVC, SERIE NORMAL, ESGOTO PREDIAL, DN 50 X 50 MM, JUNTA ELÁSTICA, FORNECIDO E INSTALADO EM RAMAL DE DESCARGA OU RAMAL DE ESGOTO SANITÁRIO. AF_08/2022</t>
  </si>
  <si>
    <t>39</t>
  </si>
  <si>
    <t xml:space="preserve">INSTALAÇÕES DE ESGOTO SANITÁRIO - ACESSÓRIOS</t>
  </si>
  <si>
    <t>39.1</t>
  </si>
  <si>
    <t>39.2</t>
  </si>
  <si>
    <t xml:space="preserve">FNDE 971</t>
  </si>
  <si>
    <t xml:space="preserve">TAMPA FOFO SIMPLES PARA ESGOTO E DRENAGEM, 60X60CM</t>
  </si>
  <si>
    <t>39.3</t>
  </si>
  <si>
    <t>104328</t>
  </si>
  <si>
    <t xml:space="preserve">CAIXA SIFONADA, COM GRELHA QUADRADA, PVC, DN 150 X 150 X 50 MM, JUNTA SOLDÁVEL, FORNECIDA E INSTALADA EM RAMAL DE DESCARGA OU EM RAMAL DE ESGOTO SANITÁRIO. AF_08/2022</t>
  </si>
  <si>
    <t>39.4</t>
  </si>
  <si>
    <t>89708</t>
  </si>
  <si>
    <t xml:space="preserve">CAIXA SIFONADA, PVC, DN 150 X 185 X 75 MM, JUNTA ELÁSTICA, FORNECIDA E INSTALADA EM RAMAL DE DESCARGA OU EM RAMAL DE ESGOTO SANITÁRIO. AF_08/2022</t>
  </si>
  <si>
    <t>39.5</t>
  </si>
  <si>
    <t>89495</t>
  </si>
  <si>
    <t xml:space="preserve">RALO SIFONADO, PVC, DN 100 X 40 MM, JUNTA SOLDÁVEL, FORNECIDO E INSTALADO EM RAMAIS DE ENCAMINHAMENTO DE ÁGUA PLUVIAL. AF_06/2022</t>
  </si>
  <si>
    <t>39.6</t>
  </si>
  <si>
    <t>104330</t>
  </si>
  <si>
    <t xml:space="preserve">RALO LINEAR, COM GRELHA INOX, JUNTA SOLDÁVEL, FORNECIDO E INSTALADO EM RAMAL DE DESCARGA OU EM RAMAL DE ESGOTO SANITÁRIO</t>
  </si>
  <si>
    <t>39.7</t>
  </si>
  <si>
    <t>98102</t>
  </si>
  <si>
    <t xml:space="preserve">CAIXA DE GORDURA SIMPLES, CIRCULAR, EM CONCRETO PRÉ-MOLDADO, DIÂMETRO INTERNO = 0,4 M, ALTURA INTERNA = 0,4 M. AF_12/2020</t>
  </si>
  <si>
    <t>40</t>
  </si>
  <si>
    <t xml:space="preserve">INSTALAÇÕES DE ESGOTO SANITÁRIO - UNIDADE DE TRATAMENTO</t>
  </si>
  <si>
    <t>40.1</t>
  </si>
  <si>
    <t>98087</t>
  </si>
  <si>
    <t xml:space="preserve">TANQUE SÉPTICO RETANGULAR, EM ALVENARIA COM BLOCOS DE CONCRETO, DIMENSÕES INTERNAS: 1,6 X 4,6 X H=2,4 M, VOLUME ÚTIL: 14720 L (PARA 105 CONTRIBUINTES). AF_12/2020</t>
  </si>
  <si>
    <t>40.2</t>
  </si>
  <si>
    <t>98065</t>
  </si>
  <si>
    <t xml:space="preserve">SUMIDOURO CIRCULAR, EM CONCRETO PRÉ-MOLDADO, DIÂMETRO INTERNO = 2,88 M, ALTURA INTERNA = 3,0 M, ÁREA DE INFILTRAÇÃO: 31,4 M² (PARA 12 CONTRIBUINTES). AF_12/2020</t>
  </si>
  <si>
    <t>40.3</t>
  </si>
  <si>
    <t>98090</t>
  </si>
  <si>
    <t xml:space="preserve">FILTRO ANAERÓBIO RETANGULAR, EM ALVENARIA COM BLOCOS DE CONCRETO, DIMENSÕES INTERNAS: 1,4 X 3,0 X H=1,67 M, VOLUME ÚTIL: 5040 L (PARA 32 CONTRIBUINTES). AF_12/2020</t>
  </si>
  <si>
    <t>41</t>
  </si>
  <si>
    <t xml:space="preserve">INSTALAÇÕES DE ESGOTO SANITÁRIO - VENTILAÇÃO</t>
  </si>
  <si>
    <t>41.1</t>
  </si>
  <si>
    <t>41.2</t>
  </si>
  <si>
    <t>41.3</t>
  </si>
  <si>
    <t>41.4</t>
  </si>
  <si>
    <t>89753</t>
  </si>
  <si>
    <t xml:space="preserve">LUVA SIMPLES, PVC, SERIE NORMAL, ESGOTO PREDIAL, DN 50 MM, JUNTA ELÁSTICA, FORNECIDO E INSTALADO EM RAMAL DE DESCARGA OU RAMAL DE ESGOTO SANITÁRIO. AF_08/2022</t>
  </si>
  <si>
    <t>41.5</t>
  </si>
  <si>
    <t>104348</t>
  </si>
  <si>
    <t xml:space="preserve">TERMINAL DE VENTILAÇÃO, PVC, SÉRIE NORMAL, ESGOTO PREDIAL, DN 50 MM, JUNTA SOLDÁVEL, FORNECIDO E INSTALADO EM PRUMADA DE ESGOTO SANITÁRIO OU VENTILAÇÃO. AF_08/2022</t>
  </si>
  <si>
    <t>41.6</t>
  </si>
  <si>
    <t>41.7</t>
  </si>
  <si>
    <t>104344</t>
  </si>
  <si>
    <t xml:space="preserve">TE, PVC, SÉRIE NORMAL, ESGOTO PREDIAL, DN 100 X 50 MM, JUNTA ELÁSTICA, FORNECIDO E INSTALADO EM RAMAL DE DESCARGA OU RAMAL DE ESGOTO SANITÁRIO. AF_08/2022</t>
  </si>
  <si>
    <t>41.8</t>
  </si>
  <si>
    <t>41.9</t>
  </si>
  <si>
    <t>89630</t>
  </si>
  <si>
    <t xml:space="preserve">TE DE REDUÇÃO, PVC, SOLDÁVEL, DN 75MM X 50MM, INSTALADO EM PRUMADA DE ÁGUA - FORNECIMENTO E INSTALAÇÃO. AF_06/2022</t>
  </si>
  <si>
    <t>42</t>
  </si>
  <si>
    <t xml:space="preserve">LOUÇAS, ACESSÓRIOS E METAIS</t>
  </si>
  <si>
    <t>42.1</t>
  </si>
  <si>
    <t>95470</t>
  </si>
  <si>
    <t xml:space="preserve">VASO SANITARIO SIFONADO CONVENCIONAL COM LOUÇA BRANCA, INCLUSO CONJUNTO DE LIGAÇÃO PARA BACIA SANITÁRIA AJUSTÁVEL - FORNECIMENTO E INSTALAÇÃO. AF_01/2020</t>
  </si>
  <si>
    <t>42.2</t>
  </si>
  <si>
    <t>100848</t>
  </si>
  <si>
    <t xml:space="preserve">VASO SANITÁRIO INFANTIL LOUÇA BRANCA - FORNECIMENTO E INSTALACAO. AF_01/2020</t>
  </si>
  <si>
    <t>42.3</t>
  </si>
  <si>
    <t>100849</t>
  </si>
  <si>
    <t xml:space="preserve">ASSENTO SANITÁRIO CONVENCIONAL - FORNECIMENTO E INSTALACAO. AF_01/2020</t>
  </si>
  <si>
    <t>42.4</t>
  </si>
  <si>
    <t>100851</t>
  </si>
  <si>
    <t xml:space="preserve">ASSENTO SANITÁRIO INFANTIL - FORNECIMENTO E INSTALACAO. AF_01/2020</t>
  </si>
  <si>
    <t>42.5</t>
  </si>
  <si>
    <t xml:space="preserve">FNDE 11</t>
  </si>
  <si>
    <t xml:space="preserve">BANHEIRA PLÁSTICA RÍGIDA, 77x45x20cm DE EMBUTIR, CONFORME DETALHE DE PROJETO</t>
  </si>
  <si>
    <t>42.6</t>
  </si>
  <si>
    <t xml:space="preserve">FNDE 219</t>
  </si>
  <si>
    <t xml:space="preserve">LAVATÓRIO DE CANTO, LOUÇA BRANCA SUSPENSO, 29,5 X 39CM OU EQUIVALENTE, PADRÃO POPULAR - FORNECIMENTO E INSTALAÇÃO</t>
  </si>
  <si>
    <t>42.7</t>
  </si>
  <si>
    <t>86901</t>
  </si>
  <si>
    <t xml:space="preserve">CUBA DE EMBUTIR OVAL EM LOUÇA BRANCA, 35 X 50CM OU EQUIVALENTE - FORNECIMENTO E INSTALAÇÃO. AF_01/2020</t>
  </si>
  <si>
    <t>42.8</t>
  </si>
  <si>
    <t>86902</t>
  </si>
  <si>
    <t xml:space="preserve">LAVATÓRIO LOUÇA BRANCA COM COLUNA, *44 X 35,5* CM, PADRÃO POPULAR - FORNECIMENTO E INSTALAÇÃO. AF_01/2020</t>
  </si>
  <si>
    <t>42.9</t>
  </si>
  <si>
    <t>86872</t>
  </si>
  <si>
    <t xml:space="preserve">TANQUE DE LOUÇA BRANCA COM COLUNA, 30L OU EQUIVALENTE - FORNECIMENTO E INSTALAÇÃO. AF_01/2020</t>
  </si>
  <si>
    <t>42.10</t>
  </si>
  <si>
    <t>86900</t>
  </si>
  <si>
    <t xml:space="preserve">CUBA DE EMBUTIR RETANGULAR DE AÇO INOXIDÁVEL, 46 X 30 X 12 CM - FORNECIMENTO E INSTALAÇÃO. AF_01/2020</t>
  </si>
  <si>
    <t>42.11</t>
  </si>
  <si>
    <t xml:space="preserve">FNDE 217</t>
  </si>
  <si>
    <t xml:space="preserve">CUBA DE EMBUTIR RETANGULAR DE AÇO INOXIDÁVEL, 50 X 40 X 20 CM - FORNECIMENTO E INSTALAÇÃO</t>
  </si>
  <si>
    <t>42.12</t>
  </si>
  <si>
    <t>100852</t>
  </si>
  <si>
    <t xml:space="preserve">CUBA DE EMBUTIR RETANGULAR DE AÇO INOXIDÁVEL, 56 X 33 X 12 CM - FORNECIMENTO E INSTALAÇÃO. AF_01/2020</t>
  </si>
  <si>
    <t>42.13</t>
  </si>
  <si>
    <t>86877</t>
  </si>
  <si>
    <t xml:space="preserve">VÁLVULA EM METAL CROMADO 1.1/2" X 1.1/2" PARA TANQUE OU LAVATÓRIO, COM OU SEM LADRÃO - FORNECIMENTO E INSTALAÇÃO. AF_01/2020</t>
  </si>
  <si>
    <t>42.14</t>
  </si>
  <si>
    <t>86878</t>
  </si>
  <si>
    <t xml:space="preserve">VÁLVULA EM METAL CROMADO TIPO AMERICANA 3.1/2" X 1.1/2" PARA PIA - FORNECIMENTO E INSTALAÇÃO. AF_01/2020</t>
  </si>
  <si>
    <t>42.15</t>
  </si>
  <si>
    <t>86883</t>
  </si>
  <si>
    <t xml:space="preserve">SIFÃO DO TIPO FLEXÍVEL EM PVC 1 X 1.1/2 - FORNECIMENTO E INSTALAÇÃO. AF_01/2020</t>
  </si>
  <si>
    <t>42.16</t>
  </si>
  <si>
    <t>86882</t>
  </si>
  <si>
    <t xml:space="preserve">SIFÃO DO TIPO GARRAFA/COPO EM PVC 1.1/4 X 1.1/2" - FORNECIMENTO E INSTALAÇÃO. AF_01/2020</t>
  </si>
  <si>
    <t>42.17</t>
  </si>
  <si>
    <t xml:space="preserve">FNDE 224</t>
  </si>
  <si>
    <t xml:space="preserve">TORNEIRA CROMADA DE MESA, 1/2 OU 3/4 , PARA LAVATÓRIO, COM TEMPORIZADOR - FORNECIMENTO E INSTALAÇÃO.</t>
  </si>
  <si>
    <t>42.18</t>
  </si>
  <si>
    <t>86911</t>
  </si>
  <si>
    <t xml:space="preserve">TORNEIRA CROMADA LONGA, DE PAREDE, 1/2" OU 3/4", PARA PIA DE COZINHA, PADRÃO POPULAR - FORNECIMENTO E INSTALAÇÃO. AF_01/2020</t>
  </si>
  <si>
    <t>42.19</t>
  </si>
  <si>
    <t xml:space="preserve">FNDE 14</t>
  </si>
  <si>
    <t xml:space="preserve">TORNEIRA ELETRICA DE PAREDE, BICA ALTA, PARA COZINHA, 5500 W (110/220 V)</t>
  </si>
  <si>
    <t>42.20</t>
  </si>
  <si>
    <t>86913</t>
  </si>
  <si>
    <t xml:space="preserve">TORNEIRA CROMADA 1/2" OU 3/4" PARA TANQUE, PADRÃO POPULAR - FORNECIMENTO E INSTALAÇÃO. AF_01/2020</t>
  </si>
  <si>
    <t>42.21</t>
  </si>
  <si>
    <t xml:space="preserve">FNDE 225</t>
  </si>
  <si>
    <t xml:space="preserve">TORNEIRA CROMADA DE MESA PARA LAVATORIO, TIPO MONOCOMANDO - ACIONAMENTO TIPO ALAVANCA</t>
  </si>
  <si>
    <t>42.22</t>
  </si>
  <si>
    <t xml:space="preserve">FNDE 13</t>
  </si>
  <si>
    <t xml:space="preserve">TORNEIRA ELÉTRICA COM MANGUEIRA PLÁSTICA FORTTI MAXI, LORENZETTI OU EQUIVALENTE</t>
  </si>
  <si>
    <t>42.23</t>
  </si>
  <si>
    <t>86887</t>
  </si>
  <si>
    <t xml:space="preserve">ENGATE FLEXÍVEL EM INOX, 1/2 X 40CM - FORNECIMENTO E INSTALAÇÃO. AF_01/2020</t>
  </si>
  <si>
    <t>42.24</t>
  </si>
  <si>
    <t>100860</t>
  </si>
  <si>
    <t xml:space="preserve">CHUVEIRO ELÉTRICO COMUM CORPO PLÁSTICO, TIPO DUCHA - FORNECIMENTO E INSTALAÇÃO. AF_01/2020</t>
  </si>
  <si>
    <t>42.25</t>
  </si>
  <si>
    <t xml:space="preserve">FNDE 934</t>
  </si>
  <si>
    <t xml:space="preserve">DUCHA HIGIENICA PLASTICA COM REGISTRO METALICO 1/2" - FORNECIMENTO E INSTALAÇÃO. AF_01/2020</t>
  </si>
  <si>
    <t>42.26</t>
  </si>
  <si>
    <t xml:space="preserve">FNDE 226</t>
  </si>
  <si>
    <t xml:space="preserve">BARRA DE APOIO RETA, EM ACO INOX POLIDO, COMPRIMENTO 40CM, FIXADA NA PAREDE - FORNECIMENTO E INSTALAÇÃO</t>
  </si>
  <si>
    <t>42.27</t>
  </si>
  <si>
    <t>100867</t>
  </si>
  <si>
    <t xml:space="preserve">BARRA DE APOIO RETA, EM ACO INOX POLIDO, COMPRIMENTO 70 CM, FIXADA NA PAREDE - FORNECIMENTO E INSTALAÇÃO. AF_01/2020</t>
  </si>
  <si>
    <t>42.28</t>
  </si>
  <si>
    <t>100868</t>
  </si>
  <si>
    <t xml:space="preserve">BARRA DE APOIO RETA, EM ACO INOX POLIDO, COMPRIMENTO 80 CM, FIXADA NA PAREDE - FORNECIMENTO E INSTALAÇÃO. AF_01/2020</t>
  </si>
  <si>
    <t>42.29</t>
  </si>
  <si>
    <t>100875</t>
  </si>
  <si>
    <t xml:space="preserve">BANCO ARTICULADO, EM ACO INOX, PARA PCD, FIXADO NA PAREDE - FORNECIMENTO E INSTALAÇÃO. AF_01/2020</t>
  </si>
  <si>
    <t>42.30</t>
  </si>
  <si>
    <t xml:space="preserve">FNDE 15</t>
  </si>
  <si>
    <t xml:space="preserve">TOALHEIRO PLASTICO TIPO DISPENSER PARA PAPEL TOALHA INTERFOLHADO, FORNECIMENTO E INSTALAÇÃO.</t>
  </si>
  <si>
    <t>42.31</t>
  </si>
  <si>
    <t xml:space="preserve">FNDE 16</t>
  </si>
  <si>
    <t xml:space="preserve">PAPELEIRA PLASTICA TIPO DISPENSER PARA PAPEL HIGIENICO ROLAO, INCLUSO FIXAÇÃO, FORNECIMENTO E INSTALAÇÃO.</t>
  </si>
  <si>
    <t>42.32</t>
  </si>
  <si>
    <t>95547</t>
  </si>
  <si>
    <t xml:space="preserve">SABONETEIRA PLASTICA TIPO DISPENSER PARA SABONETE LIQUIDO COM RESERVATORIO 800 A 1500 ML, INCLUSO FIXAÇÃO. AF_01/2020</t>
  </si>
  <si>
    <t>42.33</t>
  </si>
  <si>
    <t xml:space="preserve">FNDE 12</t>
  </si>
  <si>
    <t xml:space="preserve">ESPELHO CRISTAL, ESPESSURA 4MM, SEM MOLDURA, APARAFUSADO COM PARAFUSO EM ACO ZINCADO COM ROSCA SOBERBA, COM ÁREA MENOR OU IGUAL A 1,0 M2.</t>
  </si>
  <si>
    <t>42.34</t>
  </si>
  <si>
    <t xml:space="preserve">FNDE 34</t>
  </si>
  <si>
    <t xml:space="preserve">CABIDE/GANCHO DE BANHEIRO SIMPLES EM METAL CROMADO, INCLUSO FIXAÇÃO.</t>
  </si>
  <si>
    <t>43</t>
  </si>
  <si>
    <t>EXTINTORES</t>
  </si>
  <si>
    <t>43.1</t>
  </si>
  <si>
    <t>101908</t>
  </si>
  <si>
    <t xml:space="preserve">EXTINTOR DE INCÊNDIO PORTÁTIL COM CARGA DE PQS DE 4 KG, CLASSE BC - FORNECIMENTO E INSTALAÇÃO. AF_01/2026_PE</t>
  </si>
  <si>
    <t>43.2</t>
  </si>
  <si>
    <t>101909</t>
  </si>
  <si>
    <t xml:space="preserve">EXTINTOR DE INCÊNDIO PORTÁTIL COM CARGA DE PQS DE 6 KG, CLASSE BC - FORNECIMENTO E INSTALAÇÃO. AF_01/2026_PE</t>
  </si>
  <si>
    <t>44</t>
  </si>
  <si>
    <t xml:space="preserve">INSTALAÇÕES DE PROTEÇÃO CONTRA INCÊNDIO - HIDRANTES</t>
  </si>
  <si>
    <t>44.1</t>
  </si>
  <si>
    <t>101912</t>
  </si>
  <si>
    <t xml:space="preserve">ABRIGO PARA HIDRANTE, 75X45X17CM, COM REGISTRO GLOBO ANGULAR 45 GRAUS 2 1/2", ADAPTADOR STORZ 2 1/2", MANGUEIRA DE INCÊNDIO 15M 2 1/2" E ESGUICHO EM LATÃO 2 1/2" - FORNECIMENTO E INSTALAÇÃO. AF_01/2026</t>
  </si>
  <si>
    <t>44.2</t>
  </si>
  <si>
    <t>106677</t>
  </si>
  <si>
    <t xml:space="preserve">REGISTRO DE RECALQUE, HIDRANTE SUBTERRÂNEO PREDIAL, 65 MM - FORNECIMENTO E INSTALAÇÃO. AF_01/2026</t>
  </si>
  <si>
    <t>45</t>
  </si>
  <si>
    <t xml:space="preserve">INSTALAÇÕES DE PROTEÇÃO CONTRA INCÊNDIO - ACESSÓRIOS</t>
  </si>
  <si>
    <t>45.1</t>
  </si>
  <si>
    <t>45.2</t>
  </si>
  <si>
    <t>103037</t>
  </si>
  <si>
    <t xml:space="preserve">REGISTRO DE ESFERA, PVC, ROSCÁVEL, COM VOLANTE, 1" - FORNECIMENTO E INSTALAÇÃO. AF_08/2021</t>
  </si>
  <si>
    <t>45.3</t>
  </si>
  <si>
    <t>45.4</t>
  </si>
  <si>
    <t>99622</t>
  </si>
  <si>
    <t xml:space="preserve">VÁLVULA DE RETENÇÃO HORIZONTAL, DE BRONZE, ROSCÁVEL, 1 1/2" - FORNECIMENTO E INSTALAÇÃO. AF_08/2021</t>
  </si>
  <si>
    <t>45.5</t>
  </si>
  <si>
    <t>99629</t>
  </si>
  <si>
    <t xml:space="preserve">VÁLVULA DE RETENÇÃO VERTICAL, DE BRONZE, ROSCÁVEL, 1" - FORNECIMENTO E INSTALAÇÃO. AF_08/2021</t>
  </si>
  <si>
    <t>45.6</t>
  </si>
  <si>
    <t>99625</t>
  </si>
  <si>
    <t xml:space="preserve">VÁLVULA DE RETENÇÃO HORIZONTAL, DE BRONZE, ROSCÁVEL, 3" - FORNECIMENTO E INSTALAÇÃO. AF_08/2021</t>
  </si>
  <si>
    <t>45.7</t>
  </si>
  <si>
    <t xml:space="preserve">FNDE 261</t>
  </si>
  <si>
    <t xml:space="preserve">REGISTRO OU VÁLVULA GLOBO ANGULAR EM LATÃO, PARA HIDRANTES EM INSTALAÇÃO PREDIAL DE INCÊNDIO, 45 GRAUS, 1 1/2" - FORNECIMENTO E INSTALAÇÃO. AF_08/2021</t>
  </si>
  <si>
    <t>45.8</t>
  </si>
  <si>
    <t>101917</t>
  </si>
  <si>
    <t xml:space="preserve">MANÔMETRO 0 A 200 PSI (0 A 14 KGF/CM2), D = 50MM - FORNECIMENTO E INSTALAÇÃO. AF_01/2026</t>
  </si>
  <si>
    <t>45.9</t>
  </si>
  <si>
    <t xml:space="preserve">FNDE 332</t>
  </si>
  <si>
    <t xml:space="preserve">MOTO BOMBA 5.00 CV - VAZÃO 12.0 m³/h - PRESSÃO 15 MCA - FORNECIMENTO E INSTALAÇÃO</t>
  </si>
  <si>
    <t>45.10</t>
  </si>
  <si>
    <t xml:space="preserve">FNDE 112</t>
  </si>
  <si>
    <t>PRESSOSTATO</t>
  </si>
  <si>
    <t>45.11</t>
  </si>
  <si>
    <t>102118</t>
  </si>
  <si>
    <t xml:space="preserve">BOMBA CENTRÍFUGA, TRIFÁSICA, 3 CV OU 2,96 HP, HM 34 A 40 M, Q 8,6 A 14,8 M3/H - FORNECIMENTO E INSTALAÇÃO. AF_11/2025_PS</t>
  </si>
  <si>
    <t>45.12</t>
  </si>
  <si>
    <t xml:space="preserve">FNDE 603</t>
  </si>
  <si>
    <t xml:space="preserve">BOMBA JOCKEY IP-21 BT4 60Hz, PRESSÃO 15 MCA - VAZÃO 1,23 M³/H - FORNECIMENTO E INSTALAÇÃO</t>
  </si>
  <si>
    <t>45.13</t>
  </si>
  <si>
    <t xml:space="preserve">FNDE 67</t>
  </si>
  <si>
    <t xml:space="preserve">CENTRAL ALARME ENDEREÇAVEL</t>
  </si>
  <si>
    <t>45.14</t>
  </si>
  <si>
    <t xml:space="preserve">FNDE 502</t>
  </si>
  <si>
    <t xml:space="preserve">ACIONADOR MANUAL QUEBRA-VIDRO ENDEREÇÁVEL</t>
  </si>
  <si>
    <t>45.15</t>
  </si>
  <si>
    <t xml:space="preserve">FNDE 501</t>
  </si>
  <si>
    <t xml:space="preserve">SIRENE AUDIOVISUAL TIPO ENDEREÇÁVEL</t>
  </si>
  <si>
    <t>45.16</t>
  </si>
  <si>
    <t>91924</t>
  </si>
  <si>
    <t xml:space="preserve">CABO DE COBRE FLEXÍVEL ISOLADO, 1,5 MM², ANTI-CHAMA 450/750 V, PARA CIRCUITOS TERMINAIS - FORNECIMENTO E INSTALAÇÃO. AF_03/2023</t>
  </si>
  <si>
    <t>45.17</t>
  </si>
  <si>
    <t>91926</t>
  </si>
  <si>
    <t xml:space="preserve">CABO DE COBRE FLEXÍVEL ISOLADO, 2,5 MM², ANTI-CHAMA 450/750 V, PARA CIRCUITOS TERMINAIS - FORNECIMENTO E INSTALAÇÃO. AF_03/2023</t>
  </si>
  <si>
    <t>46</t>
  </si>
  <si>
    <t xml:space="preserve">INSTALAÇÕES DE PROTEÇÃO CONTRA INCÊNDIO - TUBULAÇÕES E CONEXÕES</t>
  </si>
  <si>
    <t>46.1</t>
  </si>
  <si>
    <t>97498</t>
  </si>
  <si>
    <t xml:space="preserve">TUBO DE AÇO GALVANIZADO COM COSTURA, CLASSE MÉDIA, DN 25 (1"), CONEXÃO ROSQUEADA, INSTALADO EM REDE DE ALIMENTAÇÃO PARA HIDRANTE - FORNECIMENTO E INSTALAÇÃO. AF_01/2026</t>
  </si>
  <si>
    <t>46.2</t>
  </si>
  <si>
    <t>92365</t>
  </si>
  <si>
    <t xml:space="preserve">TUBO DE AÇO GALVANIZADO COM COSTURA, CLASSE MÉDIA, DN 40 (1 1/2"), CONEXÃO ROSQUEADA, INSTALADO EM REDE DE ALIMENTAÇÃO PARA HIDRANTE - FORNECIMENTO E INSTALAÇÃO. AF_01/2026</t>
  </si>
  <si>
    <t>46.3</t>
  </si>
  <si>
    <t>92367</t>
  </si>
  <si>
    <t xml:space="preserve">TUBO DE AÇO GALVANIZADO COM COSTURA, CLASSE MÉDIA, DN 65 (2 1/2"), CONEXÃO ROSQUEADA, INSTALADO EM REDE DE ALIMENTAÇÃO PARA HIDRANTE - FORNECIMENTO E INSTALAÇÃO. AF_01/2026</t>
  </si>
  <si>
    <t>46.4</t>
  </si>
  <si>
    <t>92368</t>
  </si>
  <si>
    <t xml:space="preserve">TUBO DE AÇO GALVANIZADO COM COSTURA, CLASSE MÉDIA, DN 80 (3"), CONEXÃO ROSQUEADA, INSTALADO EM REDE DE ALIMENTAÇÃO PARA HIDRANTE - FORNECIMENTO E INSTALAÇÃO. AF_01/2026</t>
  </si>
  <si>
    <t>46.5</t>
  </si>
  <si>
    <t xml:space="preserve">FNDE 329</t>
  </si>
  <si>
    <t xml:space="preserve">COTOVELO 90 GRAUS, EM FERRO GALVANIZADO, CONEXÃO ROSQUEADA, DN 25, INSTALADO EM RESERVAÇÃO DE ÁGUA DE EDIFICAÇÃO QUE POSSUA RESERVATÓRIO DE FIBRA/FIBROCIMENTO - FORNECIMENTO E INSTALAÇÃO.</t>
  </si>
  <si>
    <t>46.6</t>
  </si>
  <si>
    <t xml:space="preserve">FNDE 328</t>
  </si>
  <si>
    <t xml:space="preserve">COTOVELO 90 GRAUS, EM FERRO GALVANIZADO, CONEXÃO ROSQUEADA, DN 40, INSTALADO EM RESERVAÇÃO DE ÁGUA DE EDIFICAÇÃO QUE POSSUA RESERVATÓRIO DE FIBRA/FIBROCIMENTO - FORNECIMENTO E INSTALAÇÃO.</t>
  </si>
  <si>
    <t>46.7</t>
  </si>
  <si>
    <t>94473</t>
  </si>
  <si>
    <t xml:space="preserve">COTOVELO 90 GRAUS, EM FERRO GALVANIZADO, CONEXÃO ROSQUEADA, DN 65 MM (2 1/2"), INSTALADO EM RESERVAÇÃO PREDIAL DE ÁGUA - FORNECIMENTO E INSTALAÇÃO. AF_04/2024</t>
  </si>
  <si>
    <t>46.8</t>
  </si>
  <si>
    <t>94475</t>
  </si>
  <si>
    <t xml:space="preserve">COTOVELO 90 GRAUS, EM FERRO GALVANIZADO, CONEXÃO ROSQUEADA, DN 80 MM (3"), INSTALADO EM RESERVAÇÃO PREDIAL DE ÁGUA - FORNECIMENTO E INSTALAÇÃO. AF_04/2024</t>
  </si>
  <si>
    <t>46.9</t>
  </si>
  <si>
    <t xml:space="preserve">FNDE 345</t>
  </si>
  <si>
    <t xml:space="preserve">BUCHA DE REDUCAO DE FERRO GALVANIZADO, COM ROSCA BSP, DE 3/4" X 1/2"</t>
  </si>
  <si>
    <t>46.10</t>
  </si>
  <si>
    <t>92920</t>
  </si>
  <si>
    <t xml:space="preserve">LUVA DE REDUÇÃO, EM FERRO GALVANIZADO, 1" X 3/4", CONEXÃO ROSQUEADA, INSTALADO EM REDE DE ALIMENTAÇÃO PARA HIDRANTE - FORNECIMENTO E INSTALAÇÃO. AF_01/2026</t>
  </si>
  <si>
    <t>46.11</t>
  </si>
  <si>
    <t xml:space="preserve">FNDE 333</t>
  </si>
  <si>
    <t xml:space="preserve">LUVA COM REDUÇÃO, EM AÇO, CONEXÃO SOLDADA, DN 40 X 25 MM (1 1/2" X 1"), INSTALADO EM REDE DE ALIMENTAÇÃO PARA HIDRANTE - FORNECIMENTO E INSTALAÇÃO.</t>
  </si>
  <si>
    <t>46.12</t>
  </si>
  <si>
    <t xml:space="preserve">FNDE 335</t>
  </si>
  <si>
    <t xml:space="preserve">LUVA COM REDUÇÃO, EM AÇO, CONEXÃO SOLDADA, DN 80 X 40 MM , INSTALADO EM PRUMADAS - FORNECIMENTO E INSTALAÇÃO</t>
  </si>
  <si>
    <t>46.13</t>
  </si>
  <si>
    <t xml:space="preserve">FNDE 336</t>
  </si>
  <si>
    <t xml:space="preserve">LUVA COM REDUÇÃO, EM AÇO, CONEXÃO SOLDADA, DN 80 X 50 MM, INSTALADO EM PRUMADAS - FORNECIMENTO E INSTALAÇÃO.</t>
  </si>
  <si>
    <t>46.14</t>
  </si>
  <si>
    <t>97450</t>
  </si>
  <si>
    <t xml:space="preserve">LUVA COM REDUÇÃO, EM AÇO, CONEXÃO SOLDADA, DN 80 X 65 MM (3" X 2 1/2"), INSTALADO EM PRUMADAS - FORNECIMENTO E INSTALAÇÃO. AF_01/2026</t>
  </si>
  <si>
    <t>46.15</t>
  </si>
  <si>
    <t>92637</t>
  </si>
  <si>
    <t xml:space="preserve">TÊ, EM FERRO GALVANIZADO, CONEXÃO ROSQUEADA, DN 25 (1"), INSTALADO EM REDE DE ALIMENTAÇÃO PARA HIDRANTE - FORNECIMENTO E INSTALAÇÃO. AF_01/2026</t>
  </si>
  <si>
    <t>46.16</t>
  </si>
  <si>
    <t xml:space="preserve">FNDE 339</t>
  </si>
  <si>
    <t xml:space="preserve">TE DE REDUCAO DE FERRO GALVANIZADO, COM ROSCA BSP, DE 2 1/2" X 1"</t>
  </si>
  <si>
    <t>46.17</t>
  </si>
  <si>
    <t>92642</t>
  </si>
  <si>
    <t xml:space="preserve">TÊ, EM FERRO GALVANIZADO, CONEXÃO ROSQUEADA, DN 65 (2 1/2"), INSTALADO EM REDE DE ALIMENTAÇÃO PARA HIDRANTE - FORNECIMENTO E INSTALAÇÃO. AF_01/2026</t>
  </si>
  <si>
    <t>46.18</t>
  </si>
  <si>
    <t>92644</t>
  </si>
  <si>
    <t xml:space="preserve">TÊ, EM FERRO GALVANIZADO, CONEXÃO ROSQUEADA, DN 80 (3"), INSTALADO EM REDE DE ALIMENTAÇÃO PARA HIDRANTE - FORNECIMENTO E INSTALAÇÃO. AF_01/2026</t>
  </si>
  <si>
    <t>46.19</t>
  </si>
  <si>
    <t>95816</t>
  </si>
  <si>
    <t xml:space="preserve">CONDULETE DE PVC, TIPO X, PARA ELETRODUTO DE PVC SOLDÁVEL DN 20 MM (1/2''), APARENTE - FORNECIMENTO E INSTALAÇÃO. AF_01/2026</t>
  </si>
  <si>
    <t>46.20</t>
  </si>
  <si>
    <t>95727</t>
  </si>
  <si>
    <t xml:space="preserve">ELETRODUTO RÍGIDO SOLDÁVEL, PVC, DN 25 MM (3/4"), APARENTE - FORNECIMENTO E INSTALAÇÃO. AF_01/2026</t>
  </si>
  <si>
    <t>46.21</t>
  </si>
  <si>
    <t>91914</t>
  </si>
  <si>
    <t xml:space="preserve">CURVA 90 GRAUS PARA ELETRODUTO, PVC, ROSCÁVEL, DN 25 MM (3/4"), PARA CIRCUITOS TERMINAIS, INSTALADA EM PAREDE - FORNECIMENTO E INSTALAÇÃO. AF_03/2023</t>
  </si>
  <si>
    <t>46.22</t>
  </si>
  <si>
    <t xml:space="preserve">FNDE 330</t>
  </si>
  <si>
    <t xml:space="preserve">TAMPA CEGA EM PVC PARA CONDULETE 4 X 2"</t>
  </si>
  <si>
    <t>46.23</t>
  </si>
  <si>
    <t>91875</t>
  </si>
  <si>
    <t xml:space="preserve">LUVA PARA ELETRODUTO, PVC, ROSCÁVEL, DN 25 MM (3/4"), PARA CIRCUITOS TERMINAIS, INSTALADA EM FORRO - FORNECIMENTO E INSTALAÇÃO. AF_03/2023</t>
  </si>
  <si>
    <t>46.24</t>
  </si>
  <si>
    <t xml:space="preserve">FNDE 604</t>
  </si>
  <si>
    <t xml:space="preserve">ADAPTADOR PARA CONDULETE 25MM</t>
  </si>
  <si>
    <t>46.25</t>
  </si>
  <si>
    <t xml:space="preserve">FNDE 711</t>
  </si>
  <si>
    <t xml:space="preserve">BUCHA DE REDUCAO DE FERRO GALVANIZADO, COM ROSCA BSP, DE 3/8" x 1/4"</t>
  </si>
  <si>
    <t>46.26</t>
  </si>
  <si>
    <t xml:space="preserve">FNDE 710</t>
  </si>
  <si>
    <t xml:space="preserve">BUCHA DE REDUCAO DE FERRO GALVANIZADO, COM ROSCA BSP, DE 1/2" x 3/8"</t>
  </si>
  <si>
    <t>46.27</t>
  </si>
  <si>
    <t xml:space="preserve">FNDE 334</t>
  </si>
  <si>
    <t xml:space="preserve">LUVA COM REDUÇÃO, EM AÇO, CONEXÃO SOLDADA, DN 80 X 38 MM (3" X 2 1/2"), INSTALADO EM PRUMADAS - FORNECIMENTO E INSTALAÇÃO.</t>
  </si>
  <si>
    <t>46.28</t>
  </si>
  <si>
    <t>97512</t>
  </si>
  <si>
    <t xml:space="preserve">LUVA COM REDUÇÃO, EM AÇO, CONEXÃO SOLDADA, DN 65 X 40 MM (2 1/2" X 1 1/2"), INSTALADO EM REDE DE ALIMENTAÇÃO PARA SPRINKLER - FORNECIMENTO E INSTALAÇÃO. AF_10/2020</t>
  </si>
  <si>
    <t>46.29</t>
  </si>
  <si>
    <t>97515</t>
  </si>
  <si>
    <t xml:space="preserve">LUVA COM REDUÇÃO, EM AÇO, CONEXÃO SOLDADA, DN 85 X 25 MM (3" X 1"), INSTALADO EM REDE DE ALIMENTAÇÃO PARA SPRINKLER - FORNECIMENTO E INSTALAÇÃO. AF_10/2020</t>
  </si>
  <si>
    <t>46.30</t>
  </si>
  <si>
    <t xml:space="preserve">FNDE 337</t>
  </si>
  <si>
    <t xml:space="preserve">TE DE REDUCAO DE FERRO GALVANIZADO, COM ROSCA BSP, DE 1" X 3/4"</t>
  </si>
  <si>
    <t>46.31</t>
  </si>
  <si>
    <t>91179</t>
  </si>
  <si>
    <t xml:space="preserve">FIXAÇÃO DE TUBOS HORIZONTAIS DE PVC ÁGUA/PVC ESGOTO/PVC PLUVIAL/CPVC/PPR/COBRE OU AÇO, DIÂMETROS MENORES OU IGUAIS A 40 MM, COM ABRAÇADEIRA METÁLICA RÍGIDA TIPO D COM PARAFUSO DE FIXAÇÃO 1 1/4", FIXADA DIRETAMENTE NA LAJE OU PAREDE. AF_09/2023</t>
  </si>
  <si>
    <t>46.32</t>
  </si>
  <si>
    <t>91181</t>
  </si>
  <si>
    <t xml:space="preserve">FIXAÇÃO DE TUBOS HORIZONTAIS DE PVC ÁGUA/PVC ESGOTO/PVC PLUVIAL/CPVC/PPR/COBRE OU AÇO, DIÂMETROS MAIORES QUE 75 MM E MENORES OU IGUAIS A 100 MM, COM ABRAÇADEIRA TIPO D COM PARAFUSO DE FIXAÇÃO 4", FIXADA DIRETAMENTE NA LAJE OU PAREDE. AF_09/2023</t>
  </si>
  <si>
    <t>47</t>
  </si>
  <si>
    <t xml:space="preserve">INSTALAÇÕES DE PROTEÇÃO CONTRA INCÊNDIO - SINALIZAÇÕES</t>
  </si>
  <si>
    <t>47.1</t>
  </si>
  <si>
    <t>97599</t>
  </si>
  <si>
    <t xml:space="preserve">LUMINÁRIA DE EMERGÊNCIA, COM 30 LÂMPADAS LED DE 2 W, SEM REATOR - FORNECIMENTO E INSTALAÇÃO. AF_09/2024</t>
  </si>
  <si>
    <t>47.2</t>
  </si>
  <si>
    <t xml:space="preserve">FNDE 303</t>
  </si>
  <si>
    <t xml:space="preserve">SINALIZAÇÃO COM PLACA INDICATIVA FIXADA NA ESTRUTURA.</t>
  </si>
  <si>
    <t>47.3</t>
  </si>
  <si>
    <t xml:space="preserve">FNDE 412</t>
  </si>
  <si>
    <t xml:space="preserve">PINTURA DE PISO COM TINTA EPÓXI, COR VERMELHO, APLICAÇÃO MANUAL, 2 DEMÃOS, INCLUSO PRIMER EPÓXI</t>
  </si>
  <si>
    <t>47.4</t>
  </si>
  <si>
    <t>48</t>
  </si>
  <si>
    <t xml:space="preserve">INSTALAÇÕES ELÉTRICAS - 110V - ACESSÓRIOS PARA ELETRODUTOS</t>
  </si>
  <si>
    <t>48.1</t>
  </si>
  <si>
    <t xml:space="preserve">FNDE 347</t>
  </si>
  <si>
    <t xml:space="preserve">ARRUELA EM ALUMINIO, COM ROSCA, DE 1 1/2", PARA ELETRODUTO</t>
  </si>
  <si>
    <t>48.2</t>
  </si>
  <si>
    <t xml:space="preserve">FNDE 353</t>
  </si>
  <si>
    <t xml:space="preserve">ARRUELA EM ALUMINIO</t>
  </si>
  <si>
    <t>48.3</t>
  </si>
  <si>
    <t>91940</t>
  </si>
  <si>
    <t xml:space="preserve">CAIXA RETANGULAR 4" X 2" MÉDIA (1,30 M DO PISO), PVC, INSTALADA EM PAREDE - FORNECIMENTO E INSTALAÇÃO. AF_03/2023</t>
  </si>
  <si>
    <t>48.4</t>
  </si>
  <si>
    <t xml:space="preserve">FNDE 906</t>
  </si>
  <si>
    <t xml:space="preserve">CAIXA OCTOGONAL 4" X 4", PVC, INSTALADA EM FORRO OU PISO - FORNECIMENTO E INSTALAÇÃO.</t>
  </si>
  <si>
    <t>48.5</t>
  </si>
  <si>
    <t xml:space="preserve">FNDE 150</t>
  </si>
  <si>
    <t xml:space="preserve">CURVA 135 GRAUS PARA ELETRODUTO, PVC, ROSCÁVEL, DN 38 MM (1 1/2"), PARA CIRCUITOS TERMINAIS, INSTALADA EM PAREDE - FORNECIMENTO E INSTALAÇÃO.</t>
  </si>
  <si>
    <t>48.6</t>
  </si>
  <si>
    <t>104396</t>
  </si>
  <si>
    <t xml:space="preserve">CONDULETE DE PVC, TIPO E, PARA ELETRODUTO DE PVC SOLDÁVEL DN 25 MM (3/4''), APARENTE - FORNECIMENTO E INSTALAÇÃO. AF_01/2026</t>
  </si>
  <si>
    <t>48.7</t>
  </si>
  <si>
    <t>91876</t>
  </si>
  <si>
    <t xml:space="preserve">LUVA PARA ELETRODUTO, PVC, ROSCÁVEL, DN 32 MM (1"), PARA CIRCUITOS TERMINAIS, INSTALADA EM FORRO - FORNECIMENTO E INSTALAÇÃO. AF_03/2023</t>
  </si>
  <si>
    <t>48.8</t>
  </si>
  <si>
    <t>91874</t>
  </si>
  <si>
    <t xml:space="preserve">LUVA PARA ELETRODUTO, PVC, ROSCÁVEL, DN 20 MM (1/2"), PARA CIRCUITOS TERMINAIS, INSTALADA EM FORRO - FORNECIMENTO E INSTALAÇÃO. AF_03/2023</t>
  </si>
  <si>
    <t>48.9</t>
  </si>
  <si>
    <t>93013</t>
  </si>
  <si>
    <t xml:space="preserve">LUVA PARA ELETRODUTO, PVC, ROSCÁVEL, DN 50 MM (1 1/2"), PARA REDE ENTERRADA DE DISTRIBUIÇÃO DE ENERGIA ELÉTRICA - FORNECIMENTO E INSTALAÇÃO. AF_12/2021</t>
  </si>
  <si>
    <t>49</t>
  </si>
  <si>
    <t xml:space="preserve">INSTALAÇÕES ELÉTRICAS - 110V - ACESSÓRIOS GERAL</t>
  </si>
  <si>
    <t>49.1</t>
  </si>
  <si>
    <t>49.2</t>
  </si>
  <si>
    <t xml:space="preserve">FNDE 354</t>
  </si>
  <si>
    <t xml:space="preserve">BUCHA DE NYLON</t>
  </si>
  <si>
    <t>49.3</t>
  </si>
  <si>
    <t xml:space="preserve">FNDE 355</t>
  </si>
  <si>
    <t xml:space="preserve">PARAFUSO DE ACO ZINCADO COM ROSCA SOBERBA, CABECA CHATA E FENDA SIMPLES, DIAMETRO 4,2 MM, COMPRIMENTO * 32 * MM</t>
  </si>
  <si>
    <t>49.4</t>
  </si>
  <si>
    <t xml:space="preserve">FNDE 356</t>
  </si>
  <si>
    <t xml:space="preserve">PORCA ZINCADA, SEXTAVADA, DIAMETRO 1/4"</t>
  </si>
  <si>
    <t>49.5</t>
  </si>
  <si>
    <t>90460</t>
  </si>
  <si>
    <t xml:space="preserve">SUPORTE PARA 2 TUBOS HORIZONTAIS, ESPAÇADO A CADA 56 CM, EM PERFILADO COM COMPRIMENTO DE 25 CM FIXADO EM LAJE, POR METRO DE TUBULAÇÃO FIXADA. AF_09/2023</t>
  </si>
  <si>
    <t>49.6</t>
  </si>
  <si>
    <t xml:space="preserve">FNDE 357</t>
  </si>
  <si>
    <t xml:space="preserve">VERGALHAO ZINCADO ROSCA TOTAL, 1/4 " (6,3 MM)</t>
  </si>
  <si>
    <t>49.7</t>
  </si>
  <si>
    <t>101553</t>
  </si>
  <si>
    <t xml:space="preserve">ALÇA PREFORMADA DE DISTRIBUIÇÃO, EM AÇO GALVANIZADO, AWG 1 - FORNECIMENTO E INSTALAÇÃO. AF_12/2025</t>
  </si>
  <si>
    <t>49.8</t>
  </si>
  <si>
    <t xml:space="preserve">FNDE 358</t>
  </si>
  <si>
    <t xml:space="preserve">ARMACAO VERTICAL COM HASTE E CONTRA-PINO, EM CHAPA DE ACO GALVANIZADO 3/16", COM 1 ESTRIBO E 1 ISOLADOR</t>
  </si>
  <si>
    <t>49.9</t>
  </si>
  <si>
    <t>98306</t>
  </si>
  <si>
    <t xml:space="preserve">BLOCO DE ENGATE RÁPIDO PARA BASTIDOR TIPO M10 - FORNECIMENTO E INSTALAÇÃO. AF_08/2025</t>
  </si>
  <si>
    <t>49.10</t>
  </si>
  <si>
    <t xml:space="preserve">FNDE 359</t>
  </si>
  <si>
    <t xml:space="preserve">CABO DE COBRE NU 6 MM2 MEIO-DURO</t>
  </si>
  <si>
    <t>49.11</t>
  </si>
  <si>
    <t xml:space="preserve">FNDE 360</t>
  </si>
  <si>
    <t xml:space="preserve">CAIXA DE INSPECAO PARA ATERRAMENTO OU OUTRO USO, EM PVC, DN = 250 X 250 MM</t>
  </si>
  <si>
    <t>49.12</t>
  </si>
  <si>
    <t xml:space="preserve">FNDE 362</t>
  </si>
  <si>
    <t xml:space="preserve">CHUMBADOR DE ACO TIPO PARABOLT, * 5/8" X 200* MM, COM PORCA E ARRUELA</t>
  </si>
  <si>
    <t>49.13</t>
  </si>
  <si>
    <t xml:space="preserve">FNDE 361</t>
  </si>
  <si>
    <t xml:space="preserve">CONECTOR DE ALUMINIO TIPO PRENSA CABO, BITOLA 3/8", PARA CABOS DE DIAMETRO DE 9 A 10 MM</t>
  </si>
  <si>
    <t>49.14</t>
  </si>
  <si>
    <t>96986</t>
  </si>
  <si>
    <t xml:space="preserve">HASTE DE ATERRAMENTO, DIÂMETRO 3/4", COM 3 METROS - FORNECIMENTO E INSTALAÇÃO. AF_08/2023</t>
  </si>
  <si>
    <t>49.15</t>
  </si>
  <si>
    <t>101548</t>
  </si>
  <si>
    <t xml:space="preserve">ISOLADOR, TIPO ROLDANA, PARA BAIXA TENSÃO - FORNECIMENTO E INSTALAÇÃO. AF_12/2025</t>
  </si>
  <si>
    <t>49.16</t>
  </si>
  <si>
    <t xml:space="preserve">FNDE 364</t>
  </si>
  <si>
    <t xml:space="preserve">PARAFUSO DE LATAO COM ROSCA SOBERBA, CABECA CHATA E FENDA SIMPLES, DIAMETRO 3,2 MM, COMPRIMENTO 16 MM</t>
  </si>
  <si>
    <t>49.17</t>
  </si>
  <si>
    <t xml:space="preserve">FNDE 363</t>
  </si>
  <si>
    <t xml:space="preserve">CONECTOR DE ALUMINIO TIPO PRENSA CABO, BITOLA 1", PARA CABOS DE DIAMETRO DE 22,5 A 25 MM</t>
  </si>
  <si>
    <t>50</t>
  </si>
  <si>
    <t xml:space="preserve">INSTALAÇÕES ELÉTRICAS - 110V - CABOS</t>
  </si>
  <si>
    <t>50.1</t>
  </si>
  <si>
    <t>92988</t>
  </si>
  <si>
    <t xml:space="preserve">CABO DE COBRE FLEXÍVEL ISOLADO, 50 MM², ANTI-CHAMA 0,6/1,0 KV, PARA REDE ENTERRADA DE DISTRIBUIÇÃO DE ENERGIA ELÉTRICA - FORNECIMENTO E INSTALAÇÃO. AF_12/2021</t>
  </si>
  <si>
    <t>50.2</t>
  </si>
  <si>
    <t>92986</t>
  </si>
  <si>
    <t xml:space="preserve">CABO DE COBRE FLEXÍVEL ISOLADO, 35 MM², ANTI-CHAMA 0,6/1,0 KV, PARA REDE ENTERRADA DE DISTRIBUIÇÃO DE ENERGIA ELÉTRICA - FORNECIMENTO E INSTALAÇÃO. AF_12/2021</t>
  </si>
  <si>
    <t>50.3</t>
  </si>
  <si>
    <t>92984</t>
  </si>
  <si>
    <t xml:space="preserve">CABO DE COBRE FLEXÍVEL ISOLADO, 25 MM², ANTI-CHAMA 0,6/1,0 KV, PARA REDE ENTERRADA DE DISTRIBUIÇÃO DE ENERGIA ELÉTRICA - FORNECIMENTO E INSTALAÇÃO. AF_12/2021</t>
  </si>
  <si>
    <t>50.4</t>
  </si>
  <si>
    <t>91933</t>
  </si>
  <si>
    <t xml:space="preserve">CABO DE COBRE FLEXÍVEL ISOLADO, 10 MM², ANTI-CHAMA 0,6/1,0 KV, PARA CIRCUITOS TERMINAIS - FORNECIMENTO E INSTALAÇÃO. AF_03/2023</t>
  </si>
  <si>
    <t>50.5</t>
  </si>
  <si>
    <t>50.6</t>
  </si>
  <si>
    <t>91932</t>
  </si>
  <si>
    <t xml:space="preserve">CABO DE COBRE FLEXÍVEL ISOLADO, 10 MM², ANTI-CHAMA 450/750 V, PARA CIRCUITOS TERMINAIS - FORNECIMENTO E INSTALAÇÃO. AF_03/2023</t>
  </si>
  <si>
    <t>50.7</t>
  </si>
  <si>
    <t>50.8</t>
  </si>
  <si>
    <t>91928</t>
  </si>
  <si>
    <t xml:space="preserve">CABO DE COBRE FLEXÍVEL ISOLADO, 4 MM², ANTI-CHAMA 450/750 V, PARA CIRCUITOS TERMINAIS - FORNECIMENTO E INSTALAÇÃO. AF_03/2023</t>
  </si>
  <si>
    <t>50.9</t>
  </si>
  <si>
    <t>91935</t>
  </si>
  <si>
    <t xml:space="preserve">CABO DE COBRE FLEXÍVEL ISOLADO, 16 MM², ANTI-CHAMA 0,6/1,0 KV, PARA CIRCUITOS TERMINAIS - FORNECIMENTO E INSTALAÇÃO. AF_03/2023</t>
  </si>
  <si>
    <t>50.10</t>
  </si>
  <si>
    <t>101567</t>
  </si>
  <si>
    <t xml:space="preserve">CABO DE COBRE FLEXÍVEL ISOLADO, 95 MM², 0,6/1,0 KV, PARA REDE AÉREA DE DISTRIBUIÇÃO DE ENERGIA ELÉTRICA DE BAIXA TENSÃO - FORNECIMENTO E INSTALAÇÃO. AF_12/2025</t>
  </si>
  <si>
    <t>50.11</t>
  </si>
  <si>
    <t>92998</t>
  </si>
  <si>
    <t xml:space="preserve">CABO DE COBRE FLEXÍVEL ISOLADO, 185 MM², ANTI-CHAMA 0,6/1,0 KV, PARA REDE ENTERRADA DE DISTRIBUIÇÃO DE ENERGIA ELÉTRICA - FORNECIMENTO E INSTALAÇÃO. AF_12/2021</t>
  </si>
  <si>
    <t>51</t>
  </si>
  <si>
    <t xml:space="preserve">INSTALAÇÕES ELÉTRICAS - 110V - CAIXAS DE PASSAGEM</t>
  </si>
  <si>
    <t>51.1</t>
  </si>
  <si>
    <t>97891</t>
  </si>
  <si>
    <t xml:space="preserve">CAIXA ENTERRADA ELÉTRICA RETANGULAR, EM ALVENARIA COM BLOCOS DE CONCRETO, FUNDO COM BRITA, DIMENSÕES INTERNAS: 0,4X0,4X0,4 M. AF_12/2020</t>
  </si>
  <si>
    <t>51.2</t>
  </si>
  <si>
    <t xml:space="preserve">FNDE 307</t>
  </si>
  <si>
    <t xml:space="preserve">CAIXA DE PASSAGEM SOBREPOR AÇO PINTADA 10 X 10 X 8 CM</t>
  </si>
  <si>
    <t>52</t>
  </si>
  <si>
    <t xml:space="preserve">INSTALAÇÕES ELÉTRICAS - 110V - DISPOSITIVOS ELÉTRICOS</t>
  </si>
  <si>
    <t>52.1</t>
  </si>
  <si>
    <t>91955</t>
  </si>
  <si>
    <t xml:space="preserve">INTERRUPTOR PARALELO (1 MÓDULO), 10A/250V, INCLUINDO SUPORTE E PLACA - FORNECIMENTO E INSTALAÇÃO. AF_03/2023</t>
  </si>
  <si>
    <t>52.2</t>
  </si>
  <si>
    <t>91953</t>
  </si>
  <si>
    <t xml:space="preserve">INTERRUPTOR SIMPLES (1 MÓDULO), 10A/250V, INCLUINDO SUPORTE E PLACA - FORNECIMENTO E INSTALAÇÃO. AF_03/2023</t>
  </si>
  <si>
    <t>52.3</t>
  </si>
  <si>
    <t>91959</t>
  </si>
  <si>
    <t xml:space="preserve">INTERRUPTOR SIMPLES (2 MÓDULOS), 10A/250V, INCLUINDO SUPORTE E PLACA - FORNECIMENTO E INSTALAÇÃO. AF_03/2023</t>
  </si>
  <si>
    <t>52.4</t>
  </si>
  <si>
    <t>91967</t>
  </si>
  <si>
    <t xml:space="preserve">INTERRUPTOR SIMPLES (3 MÓDULOS), 10A/250V, INCLUINDO SUPORTE E PLACA - FORNECIMENTO E INSTALAÇÃO. AF_03/2023</t>
  </si>
  <si>
    <t>52.5</t>
  </si>
  <si>
    <t>91957</t>
  </si>
  <si>
    <t xml:space="preserve">INTERRUPTOR SIMPLES (1 MÓDULO) COM INTERRUPTOR PARALELO (1 MÓDULO), 10A/250V, INCLUINDO SUPORTE E PLACA - FORNECIMENTO E INSTALAÇÃO. AF_03/2023</t>
  </si>
  <si>
    <t>52.6</t>
  </si>
  <si>
    <t>91996</t>
  </si>
  <si>
    <t xml:space="preserve">TOMADA MÉDIA DE EMBUTIR (1 MÓDULO), 2P+T 10 A, INCLUINDO SUPORTE E PLACA - FORNECIMENTO E INSTALAÇÃO. AF_03/2023</t>
  </si>
  <si>
    <t>52.7</t>
  </si>
  <si>
    <t>91997</t>
  </si>
  <si>
    <t xml:space="preserve">TOMADA MÉDIA DE EMBUTIR (1 MÓDULO), 2P+T 20 A, INCLUINDO SUPORTE E PLACA - FORNECIMENTO E INSTALAÇÃO. AF_03/2023</t>
  </si>
  <si>
    <t>52.8</t>
  </si>
  <si>
    <t>91965</t>
  </si>
  <si>
    <t xml:space="preserve">INTERRUPTOR SIMPLES (2 MÓDULOS) COM INTERRUPTOR PARALELO (1 MÓDULO), 10A/250V, INCLUINDO SUPORTE E PLACA - FORNECIMENTO E INSTALAÇÃO. AF_03/2023</t>
  </si>
  <si>
    <t>52.9</t>
  </si>
  <si>
    <t>91945</t>
  </si>
  <si>
    <t xml:space="preserve">SUPORTE PARAFUSADO COM PLACA DE ENCAIXE 4" X 2" ALTO (2,00 M DO PISO) PARA PONTO ELÉTRICO - FORNECIMENTO E INSTALAÇÃO. AF_03/2023</t>
  </si>
  <si>
    <t>52.10</t>
  </si>
  <si>
    <t>92023</t>
  </si>
  <si>
    <t xml:space="preserve">INTERRUPTOR SIMPLES (1 MÓDULO) COM 1 TOMADA DE EMBUTIR 2P+T 10 A, INCLUINDO SUPORTE E PLACA - FORNECIMENTO E INSTALAÇÃO. AF_03/2023</t>
  </si>
  <si>
    <t>52.11</t>
  </si>
  <si>
    <t>92004</t>
  </si>
  <si>
    <t xml:space="preserve">TOMADA MÉDIA DE EMBUTIR (2 MÓDULOS), 2P+T 10 A, INCLUINDO SUPORTE E PLACA - FORNECIMENTO E INSTALAÇÃO. AF_03/2023</t>
  </si>
  <si>
    <t>53</t>
  </si>
  <si>
    <t xml:space="preserve">INSTALAÇÕES ELÉTRICAS - 110V - DISPOSITIVOS DE PROTEÇÃO</t>
  </si>
  <si>
    <t>53.1</t>
  </si>
  <si>
    <t>93654</t>
  </si>
  <si>
    <t xml:space="preserve">DISJUNTOR MONOPOLAR TIPO DIN, CORRENTE NOMINAL DE 16A - FORNECIMENTO E INSTALAÇÃO. AF_07/2025</t>
  </si>
  <si>
    <t>53.2</t>
  </si>
  <si>
    <t>93661</t>
  </si>
  <si>
    <t xml:space="preserve">DISJUNTOR BIPOLAR TIPO DIN, CORRENTE NOMINAL DE 16A - FORNECIMENTO E INSTALAÇÃO. AF_07/2025</t>
  </si>
  <si>
    <t>53.3</t>
  </si>
  <si>
    <t>93664</t>
  </si>
  <si>
    <t xml:space="preserve">DISJUNTOR BIPOLAR TIPO DIN, CORRENTE NOMINAL DE 32A - FORNECIMENTO E INSTALAÇÃO. AF_07/2025</t>
  </si>
  <si>
    <t>53.4</t>
  </si>
  <si>
    <t>93665</t>
  </si>
  <si>
    <t xml:space="preserve">DISJUNTOR BIPOLAR TIPO DIN, CORRENTE NOMINAL DE 40A - FORNECIMENTO E INSTALAÇÃO. AF_07/2025</t>
  </si>
  <si>
    <t>53.5</t>
  </si>
  <si>
    <t>93668</t>
  </si>
  <si>
    <t xml:space="preserve">DISJUNTOR TRIPOLAR TIPO DIN, CORRENTE NOMINAL DE 16A - FORNECIMENTO E INSTALAÇÃO. AF_07/2025</t>
  </si>
  <si>
    <t>53.6</t>
  </si>
  <si>
    <t>101895</t>
  </si>
  <si>
    <t xml:space="preserve">DISJUNTOR TERMOMAGNÉTICO TRIPOLAR, CORRENTE NOMINAL DE 125A - FORNECIMENTO E INSTALAÇÃO. AF_07/2025</t>
  </si>
  <si>
    <t>53.7</t>
  </si>
  <si>
    <t>93669</t>
  </si>
  <si>
    <t xml:space="preserve">DISJUNTOR TRIPOLAR TIPO DIN, CORRENTE NOMINAL DE 20A - FORNECIMENTO E INSTALAÇÃO. AF_07/2025</t>
  </si>
  <si>
    <t>53.8</t>
  </si>
  <si>
    <t>101894</t>
  </si>
  <si>
    <t xml:space="preserve">DISJUNTOR TRIPOLAR TIPO NEMA, CORRENTE NOMINAL DE 60 ATÉ 100A - FORNECIMENTO E INSTALAÇÃO. AF_07/2025</t>
  </si>
  <si>
    <t>53.9</t>
  </si>
  <si>
    <t>101897</t>
  </si>
  <si>
    <t xml:space="preserve">DISJUNTOR TERMOMAGNÉTICO TRIPOLAR, CORRENTE NOMINAL DE 250A - FORNECIMENTO E INSTALAÇÃO. AF_07/2025</t>
  </si>
  <si>
    <t>53.10</t>
  </si>
  <si>
    <t xml:space="preserve">FNDE 390</t>
  </si>
  <si>
    <t xml:space="preserve">DISJUNTOR TETRAPOLAR TIPO DR, CORRENTE NOMINAL DE 100A - 30mA</t>
  </si>
  <si>
    <t>53.11</t>
  </si>
  <si>
    <t>93676</t>
  </si>
  <si>
    <t xml:space="preserve">DISJUNTOR TETRAPOLAR TIPO DR, CORRENTE NOMINAL DE 25A - FORNECIMENTO E INSTALAÇÃO. AF_07/2025</t>
  </si>
  <si>
    <t>53.12</t>
  </si>
  <si>
    <t xml:space="preserve">FNDE 85</t>
  </si>
  <si>
    <t xml:space="preserve">DISJUNTOR TETRAPOLAR TIPO DR, CORRENTE NOMINAL DE 80A - 30mA</t>
  </si>
  <si>
    <t>54</t>
  </si>
  <si>
    <t xml:space="preserve">INSTALAÇÕES ELÉTRICAS - 110V - ELETROCALHAS</t>
  </si>
  <si>
    <t>54.1</t>
  </si>
  <si>
    <t>97313</t>
  </si>
  <si>
    <t xml:space="preserve">TÊ HORIZONTAL 90º, PARA ELETROCALHA, LISA OU PERFURADA EM AÇO GALVANIZADO, LARGURA DE 50MM E ALTURA DE 50MM - FORNECIMENTO E INSTALAÇÃO. AF_04/2023</t>
  </si>
  <si>
    <t>54.2</t>
  </si>
  <si>
    <t xml:space="preserve">FNDE 598</t>
  </si>
  <si>
    <t xml:space="preserve">SAÍDA HORIZONTAL ELETROCALHA LISA OU PERFURADA EM AÇO GALVANIZADO PARA ELETRODUTO, LARGURA 50MM E ALTURA 50MM - FORNECIMENTO E INSTALAÇÃO.</t>
  </si>
  <si>
    <t>54.3</t>
  </si>
  <si>
    <t>97275</t>
  </si>
  <si>
    <t xml:space="preserve">COTOVELO HORIZONTAL 90º PARA ELETROCALHA, LISA OU PERFURADA EM AÇO GALVANIZADO, LARGURA DE 50MM E ALTURA DE 50MM - FORNECIMENTO E INSTALAÇÃO. AF_04/2023</t>
  </si>
  <si>
    <t>54.4</t>
  </si>
  <si>
    <t>97236</t>
  </si>
  <si>
    <t xml:space="preserve">ELETROCALHA LISA OU PERFURADA EM AÇO GALVANIZADO, LARGURA 50MM E ALTURA 50MM, INCLUSIVE EMENDA E FIXAÇÃO - FORNECIMENTO E INSTALAÇÃO. AF_04/2023</t>
  </si>
  <si>
    <t>54.5</t>
  </si>
  <si>
    <t xml:space="preserve">FNDE 70</t>
  </si>
  <si>
    <t xml:space="preserve">TERMINAL A COMPRESSÃO</t>
  </si>
  <si>
    <t>55</t>
  </si>
  <si>
    <t xml:space="preserve">INSTALAÇÕES ELÉTRICAS - 110V - ELETRODUTOS</t>
  </si>
  <si>
    <t>55.1</t>
  </si>
  <si>
    <t>91837</t>
  </si>
  <si>
    <t xml:space="preserve">ELETRODUTO FLEXÍVEL CORRUGADO REFORÇADO, PVC, DN 32 MM (1"), PARA CIRCUITOS TERMINAIS, INSTALADO EM FORRO - FORNECIMENTO E INSTALAÇÃO. AF_03/2023</t>
  </si>
  <si>
    <t>55.2</t>
  </si>
  <si>
    <t>91855</t>
  </si>
  <si>
    <t xml:space="preserve">ELETRODUTO FLEXÍVEL CORRUGADO REFORÇADO, PVC, DN 25 MM (3/4"), PARA CIRCUITOS TERMINAIS, INSTALADO EM PAREDE - FORNECIMENTO E INSTALAÇÃO. AF_03/2023</t>
  </si>
  <si>
    <t>55.3</t>
  </si>
  <si>
    <t>97669</t>
  </si>
  <si>
    <t xml:space="preserve">ELETRODUTO FLEXÍVEL CORRUGADO, PEAD, DN 90 (3"), PARA REDE ENTERRADA DE DISTRIBUIÇÃO DE ENERGIA ELÉTRICA - FORNECIMENTO E INSTALAÇÃO. AF_12/2021</t>
  </si>
  <si>
    <t>55.4</t>
  </si>
  <si>
    <t>91870</t>
  </si>
  <si>
    <t xml:space="preserve">ELETRODUTO RÍGIDO ROSCÁVEL, PVC, DN 20 MM (1/2"), PARA CIRCUITOS TERMINAIS, INSTALADO EM PAREDE - FORNECIMENTO E INSTALAÇÃO. AF_03/2023</t>
  </si>
  <si>
    <t>55.5</t>
  </si>
  <si>
    <t>93008</t>
  </si>
  <si>
    <t xml:space="preserve">ELETRODUTO RÍGIDO ROSCÁVEL, PVC, DN 50 MM (1 1/2"), PARA REDE ENTERRADA DE DISTRIBUIÇÃO DE ENERGIA ELÉTRICA - FORNECIMENTO E INSTALAÇÃO. AF_12/2021</t>
  </si>
  <si>
    <t>55.6</t>
  </si>
  <si>
    <t>104409</t>
  </si>
  <si>
    <t xml:space="preserve">ELETRODUTO RIGIDO, EM ACO ZINCADO OU GALVANIZADO, TIPO LEVE, DN=3/4”, APARENTE - FORNECIMENTO E INSTALAÇÃO. AF_10/2022</t>
  </si>
  <si>
    <t>55.7</t>
  </si>
  <si>
    <t>97670</t>
  </si>
  <si>
    <t xml:space="preserve">ELETRODUTO FLEXÍVEL CORRUGADO, PEAD, DN 100 (4"), PARA REDE ENTERRADA DE DISTRIBUIÇÃO DE ENERGIA ELÉTRICA - FORNECIMENTO E INSTALAÇÃO. AF_12/2021</t>
  </si>
  <si>
    <t>55.8</t>
  </si>
  <si>
    <t>97668</t>
  </si>
  <si>
    <t xml:space="preserve">ELETRODUTO FLEXÍVEL CORRUGADO, PEAD, DN 63 (2"), PARA REDE ENTERRADA DE DISTRIBUIÇÃO DE ENERGIA ELÉTRICA - FORNECIMENTO E INSTALAÇÃO. AF_12/2021</t>
  </si>
  <si>
    <t>56</t>
  </si>
  <si>
    <t xml:space="preserve">INSTALAÇÕES ELÉTRICAS - 110V - PERFILADOS PERFURADOS</t>
  </si>
  <si>
    <t>56.1</t>
  </si>
  <si>
    <t xml:space="preserve">FNDE 373</t>
  </si>
  <si>
    <t xml:space="preserve">GANCHO PARA PERFILADO 44X32 MM</t>
  </si>
  <si>
    <t>56.2</t>
  </si>
  <si>
    <t xml:space="preserve">FNDE 32</t>
  </si>
  <si>
    <t xml:space="preserve">PERFILADO PERFURADO 38X38 MM</t>
  </si>
  <si>
    <t>57</t>
  </si>
  <si>
    <t xml:space="preserve">INSTALAÇÕES ELÉTRICAS - 110V - ILUMINAÇÃO</t>
  </si>
  <si>
    <t>57.1</t>
  </si>
  <si>
    <t xml:space="preserve">FNDE 96</t>
  </si>
  <si>
    <t xml:space="preserve">LUMINÁRIA DE EMBUTIR, COM LÂMPADA LED DE 18 W</t>
  </si>
  <si>
    <t>57.2</t>
  </si>
  <si>
    <t xml:space="preserve">FNDE 97</t>
  </si>
  <si>
    <t xml:space="preserve">LUMINÁRIA DE EMBUTIR, COM LÂMPADA LED DE 31 W</t>
  </si>
  <si>
    <t>57.3</t>
  </si>
  <si>
    <t xml:space="preserve">FNDE 308</t>
  </si>
  <si>
    <t xml:space="preserve">LUMINÁRIA DE EMBUTIR, COM LÂMPADA LED DE 39 W</t>
  </si>
  <si>
    <t>57.4</t>
  </si>
  <si>
    <t>100903</t>
  </si>
  <si>
    <t xml:space="preserve">LÂMPADA TUBULAR LED DE 18/20 W, COM SOQUETE, BASE G13 - FORNECIMENTO E INSTALAÇÃO. AF_09/2024_PS</t>
  </si>
  <si>
    <t>57.5</t>
  </si>
  <si>
    <t xml:space="preserve">FNDE 98</t>
  </si>
  <si>
    <t xml:space="preserve">REFLETOR EM ALUMÍNIO, DE SUPORTE E ALÇA, COM LÂMPADA LED DE 200 W</t>
  </si>
  <si>
    <t>57.6</t>
  </si>
  <si>
    <t xml:space="preserve">FNDE 99</t>
  </si>
  <si>
    <t xml:space="preserve">LUMINÁRIA TIPO SPOT BALIZADOR LED 12W</t>
  </si>
  <si>
    <t>57.7</t>
  </si>
  <si>
    <t>97607</t>
  </si>
  <si>
    <t xml:space="preserve">LUMINÁRIA ARANDELA TIPO TARTARUGA, DE SOBREPOR, COM 1 LÂMPADA LED DE 6 W, SEM REATOR - FORNECIMENTO E INSTALAÇÃO. AF_09/2024</t>
  </si>
  <si>
    <t>57.8</t>
  </si>
  <si>
    <t xml:space="preserve">FNDE 978</t>
  </si>
  <si>
    <t xml:space="preserve">LUMINÁRIA LED DE SOBREPOR BLINDADA HERMÉTICA IP65 18W, COM 2XT8 - 65CM - FORNECIMENTO E INSTALAÇÃO.</t>
  </si>
  <si>
    <t>57.9</t>
  </si>
  <si>
    <t xml:space="preserve">FNDE 979</t>
  </si>
  <si>
    <t xml:space="preserve">LUMINÁRIA LED DE SOBREPOR BLINDADA HERMÉTICA IP65 36W, COM 2XT8 - 125CM - FORNECIMENTO E INSTALAÇÃO.</t>
  </si>
  <si>
    <t>58</t>
  </si>
  <si>
    <t xml:space="preserve">INSTALAÇÕES ELÉTRICAS - 110V - QUADROS</t>
  </si>
  <si>
    <t>58.1</t>
  </si>
  <si>
    <t>97362</t>
  </si>
  <si>
    <t xml:space="preserve">QUADRO DE MEDIÇÃO GERAL DE ENERGIA PARA BARRAMENTO BLINDADO COM 4 MEDIDORES - FORNECIMENTO E INSTALAÇÃO. AF_07/2025</t>
  </si>
  <si>
    <t>58.2</t>
  </si>
  <si>
    <t xml:space="preserve">FNDE 982</t>
  </si>
  <si>
    <t xml:space="preserve">QUADRO DE DISTRIBUIÇÃO DE ENERGIA EM CHAPA DE AÇO GALVANIZADO, DE EMBUTIR, COM BARRAMENTO TRIFÁSICO, PARA 36 DISJUNTORES DIN 100A - FORNECIMENTO E INSTALAÇÃO.</t>
  </si>
  <si>
    <t>58.3</t>
  </si>
  <si>
    <t xml:space="preserve">FNDE 383</t>
  </si>
  <si>
    <t xml:space="preserve">QUADRO DE DISTRIBUIÇÃO DE ENERGIA EM CHAPA DE AÇO GALVANIZADO, DE EMBUTIR, COM BARRAMENTO TRIFÁSICO, PARA 46 DISJUNTORES DIN 100A - FORNECIMENTO E INSTALAÇÃO.</t>
  </si>
  <si>
    <t>58.4</t>
  </si>
  <si>
    <t>101875</t>
  </si>
  <si>
    <t xml:space="preserve">QUADRO DE DISTRIBUIÇÃO DE ENERGIA EM CHAPA DE AÇO GALVANIZADO, DE EMBUTIR, COM BARRAMENTO TRIFÁSICO, PARA 12 DISJUNTORES DIN 100A - FORNECIMENTO E INSTALAÇÃO. AF_07/2025</t>
  </si>
  <si>
    <t>58.5</t>
  </si>
  <si>
    <t xml:space="preserve">FNDE 984</t>
  </si>
  <si>
    <t xml:space="preserve">QUADRO DE DISTRIBUIÇÃO DE ENERGIA EM CHAPA DE AÇO GALVANIZADO, DE EMBUTIR, COM BARRAMENTO TRIFÁSICO, PARA 54 DISJUNTORES DIN 100A - FORNECIMENTO E INSTALAÇÃO.</t>
  </si>
  <si>
    <t>59</t>
  </si>
  <si>
    <t xml:space="preserve">INSTALAÇÕES DE CABEAMENTO ESTRUTURADO - ACESSÓRIOS CABEAMENTO</t>
  </si>
  <si>
    <t>59.1</t>
  </si>
  <si>
    <t xml:space="preserve">FNDE 384</t>
  </si>
  <si>
    <t xml:space="preserve">SWITCH TIPO 48 PORTAS</t>
  </si>
  <si>
    <t>59.2</t>
  </si>
  <si>
    <t xml:space="preserve">FNDE 385</t>
  </si>
  <si>
    <t xml:space="preserve">PATCH CORD, CATEGORIA 6 UTP, 4 PARES.</t>
  </si>
  <si>
    <t>59.3</t>
  </si>
  <si>
    <t>98302</t>
  </si>
  <si>
    <t xml:space="preserve">PATCH PANEL 24 PORTAS, CATEGORIA 6 - FORNECIMENTO E INSTALAÇÃO. AF_08/2025</t>
  </si>
  <si>
    <t>59.4</t>
  </si>
  <si>
    <t xml:space="preserve">FNDE 388</t>
  </si>
  <si>
    <t xml:space="preserve">RÉGUA DE TOMADAS ELÉTRICAS, COM 10 TOMADAS, PADRÃO RACK 19"</t>
  </si>
  <si>
    <t>59.5</t>
  </si>
  <si>
    <t xml:space="preserve">FNDE 123</t>
  </si>
  <si>
    <t xml:space="preserve">GUIA DE CABOS FECHADO 1U</t>
  </si>
  <si>
    <t>59.6</t>
  </si>
  <si>
    <t xml:space="preserve">FNDE 122</t>
  </si>
  <si>
    <t xml:space="preserve">BANDEJA MÓVEL, PADRÃO 19"</t>
  </si>
  <si>
    <t>59.7</t>
  </si>
  <si>
    <t>100555</t>
  </si>
  <si>
    <t xml:space="preserve">RACK ABERTO EM COLUNA 44U PARA SERVIDOR - FORNECIMENTO E INSTALAÇÃO. AF_08/2025</t>
  </si>
  <si>
    <t>59.8</t>
  </si>
  <si>
    <t xml:space="preserve">FNDE 125</t>
  </si>
  <si>
    <t xml:space="preserve">GUIA VERTICAL 200 MM PARA CABOS</t>
  </si>
  <si>
    <t>60</t>
  </si>
  <si>
    <t xml:space="preserve">INSTALAÇÕES DE CABEAMENTO ESTRUTURADO - ACESSÓRIOS</t>
  </si>
  <si>
    <t>60.1</t>
  </si>
  <si>
    <t>91941</t>
  </si>
  <si>
    <t xml:space="preserve">CAIXA RETANGULAR 4" X 2" BAIXA (0,30 M DO PISO), PVC, INSTALADA EM PAREDE - FORNECIMENTO E INSTALAÇÃO. AF_03/2023</t>
  </si>
  <si>
    <t>60.2</t>
  </si>
  <si>
    <t>60.3</t>
  </si>
  <si>
    <t>60.4</t>
  </si>
  <si>
    <t xml:space="preserve">FNDE 389</t>
  </si>
  <si>
    <t xml:space="preserve">PARAFUSO EM ACO GALVANIZADO, TIPO MAQUINA, SEXTAVADO, SEM PORCA</t>
  </si>
  <si>
    <t>60.5</t>
  </si>
  <si>
    <t>60.6</t>
  </si>
  <si>
    <t>92884</t>
  </si>
  <si>
    <t xml:space="preserve">ARMAÇÃO UTILIZANDO AÇO CA-25 DE 10,0 MM - MONTAGEM. AF_06/2022</t>
  </si>
  <si>
    <t>60.7</t>
  </si>
  <si>
    <t>98463</t>
  </si>
  <si>
    <t xml:space="preserve">SUPORTE ISOLADOR PARA FIXAÇÃO DA CORDOALHA DE COBRE EM ALVENARIA OU CONCRETO - FORNECIMENTO E INSTALAÇÃO. AF_08/2023</t>
  </si>
  <si>
    <t>61</t>
  </si>
  <si>
    <t xml:space="preserve">INSTALAÇÕES DE CABEAMENTO ESTRUTURADO - CAIXAS E QUADROS</t>
  </si>
  <si>
    <t>61.1</t>
  </si>
  <si>
    <t xml:space="preserve">FNDE 31</t>
  </si>
  <si>
    <t xml:space="preserve">CAIXA DE CONCRETO ARMADO PRE-MOLDADO, COM FUNDO E TAMPA, DIMENSOES DE 0,30 X 0,30 X 0,30 M</t>
  </si>
  <si>
    <t>62</t>
  </si>
  <si>
    <t xml:space="preserve">INSTALAÇÕES DE CABEAMENTO ESTRUTURADO - DISPOSITIVOS</t>
  </si>
  <si>
    <t>62.1</t>
  </si>
  <si>
    <t>98307</t>
  </si>
  <si>
    <t xml:space="preserve">TOMADA DE REDE RJ45 - FORNECIMENTO E INSTALAÇÃO. AF_08/2025</t>
  </si>
  <si>
    <t>62.2</t>
  </si>
  <si>
    <t xml:space="preserve">FNDE 375</t>
  </si>
  <si>
    <t xml:space="preserve">TOMADA PARA ANTENA DE TV, CABO COAXIAL DE 9 MM FORNECIMENTO E INSTALAÇÃO</t>
  </si>
  <si>
    <t>63</t>
  </si>
  <si>
    <t xml:space="preserve">INSTALAÇÕES DE CABEAMENTO ESTRUTURADO - ELETROCALHA E ELETRODUTOS</t>
  </si>
  <si>
    <t>63.1</t>
  </si>
  <si>
    <t xml:space="preserve">FNDE 25</t>
  </si>
  <si>
    <t xml:space="preserve">ELETROCALHA LISA OU PERFURADA EM AÇO GALVANIZADO, LARGURA 50MM E ALTURA 50MM, INCLUSIVE TAMPA, EMENDA E FIXAÇÃO - FORNECIMENTO E INSTALAÇÃO.</t>
  </si>
  <si>
    <t>63.2</t>
  </si>
  <si>
    <t>63.3</t>
  </si>
  <si>
    <t>93009</t>
  </si>
  <si>
    <t xml:space="preserve">ELETRODUTO RÍGIDO ROSCÁVEL, PVC, DN 60 MM (2"), PARA REDE ENTERRADA DE DISTRIBUIÇÃO DE ENERGIA ELÉTRICA - FORNECIMENTO E INSTALAÇÃO. AF_12/2021</t>
  </si>
  <si>
    <t>63.4</t>
  </si>
  <si>
    <t xml:space="preserve">FNDE 367</t>
  </si>
  <si>
    <t xml:space="preserve">TÊ HORIZONTAL 90º, PARA ELETROCALHA, LISA OU PERFURADA EM AÇO GALVANIZADO, LARGURA DE 50MM E ALTURA DE 50MM - FORNECIMENTO E INSTALAÇÃO.</t>
  </si>
  <si>
    <t>63.5</t>
  </si>
  <si>
    <t>63.6</t>
  </si>
  <si>
    <t xml:space="preserve">FNDE 608</t>
  </si>
  <si>
    <t xml:space="preserve">CURVA HORIZONTAL 90 ELETROCALHA LISA OU PERFURADA EM AÇO GALVANIZADO PARA ELETRODUTO, LARGURA 50MM E ALTURA 50MM - FORNECIMENTO E INSTALAÇÃO.</t>
  </si>
  <si>
    <t>63.7</t>
  </si>
  <si>
    <t>63.8</t>
  </si>
  <si>
    <t>96562</t>
  </si>
  <si>
    <t xml:space="preserve">SUPORTE PARA ELETROCALHA LISA OU PERFURADA EM AÇO GALVANIZADO, LARGURA 400 MM, EM PERFILADO COM COMPRIMENTO DE 45 CM FIXADO EM LAJE, POR METRO DE ELETROCALHA FIXADA. AF_09/2023</t>
  </si>
  <si>
    <t>64</t>
  </si>
  <si>
    <t xml:space="preserve">INSTALAÇÕES DE CABEAMENTO ESTRUTURADO - CABEAMENTO</t>
  </si>
  <si>
    <t>64.1</t>
  </si>
  <si>
    <t>98297</t>
  </si>
  <si>
    <t xml:space="preserve">CABO ELETRÔNICO CATEGORIA 6, INSTALADO EM EDIFICAÇÃO INSTITUCIONAL - FORNECIMENTO E INSTALAÇÃO. AF_08/2025</t>
  </si>
  <si>
    <t>65</t>
  </si>
  <si>
    <t xml:space="preserve">INSTALAÇÕES DO SISTEMA DE PROTEÇÃO CONTRA DESCARGAS ATMOSFÉRICAS (SPDA)</t>
  </si>
  <si>
    <t>65.1</t>
  </si>
  <si>
    <t>98111</t>
  </si>
  <si>
    <t xml:space="preserve">CAIXA DE INSPEÇÃO PARA ATERRAMENTO, CIRCULAR, EM POLIETILENO, DIÂMETRO INTERNO = 0,3 M. AF_12/2020</t>
  </si>
  <si>
    <t>65.2</t>
  </si>
  <si>
    <t>96985</t>
  </si>
  <si>
    <t xml:space="preserve">HASTE DE ATERRAMENTO, DIÂMETRO 5/8", COM 3 METROS - FORNECIMENTO E INSTALAÇÃO. AF_08/2023</t>
  </si>
  <si>
    <t>65.3</t>
  </si>
  <si>
    <t>C3478-1</t>
  </si>
  <si>
    <t xml:space="preserve">TERMINAL AÉREO EM BARRA CHATA EM ALUMÍNIO 300 MM</t>
  </si>
  <si>
    <t>65.4</t>
  </si>
  <si>
    <t>96977</t>
  </si>
  <si>
    <t xml:space="preserve">CORDOALHA DE COBRE NU 50 MM², ENTERRADA - FORNECIMENTO E INSTALAÇÃO. AF_08/2023</t>
  </si>
  <si>
    <t>65.5</t>
  </si>
  <si>
    <t>C3478-2</t>
  </si>
  <si>
    <t xml:space="preserve">BARRA RE-BAR REDONDA AÇO GALVANIZADO 80MM2</t>
  </si>
  <si>
    <t>65.6</t>
  </si>
  <si>
    <t>65.7</t>
  </si>
  <si>
    <t>65.8</t>
  </si>
  <si>
    <t>65.9</t>
  </si>
  <si>
    <t>65.10</t>
  </si>
  <si>
    <t>65.11</t>
  </si>
  <si>
    <t>65.12</t>
  </si>
  <si>
    <t>104753</t>
  </si>
  <si>
    <t xml:space="preserve">CONECTOR SPLIT-BOLT, PARA SPDA, PARA CABOS ATÉ 50 MM2 - FORNECIMENTO E INSTALAÇÃO. AF_08/2023</t>
  </si>
  <si>
    <t>65.13</t>
  </si>
  <si>
    <t>C3478-3</t>
  </si>
  <si>
    <t xml:space="preserve">CURVA HORIZONTAL EM ALUMÍNIO 7/8" X 1/8"</t>
  </si>
  <si>
    <t>66</t>
  </si>
  <si>
    <t xml:space="preserve">INSTALAÇÕES DE CLIMATIZAÇÃO - DUTOS</t>
  </si>
  <si>
    <t>66.1</t>
  </si>
  <si>
    <t>91927</t>
  </si>
  <si>
    <t xml:space="preserve">CABO DE COBRE FLEXÍVEL ISOLADO, 2,5 MM², ANTI-CHAMA 0,6/1,0 KV, PARA CIRCUITOS TERMINAIS - FORNECIMENTO E INSTALAÇÃO. AF_03/2023</t>
  </si>
  <si>
    <t>66.2</t>
  </si>
  <si>
    <t>91929</t>
  </si>
  <si>
    <t xml:space="preserve">CABO DE COBRE FLEXÍVEL ISOLADO, 4 MM², ANTI-CHAMA 0,6/1,0 KV, PARA CIRCUITOS TERMINAIS - FORNECIMENTO E INSTALAÇÃO. AF_03/2023</t>
  </si>
  <si>
    <t>66.3</t>
  </si>
  <si>
    <t>97327</t>
  </si>
  <si>
    <t xml:space="preserve">TUBO EM COBRE FLEXÍVEL, DN 1/4", COM ISOLAMENTO, INSTALADO EM RAMAL DE ALIMENTAÇÃO DE AR-CONDICIONADO - FORNECIMENTO E INSTALAÇÃO. AF_07/2025</t>
  </si>
  <si>
    <t>66.4</t>
  </si>
  <si>
    <t>97328</t>
  </si>
  <si>
    <t xml:space="preserve">TUBO EM COBRE FLEXÍVEL, DN 3/8", COM ISOLAMENTO, INSTALADO EM RAMAL DE ALIMENTAÇÃO DE AR-CONDICIONADO - FORNECIMENTO E INSTALAÇÃO. AF_07/2025</t>
  </si>
  <si>
    <t>66.5</t>
  </si>
  <si>
    <t>103292</t>
  </si>
  <si>
    <t xml:space="preserve">TUBO EM COBRE FLEXÍVEL, DN 5/8", COM ISOLAMENTO, INSTALADO EM FORRO, PARA RAMAL DE ALIMENTAÇÃO DE AR CONDICIONADO, INCLUSO FIXADOR. AF_11/2021</t>
  </si>
  <si>
    <t>67</t>
  </si>
  <si>
    <t xml:space="preserve">INSTALAÇÕES DE CLIMATIZAÇÃO - DRENO</t>
  </si>
  <si>
    <t>67.1</t>
  </si>
  <si>
    <t>67.2</t>
  </si>
  <si>
    <t>67.3</t>
  </si>
  <si>
    <t>67.4</t>
  </si>
  <si>
    <t>67.5</t>
  </si>
  <si>
    <t>67.6</t>
  </si>
  <si>
    <t>67.7</t>
  </si>
  <si>
    <t xml:space="preserve">FNDE 416</t>
  </si>
  <si>
    <t xml:space="preserve">JUNÇÃO SIMPLES, PVC, SERIE R, ÁGUA PLUVIAL, DN 100 X 50 MM, JUNTA ELÁSTICA, FORNECIDO E INSTALADO EM CONDUTORES VERTICAIS DE ÁGUAS PLUVIAIS</t>
  </si>
  <si>
    <t>67.8</t>
  </si>
  <si>
    <t>67.9</t>
  </si>
  <si>
    <t xml:space="preserve">FNDE 597</t>
  </si>
  <si>
    <t xml:space="preserve">JUNÇÃO SIMPLES, PVC, SERIE R, ÁGUA PLUVIAL, DN 200 x 100 MM, JUNTA ELÁSTICA, FORNECIDO E INSTALADO EM RAMAL DE ENCAMINHAMENTO</t>
  </si>
  <si>
    <t>67.10</t>
  </si>
  <si>
    <t xml:space="preserve">FNDE 473</t>
  </si>
  <si>
    <t xml:space="preserve">REDUÇÃO EXCÊNTRICA, PVC, SERIE R, ÁGUA PLUVIAL, DN 100 X 50 MM, JUNTA ELÁSTICA, FORNECIDO E INSTALADO EM CONDUTORES VERTICAIS DE ÁGUAS PLUVIAIS</t>
  </si>
  <si>
    <t>67.11</t>
  </si>
  <si>
    <t>89683</t>
  </si>
  <si>
    <t xml:space="preserve">TÊ DE INSPEÇÃO, PVC, SERIE R, ÁGUA PLUVIAL, DN 150 X 100 MM, JUNTA ELÁSTICA, FORNECIDO E INSTALADO EM CONDUTORES VERTICAIS DE ÁGUAS PLUVIAIS. AF_06/2022</t>
  </si>
  <si>
    <t>68</t>
  </si>
  <si>
    <t xml:space="preserve">INSTALAÇÕES DE EXAUSTÃO MECÂNICA</t>
  </si>
  <si>
    <t>68.1</t>
  </si>
  <si>
    <t xml:space="preserve">FNDE 619</t>
  </si>
  <si>
    <t xml:space="preserve">DUTO DE ALONGAMENTO PARA EXAUSTOR</t>
  </si>
  <si>
    <t>68.2</t>
  </si>
  <si>
    <t xml:space="preserve">FNDE 45</t>
  </si>
  <si>
    <t xml:space="preserve">COIFA EM AÇO INOX 100CM X 150CM COM VENTILADOR DE TELHADO</t>
  </si>
  <si>
    <t>68.3</t>
  </si>
  <si>
    <t xml:space="preserve">FNDE 976</t>
  </si>
  <si>
    <t xml:space="preserve">GRELHA DE RETORNO/EXAUSTÃO, TAMANHO: 0,07 M2 a 0,13 M2</t>
  </si>
  <si>
    <t>69</t>
  </si>
  <si>
    <t xml:space="preserve">INSTALAÇÕES DE GÁS COMBUSTÍVEL</t>
  </si>
  <si>
    <t>69.1</t>
  </si>
  <si>
    <t>95249</t>
  </si>
  <si>
    <t xml:space="preserve">VÁLVULA DE ESFERA BRUTA, BRONZE, ROSCÁVEL, 3/4'' - FORNECIMENTO E INSTALAÇÃO. AF_08/2021</t>
  </si>
  <si>
    <t>69.2</t>
  </si>
  <si>
    <t xml:space="preserve">FNDE 29</t>
  </si>
  <si>
    <t xml:space="preserve">REGULADOR DE ALTA PRESSÃO GLP</t>
  </si>
  <si>
    <t>69.3</t>
  </si>
  <si>
    <t>103029</t>
  </si>
  <si>
    <t xml:space="preserve">REGISTRO OU REGULADOR DE GÁS DE COZINHA - FORNECIMENTO E INSTALAÇÃO. AF_08/2021</t>
  </si>
  <si>
    <t>69.4</t>
  </si>
  <si>
    <t>92688</t>
  </si>
  <si>
    <t xml:space="preserve">TUBO DE AÇO GALVANIZADO COM COSTURA, CLASSE MÉDIA, CONEXÃO ROSQUEADA, DN 20 (3/4"), INSTALADO EM RAMAIS E SUB-RAMAIS DE GÁS - FORNECIMENTO E INSTALAÇÃO. AF_01/2026</t>
  </si>
  <si>
    <t>69.5</t>
  </si>
  <si>
    <t>92705</t>
  </si>
  <si>
    <t xml:space="preserve">TÊ, EM FERRO GALVANIZADO, CONEXÃO ROSQUEADA, DN 20 (3/4"), INSTALADO EM RAMAIS E SUB-RAMAIS DE GÁS - FORNECIMENTO E INSTALAÇÃO. AF_01/2026</t>
  </si>
  <si>
    <t>69.6</t>
  </si>
  <si>
    <t xml:space="preserve">FNDE 301</t>
  </si>
  <si>
    <t xml:space="preserve">CAP OU TAMPAO DE FERRO GALVANIZADO, COM ROSCA BSP, DE 3/4"</t>
  </si>
  <si>
    <t>69.7</t>
  </si>
  <si>
    <t>92695</t>
  </si>
  <si>
    <t xml:space="preserve">LUVA, EM FERRO GALVANIZADO, CONEXÃO ROSQUEADA, DN 20 (3/4"), INSTALADO EM RAMAIS E SUB-RAMAIS DE GÁS - FORNECIMENTO E INSTALAÇÃO. AF_01/2026</t>
  </si>
  <si>
    <t>69.8</t>
  </si>
  <si>
    <t xml:space="preserve">FNDE 260</t>
  </si>
  <si>
    <t xml:space="preserve">MANGUEIRA PARA GAS - GLP</t>
  </si>
  <si>
    <t>69.9</t>
  </si>
  <si>
    <t>97549</t>
  </si>
  <si>
    <t xml:space="preserve">CURVA 90 GRAUS, EM AÇO, CONEXÃO SOLDADA, DN 20 (3/4"), INSTALADO EM RAMAIS E SUB-RAMAIS DE GÁS - FORNECIMENTO E INSTALAÇÃO. AF_01/2026</t>
  </si>
  <si>
    <t>69.10</t>
  </si>
  <si>
    <t>97547</t>
  </si>
  <si>
    <t xml:space="preserve">CURVA 90 GRAUS, EM AÇO, CONEXÃO SOLDADA, DN 15 (1/2"), INSTALADO EM RAMAIS E SUB-RAMAIS DE GÁS - FORNECIMENTO E INSTALAÇÃO. AF_01/2026</t>
  </si>
  <si>
    <t>69.11</t>
  </si>
  <si>
    <t>92694</t>
  </si>
  <si>
    <t xml:space="preserve">NIPLE, EM FERRO GALVANIZADO, CONEXÃO ROSQUEADA, DN 20 (3/4"), INSTALADO EM RAMAIS E SUB-RAMAIS DE GÁS - FORNECIMENTO E INSTALAÇÃO. AF_01/2026</t>
  </si>
  <si>
    <t>69.12</t>
  </si>
  <si>
    <t>92692</t>
  </si>
  <si>
    <t xml:space="preserve">NIPLE, EM FERRO GALVANIZADO, CONEXÃO ROSQUEADA, DN 15 (1/2"), INSTALADO EM RAMAIS E SUB-RAMAIS DE GÁS - FORNECIMENTO E INSTALAÇÃO. AF_01/2026</t>
  </si>
  <si>
    <t>69.13</t>
  </si>
  <si>
    <t>70</t>
  </si>
  <si>
    <t xml:space="preserve">SERVIÇOS COMPLEMENTARES</t>
  </si>
  <si>
    <t>70.1</t>
  </si>
  <si>
    <t xml:space="preserve">FNDE 39</t>
  </si>
  <si>
    <t xml:space="preserve">CONJUNTO DE MASTRO P/ TRÊS BANDEIRAS E PEDESTAL</t>
  </si>
  <si>
    <t>70.2</t>
  </si>
  <si>
    <t xml:space="preserve">FNDE 40</t>
  </si>
  <si>
    <t xml:space="preserve">BANCADA DE GRANITO CINZA ANDORINHA, INCLUSIVE PASSA PRATOS, ESPESSURA 2 CM - FORNECIMENTO E INSTALAÇÃO</t>
  </si>
  <si>
    <t>70.3</t>
  </si>
  <si>
    <t xml:space="preserve">FNDE 46</t>
  </si>
  <si>
    <t xml:space="preserve">BANCO DE GRANITO CINZA ANDORINHA, ESPESSURA 2 CM - FORNECIMENTO E INSTALAÇÃO</t>
  </si>
  <si>
    <t>70.4</t>
  </si>
  <si>
    <t xml:space="preserve">FNDE 47</t>
  </si>
  <si>
    <t xml:space="preserve">PRATELEIRA DE GRANITO CINZA ANDORINHA, ESPESSURA 2,5 CM - FORNECIMENTO E INSTALAÇÃO</t>
  </si>
  <si>
    <t>70.5</t>
  </si>
  <si>
    <t xml:space="preserve">FNDE 48</t>
  </si>
  <si>
    <t xml:space="preserve">ESCANINHOS E PRATELERIAS EM MDF, REVESTIDOS EM LAMINADO MELAMÍNICO</t>
  </si>
  <si>
    <t>70.6</t>
  </si>
  <si>
    <t>101965</t>
  </si>
  <si>
    <t xml:space="preserve">PEITORIL LINEAR EM GRANITO OU MÁRMORE, L = 15CM, ASSENTADO COM ARGAMASSA 1:6 COM ADITIVO. AF_11/2020</t>
  </si>
  <si>
    <t>70.7</t>
  </si>
  <si>
    <t xml:space="preserve">FNDE 351</t>
  </si>
  <si>
    <t xml:space="preserve">PEITORIL EM GRANITO CINZA ANDORINHA, L = 15CM, COMPRIMENTO DE ATÉ 2M, ASSENTADO COM ARGAMASSA 1:6 COM ADITIVO - CHUVEIRO.</t>
  </si>
  <si>
    <t>70.8</t>
  </si>
  <si>
    <t>100861</t>
  </si>
  <si>
    <t xml:space="preserve">SUPORTE MÃO FRANCESA EM AÇO, ABAS IGUAIS 30 CM, CAPACIDADE MINIMA 60 KG, BRANCO - FORNECIMENTO E INSTALAÇÃO. AF_01/2020</t>
  </si>
  <si>
    <t>70.9</t>
  </si>
  <si>
    <t>99856</t>
  </si>
  <si>
    <t xml:space="preserve">BARRA DE APOIO EM INOX, DIAMETRO MINIMO 3 CM, EM AÇO INOX</t>
  </si>
  <si>
    <t>70.10</t>
  </si>
  <si>
    <t xml:space="preserve">FNDE 51</t>
  </si>
  <si>
    <t xml:space="preserve">BANCO DE CONCRETO SEM ENCOSTO, DIM. 2,50 X 0,60 M</t>
  </si>
  <si>
    <t>71</t>
  </si>
  <si>
    <t xml:space="preserve">FECHAMENTO - MURO - MOVIMENTO DE TERRA PARA FUNDAÇÕES</t>
  </si>
  <si>
    <t>71.1</t>
  </si>
  <si>
    <t>71.2</t>
  </si>
  <si>
    <t>71.3</t>
  </si>
  <si>
    <t>71.4</t>
  </si>
  <si>
    <t>72</t>
  </si>
  <si>
    <t xml:space="preserve">FECHAMENTO - MURO - CONCRETO ARMADO PARA SAPATAS E BLOCOS</t>
  </si>
  <si>
    <t>72.1</t>
  </si>
  <si>
    <t>72.2</t>
  </si>
  <si>
    <t>72.3</t>
  </si>
  <si>
    <t>72.4</t>
  </si>
  <si>
    <t>72.5</t>
  </si>
  <si>
    <t>72.6</t>
  </si>
  <si>
    <t>72.7</t>
  </si>
  <si>
    <t>73</t>
  </si>
  <si>
    <t xml:space="preserve">FECHAMENTO - MURO - CONCRETO ARMADO - VIGAS BALDRAME</t>
  </si>
  <si>
    <t>73.1</t>
  </si>
  <si>
    <t>73.2</t>
  </si>
  <si>
    <t>73.3</t>
  </si>
  <si>
    <t>73.4</t>
  </si>
  <si>
    <t>73.5</t>
  </si>
  <si>
    <t>73.6</t>
  </si>
  <si>
    <t>74</t>
  </si>
  <si>
    <t xml:space="preserve">FECHAMENTO - MURO - CONCRETO ARMADO - PILARES</t>
  </si>
  <si>
    <t>74.1</t>
  </si>
  <si>
    <t>74.2</t>
  </si>
  <si>
    <t>74.3</t>
  </si>
  <si>
    <t>74.4</t>
  </si>
  <si>
    <t>75</t>
  </si>
  <si>
    <t xml:space="preserve">FECHAMENTO - MURO - CONCRETO ARMADO - VIGAS</t>
  </si>
  <si>
    <t>75.1</t>
  </si>
  <si>
    <t>75.2</t>
  </si>
  <si>
    <t>75.3</t>
  </si>
  <si>
    <t>75.4</t>
  </si>
  <si>
    <t>76</t>
  </si>
  <si>
    <t xml:space="preserve">FECHAMENTO - MURO - IMPERMEABILIZAÇÃO</t>
  </si>
  <si>
    <t>76.1</t>
  </si>
  <si>
    <t>77</t>
  </si>
  <si>
    <t xml:space="preserve">FECHAMENTO - MURO - ALVENARIA DE VEDAÇÃO</t>
  </si>
  <si>
    <t>77.1</t>
  </si>
  <si>
    <t>77.2</t>
  </si>
  <si>
    <t>78</t>
  </si>
  <si>
    <t xml:space="preserve">FECHAMENTO - MURO - REVESTIMENTO</t>
  </si>
  <si>
    <t>78.1</t>
  </si>
  <si>
    <t xml:space="preserve">FNDE 176</t>
  </si>
  <si>
    <t xml:space="preserve">CHAPISCO APLICADO EM ALVENARIAS E ESTRUTURAS DE CONCRETO EXTERNAS, COM COLHER DE PEDREIRO. ARGAMASSA TRAÇO 1:3 COM PREPARO EM BETONEIRA 400L. - EXTERNO</t>
  </si>
  <si>
    <t>78.2</t>
  </si>
  <si>
    <t xml:space="preserve">FNDE 177</t>
  </si>
  <si>
    <t xml:space="preserve">CHAPISCO APLICADO EM ALVENARIAS E ESTRUTURAS DE CONCRETO EXTERNAS, COM COLHER DE PEDREIRO. ARGAMASSA TRAÇO 1:3 COM PREPARO EM BETONEIRA 400L. - INTERNO</t>
  </si>
  <si>
    <t>78.3</t>
  </si>
  <si>
    <t xml:space="preserve">FNDE 178</t>
  </si>
  <si>
    <t xml:space="preserve">EMBOÇO OU MASSA ÚNICA EM ARGAMASSA TRAÇO 1:2:8, PREPARO MECÂNICO COM BETONEIRA 400 L, APLICADA MANUALMENTE EM PANOS CEGOS - REVESTIMENTO INTERNO (SEM PRESENÇA DE VÃOS), ESPESSURA DE 25 MM</t>
  </si>
  <si>
    <t>78.4</t>
  </si>
  <si>
    <t xml:space="preserve">FNDE 179</t>
  </si>
  <si>
    <t xml:space="preserve">EMBOÇO OU MASSA ÚNICA EM ARGAMASSA TRAÇO 1:2:8, PREPARO MECÂNICO COM BETONEIRA 400 L, APLICADA MANUALMENTE EM PANOS CEGOS - REVESTIMENTO EXTERNO (SEM PRESENÇA DE VÃOS), ESPESSURA DE 25 MM</t>
  </si>
  <si>
    <t>78.5</t>
  </si>
  <si>
    <t>79</t>
  </si>
  <si>
    <t xml:space="preserve">FECHAMENTO - MURO - PINTURA</t>
  </si>
  <si>
    <t>79.1</t>
  </si>
  <si>
    <t xml:space="preserve">FNDE 196</t>
  </si>
  <si>
    <t xml:space="preserve">PINTURA LÁTEX ACRÍLICA, SOBRE REBOCO LISO, COR CINZA CLARO, APLICAÇÃO MANUAL EM PAREDES, DUAS DEMÃOS</t>
  </si>
  <si>
    <t>79.2</t>
  </si>
  <si>
    <t xml:space="preserve">FNDE 352</t>
  </si>
  <si>
    <t xml:space="preserve">PINTURA LÁTEX ACRÍLICA, SOBRE REBOCO LISO, COR CINZA CLARO, APLICAÇÃO MANUAL EM PAREDES, DUAS DEMÃOS - FACE EXTERNA MURO</t>
  </si>
  <si>
    <t>80</t>
  </si>
  <si>
    <t xml:space="preserve">SERVIÇOS FINAIS</t>
  </si>
  <si>
    <t>80.1</t>
  </si>
  <si>
    <t xml:space="preserve">FNDE 602</t>
  </si>
  <si>
    <t xml:space="preserve">LIMPEZA GROSSA DE OBRA</t>
  </si>
  <si>
    <t>80.2</t>
  </si>
  <si>
    <t xml:space="preserve">FNDE 601</t>
  </si>
  <si>
    <t xml:space="preserve">LIMPEZA FINA DE OBRA</t>
  </si>
  <si>
    <t>80.3</t>
  </si>
  <si>
    <t xml:space="preserve">FNDE 560</t>
  </si>
  <si>
    <t xml:space="preserve">FORNECIMENTO E INSTALAÇÃO DE PLACA DE INAUGURAÇÃO EM AÇO INOX - 500 X 700 MM</t>
  </si>
  <si>
    <t>Total:</t>
  </si>
  <si>
    <t xml:space="preserve">Valor não utilizado (QCI):</t>
  </si>
  <si>
    <t>Número</t>
  </si>
  <si>
    <t>Parcela</t>
  </si>
  <si>
    <t xml:space="preserve">Percentual Parcela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</si>
</sst>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R$ #,##0.00"/>
    <numFmt numFmtId="161" formatCode="#,##0.00%"/>
  </numFmts>
  <fonts count="4">
    <font>
      <sz val="11.000000"/>
      <color indexed="64"/>
      <name val="Calibri"/>
      <scheme val="minor"/>
    </font>
    <font>
      <b/>
      <sz val="10.000000"/>
      <color indexed="65"/>
      <name val="Arial"/>
    </font>
    <font>
      <b/>
      <sz val="10.000000"/>
      <name val="Arial"/>
    </font>
    <font>
      <sz val="10.00000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49"/>
      </patternFill>
    </fill>
    <fill>
      <patternFill patternType="none"/>
    </fill>
  </fills>
  <borders count="1">
    <border>
      <left/>
      <right/>
      <top/>
      <bottom/>
      <diagonal/>
    </border>
  </borders>
  <cellStyleXfs count="1">
    <xf fontId="0" fillId="0" borderId="0" numFmtId="0" applyNumberFormat="1" applyFont="1" applyFill="1" applyBorder="1"/>
  </cellStyleXfs>
  <cellXfs count="14">
    <xf fontId="0" fillId="0" borderId="0" numFmtId="0" xfId="0"/>
    <xf fontId="1" fillId="2" borderId="0" numFmtId="0" xfId="0" applyFont="1" applyFill="1" applyAlignment="1">
      <alignment horizontal="center"/>
    </xf>
    <xf fontId="2" fillId="3" borderId="0" numFmtId="0" xfId="0" applyFont="1" applyFill="1" applyAlignment="1">
      <alignment horizontal="center" vertical="center" wrapText="1"/>
      <protection hidden="0" locked="1"/>
    </xf>
    <xf fontId="2" fillId="3" borderId="0" numFmtId="160" xfId="0" applyNumberFormat="1" applyFont="1" applyFill="1" applyAlignment="1">
      <alignment horizontal="center" vertical="center" wrapText="1"/>
      <protection hidden="0" locked="1"/>
    </xf>
    <xf fontId="2" fillId="0" borderId="0" numFmtId="0" xfId="0" applyFont="1" applyAlignment="1">
      <alignment horizontal="center" vertical="center" wrapText="1"/>
      <protection hidden="0" locked="1"/>
    </xf>
    <xf fontId="3" fillId="0" borderId="0" numFmtId="0" xfId="0" applyFont="1" applyAlignment="1" quotePrefix="0">
      <alignment horizontal="center" vertical="center" wrapText="1"/>
    </xf>
    <xf fontId="3" fillId="0" borderId="0" numFmtId="4" xfId="0" applyNumberFormat="1" applyFont="1" applyAlignment="1" quotePrefix="0">
      <alignment horizontal="center" vertical="center"/>
    </xf>
    <xf fontId="3" fillId="0" borderId="0" numFmtId="160" xfId="0" applyNumberFormat="1" applyFont="1" applyAlignment="1" quotePrefix="0">
      <alignment horizontal="center" vertical="center"/>
    </xf>
    <xf fontId="3" fillId="0" borderId="0" numFmtId="161" xfId="0" applyNumberFormat="1" applyFont="1" applyAlignment="1" quotePrefix="0">
      <alignment horizontal="center" vertical="center"/>
    </xf>
    <xf fontId="3" fillId="0" borderId="0" numFmtId="160" xfId="0" applyNumberFormat="1" applyFont="1" applyAlignment="1" quotePrefix="0">
      <alignment horizontal="center" vertical="center" wrapText="1"/>
    </xf>
    <xf fontId="2" fillId="0" borderId="0" numFmtId="10" xfId="0" applyNumberFormat="1" applyFont="1" applyAlignment="1">
      <alignment horizontal="center" vertical="center" wrapText="1"/>
      <protection hidden="0" locked="1"/>
    </xf>
    <xf fontId="2" fillId="3" borderId="0" numFmtId="160" xfId="0" applyNumberFormat="1" applyFont="1" applyFill="1" applyAlignment="1">
      <alignment horizontal="center" vertical="center"/>
      <protection hidden="0" locked="1"/>
    </xf>
    <xf fontId="1" fillId="2" borderId="0" numFmtId="0" xfId="0" applyFont="1" applyFill="1" applyAlignment="1" quotePrefix="0">
      <alignment horizontal="center"/>
    </xf>
    <xf fontId="3" fillId="0" borderId="0" numFmtId="161" xfId="0" applyNumberFormat="1" applyFont="1" applyAlignment="1" quotePrefix="0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5" Type="http://schemas.openxmlformats.org/officeDocument/2006/relationships/styles" Target="styles.xml"/><Relationship  Id="rId4" Type="http://schemas.openxmlformats.org/officeDocument/2006/relationships/sharedStrings" Target="sharedStrings.xml"/><Relationship  Id="rId3" Type="http://schemas.openxmlformats.org/officeDocument/2006/relationships/theme" Target="theme/theme1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K687" zoomScale="100" workbookViewId="0">
      <selection activeCell="A1" activeCellId="0" sqref="A1"/>
    </sheetView>
  </sheetViews>
  <sheetFormatPr defaultRowHeight="14.25"/>
  <cols>
    <col customWidth="1" min="1" max="1" width="15"/>
    <col customWidth="1" min="2" max="2" width="25"/>
    <col customWidth="1" min="3" max="4" width="12"/>
    <col customWidth="1" min="5" max="5" width="70"/>
    <col customWidth="1" min="6" max="6" width="20"/>
    <col customWidth="1" min="7" max="7" width="10"/>
    <col customWidth="1" min="8" max="8" width="25"/>
    <col customWidth="1" min="9" max="9" width="15"/>
    <col customWidth="1" min="10" max="10" width="13"/>
    <col customWidth="1" min="11" max="12" width="35"/>
    <col customWidth="1" min="13" max="14" width="20"/>
    <col customWidth="1" min="15" max="15" width="50"/>
    <col customWidth="1" min="16" max="17" width="15"/>
    <col customWidth="1" min="18" max="18" width="18.14062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ht="45" customHeight="1">
      <c r="A2" s="2" t="s">
        <v>17</v>
      </c>
      <c r="B2" s="2" t="s">
        <v>18</v>
      </c>
      <c r="C2" s="2" t="s">
        <v>19</v>
      </c>
      <c r="D2" s="2" t="s">
        <v>19</v>
      </c>
      <c r="E2" s="2" t="s">
        <v>20</v>
      </c>
      <c r="F2" s="2" t="s">
        <v>19</v>
      </c>
      <c r="G2" s="2" t="s">
        <v>19</v>
      </c>
      <c r="H2" s="2" t="s">
        <v>19</v>
      </c>
      <c r="I2" s="2" t="s">
        <v>19</v>
      </c>
      <c r="J2" s="2" t="s">
        <v>19</v>
      </c>
      <c r="K2" s="2" t="s">
        <v>19</v>
      </c>
      <c r="L2" s="3">
        <f>ROUND(L3,2)+ROUND(L4,2)+ROUND(L5,2)+ROUND(L6,2)+ROUND(L7,2)+ROUND(L8,2)+ROUND(L9,2)+ROUND(L10,2)+ROUND(L11,2)</f>
        <v>528152.32000000007</v>
      </c>
      <c r="M2" s="2" t="s">
        <v>19</v>
      </c>
      <c r="N2" s="2" t="s">
        <v>19</v>
      </c>
      <c r="O2" s="2" t="s">
        <v>19</v>
      </c>
      <c r="P2" s="2" t="s">
        <v>19</v>
      </c>
      <c r="Q2" s="2" t="s">
        <v>19</v>
      </c>
      <c r="R2" s="4" t="s">
        <v>21</v>
      </c>
      <c r="S2" s="4"/>
    </row>
    <row r="3" ht="45" customHeight="1">
      <c r="A3" s="5" t="s">
        <v>22</v>
      </c>
      <c r="B3" s="5" t="s">
        <v>23</v>
      </c>
      <c r="C3" s="5" t="s">
        <v>24</v>
      </c>
      <c r="D3" s="5" t="s">
        <v>25</v>
      </c>
      <c r="E3" s="5" t="s">
        <v>26</v>
      </c>
      <c r="F3" s="6">
        <f t="shared" ref="F3:F9" si="0">P3</f>
        <v>12</v>
      </c>
      <c r="G3" s="5" t="s">
        <v>27</v>
      </c>
      <c r="H3" s="7">
        <v>337.85000000000002</v>
      </c>
      <c r="I3" s="7">
        <v>337.85000000000002</v>
      </c>
      <c r="J3" s="8">
        <v>0.2354</v>
      </c>
      <c r="K3" s="7">
        <f t="shared" ref="K3:K9" si="1">ROUND(I3,2)+(ROUND(I3,2)*J3)</f>
        <v>417.37989000000005</v>
      </c>
      <c r="L3" s="9">
        <f t="shared" ref="L3:L9" si="2">ROUND(Q3,2)</f>
        <v>5008.5600000000004</v>
      </c>
      <c r="M3" s="5" t="s">
        <v>19</v>
      </c>
      <c r="N3" s="5" t="s">
        <v>18</v>
      </c>
      <c r="O3" s="5" t="s">
        <v>28</v>
      </c>
      <c r="P3" s="6">
        <v>12</v>
      </c>
      <c r="Q3" s="7">
        <f t="shared" ref="Q3:Q9" si="3">ROUND(K3,2)*P3</f>
        <v>5008.5599999999995</v>
      </c>
      <c r="R3" s="10">
        <f>Q3/Q690</f>
        <v>1.2785377091775018e-003</v>
      </c>
    </row>
    <row r="4" ht="45" customHeight="1">
      <c r="A4" s="5" t="s">
        <v>22</v>
      </c>
      <c r="B4" s="5" t="s">
        <v>29</v>
      </c>
      <c r="C4" s="5" t="s">
        <v>24</v>
      </c>
      <c r="D4" s="5" t="s">
        <v>30</v>
      </c>
      <c r="E4" s="5" t="s">
        <v>31</v>
      </c>
      <c r="F4" s="6">
        <f t="shared" si="0"/>
        <v>391.60000000000002</v>
      </c>
      <c r="G4" s="5" t="s">
        <v>27</v>
      </c>
      <c r="H4" s="7">
        <v>96.129999999999995</v>
      </c>
      <c r="I4" s="7">
        <v>96.129999999999995</v>
      </c>
      <c r="J4" s="8">
        <v>0.2354</v>
      </c>
      <c r="K4" s="7">
        <f t="shared" si="1"/>
        <v>118.759002</v>
      </c>
      <c r="L4" s="9">
        <f t="shared" si="2"/>
        <v>46506.419999999998</v>
      </c>
      <c r="M4" s="5" t="s">
        <v>19</v>
      </c>
      <c r="N4" s="5" t="s">
        <v>18</v>
      </c>
      <c r="O4" s="5" t="s">
        <v>28</v>
      </c>
      <c r="P4" s="6">
        <v>391.60000000000002</v>
      </c>
      <c r="Q4" s="7">
        <f t="shared" si="3"/>
        <v>46506.416000000005</v>
      </c>
      <c r="R4" s="10">
        <f>Q4/$Q690</f>
        <v>1.1871716935545533e-002</v>
      </c>
    </row>
    <row r="5" ht="45" customHeight="1">
      <c r="A5" s="5" t="s">
        <v>22</v>
      </c>
      <c r="B5" s="5" t="s">
        <v>32</v>
      </c>
      <c r="C5" s="5" t="s">
        <v>24</v>
      </c>
      <c r="D5" s="5" t="s">
        <v>33</v>
      </c>
      <c r="E5" s="5" t="s">
        <v>34</v>
      </c>
      <c r="F5" s="6">
        <f t="shared" si="0"/>
        <v>1</v>
      </c>
      <c r="G5" s="5" t="s">
        <v>35</v>
      </c>
      <c r="H5" s="7">
        <v>1963.48</v>
      </c>
      <c r="I5" s="7">
        <v>1963.48</v>
      </c>
      <c r="J5" s="8">
        <v>0.2354</v>
      </c>
      <c r="K5" s="7">
        <f t="shared" si="1"/>
        <v>2425.683192</v>
      </c>
      <c r="L5" s="9">
        <f t="shared" si="2"/>
        <v>2425.6799999999998</v>
      </c>
      <c r="M5" s="5" t="s">
        <v>19</v>
      </c>
      <c r="N5" s="5" t="s">
        <v>18</v>
      </c>
      <c r="O5" s="5" t="s">
        <v>28</v>
      </c>
      <c r="P5" s="6">
        <v>1</v>
      </c>
      <c r="Q5" s="7">
        <f t="shared" si="3"/>
        <v>2425.6799999999998</v>
      </c>
      <c r="R5" s="10">
        <f>Q5/$Q$690</f>
        <v>6.1920459181834362e-004</v>
      </c>
    </row>
    <row r="6" ht="45" customHeight="1">
      <c r="A6" s="5" t="s">
        <v>22</v>
      </c>
      <c r="B6" s="5" t="s">
        <v>36</v>
      </c>
      <c r="C6" s="5" t="s">
        <v>37</v>
      </c>
      <c r="D6" s="5" t="s">
        <v>38</v>
      </c>
      <c r="E6" s="5" t="s">
        <v>39</v>
      </c>
      <c r="F6" s="6">
        <f t="shared" si="0"/>
        <v>1</v>
      </c>
      <c r="G6" s="5" t="s">
        <v>35</v>
      </c>
      <c r="H6" s="7">
        <v>2866.9899999999998</v>
      </c>
      <c r="I6" s="7">
        <v>2866.9899999999998</v>
      </c>
      <c r="J6" s="8">
        <v>0.2354</v>
      </c>
      <c r="K6" s="7">
        <f t="shared" si="1"/>
        <v>3541.8794459999999</v>
      </c>
      <c r="L6" s="9">
        <f t="shared" si="2"/>
        <v>3541.8800000000001</v>
      </c>
      <c r="M6" s="5" t="s">
        <v>19</v>
      </c>
      <c r="N6" s="5" t="s">
        <v>18</v>
      </c>
      <c r="O6" s="5" t="s">
        <v>28</v>
      </c>
      <c r="P6" s="6">
        <v>1</v>
      </c>
      <c r="Q6" s="7">
        <f t="shared" si="3"/>
        <v>3541.8800000000001</v>
      </c>
      <c r="R6" s="10">
        <f>Q6/$Q$690</f>
        <v>9.0413754479962529e-004</v>
      </c>
    </row>
    <row r="7" ht="45" customHeight="1">
      <c r="A7" s="5" t="s">
        <v>22</v>
      </c>
      <c r="B7" s="5" t="s">
        <v>40</v>
      </c>
      <c r="C7" s="5" t="s">
        <v>24</v>
      </c>
      <c r="D7" s="5" t="s">
        <v>41</v>
      </c>
      <c r="E7" s="5" t="s">
        <v>42</v>
      </c>
      <c r="F7" s="6">
        <f t="shared" si="0"/>
        <v>220</v>
      </c>
      <c r="G7" s="5" t="s">
        <v>43</v>
      </c>
      <c r="H7" s="7">
        <v>62.439999999999998</v>
      </c>
      <c r="I7" s="7">
        <v>62.439999999999998</v>
      </c>
      <c r="J7" s="8">
        <v>0.2354</v>
      </c>
      <c r="K7" s="7">
        <f t="shared" si="1"/>
        <v>77.138375999999994</v>
      </c>
      <c r="L7" s="9">
        <f t="shared" si="2"/>
        <v>16970.799999999999</v>
      </c>
      <c r="M7" s="5" t="s">
        <v>19</v>
      </c>
      <c r="N7" s="5" t="s">
        <v>18</v>
      </c>
      <c r="O7" s="5" t="s">
        <v>28</v>
      </c>
      <c r="P7" s="6">
        <v>220</v>
      </c>
      <c r="Q7" s="7">
        <f t="shared" si="3"/>
        <v>16970.799999999999</v>
      </c>
      <c r="R7" s="10">
        <f>Q7/$Q$690</f>
        <v>4.3321449188807861e-003</v>
      </c>
    </row>
    <row r="8" ht="45" customHeight="1">
      <c r="A8" s="5" t="s">
        <v>22</v>
      </c>
      <c r="B8" s="5" t="s">
        <v>44</v>
      </c>
      <c r="C8" s="5" t="s">
        <v>37</v>
      </c>
      <c r="D8" s="5" t="s">
        <v>45</v>
      </c>
      <c r="E8" s="5" t="s">
        <v>46</v>
      </c>
      <c r="F8" s="6">
        <f t="shared" si="0"/>
        <v>1</v>
      </c>
      <c r="G8" s="5" t="s">
        <v>35</v>
      </c>
      <c r="H8" s="7">
        <v>333155.40000000002</v>
      </c>
      <c r="I8" s="7">
        <v>333155.40000000002</v>
      </c>
      <c r="J8" s="8">
        <v>0.2354</v>
      </c>
      <c r="K8" s="7">
        <f t="shared" si="1"/>
        <v>411580.18116000004</v>
      </c>
      <c r="L8" s="9">
        <f t="shared" si="2"/>
        <v>411580.17999999999</v>
      </c>
      <c r="M8" s="5" t="s">
        <v>19</v>
      </c>
      <c r="N8" s="5" t="s">
        <v>18</v>
      </c>
      <c r="O8" s="5" t="s">
        <v>28</v>
      </c>
      <c r="P8" s="6">
        <v>1</v>
      </c>
      <c r="Q8" s="7">
        <f t="shared" si="3"/>
        <v>411580.17999999999</v>
      </c>
      <c r="R8" s="10">
        <f>Q8/$Q$690</f>
        <v>0.10506428603831519</v>
      </c>
    </row>
    <row r="9" ht="45" customHeight="1">
      <c r="A9" s="5" t="s">
        <v>22</v>
      </c>
      <c r="B9" s="5" t="s">
        <v>47</v>
      </c>
      <c r="C9" s="5" t="s">
        <v>37</v>
      </c>
      <c r="D9" s="5" t="s">
        <v>48</v>
      </c>
      <c r="E9" s="5" t="s">
        <v>49</v>
      </c>
      <c r="F9" s="6">
        <f t="shared" si="0"/>
        <v>10</v>
      </c>
      <c r="G9" s="5" t="s">
        <v>50</v>
      </c>
      <c r="H9" s="7">
        <v>1126.77</v>
      </c>
      <c r="I9" s="7">
        <v>1126.77</v>
      </c>
      <c r="J9" s="8">
        <v>0.2354</v>
      </c>
      <c r="K9" s="7">
        <f t="shared" si="1"/>
        <v>1392.0116579999999</v>
      </c>
      <c r="L9" s="9">
        <f t="shared" si="2"/>
        <v>13920.1</v>
      </c>
      <c r="M9" s="5" t="s">
        <v>19</v>
      </c>
      <c r="N9" s="5" t="s">
        <v>18</v>
      </c>
      <c r="O9" s="5" t="s">
        <v>28</v>
      </c>
      <c r="P9" s="6">
        <v>10</v>
      </c>
      <c r="Q9" s="7">
        <f t="shared" si="3"/>
        <v>13920.1</v>
      </c>
      <c r="R9" s="10">
        <f>Q9/$Q$690</f>
        <v>3.553391147459898e-003</v>
      </c>
    </row>
    <row r="10" ht="45" customHeight="1">
      <c r="A10" s="5" t="s">
        <v>22</v>
      </c>
      <c r="B10" s="5" t="s">
        <v>51</v>
      </c>
      <c r="C10" s="5" t="s">
        <v>37</v>
      </c>
      <c r="D10" s="5" t="s">
        <v>52</v>
      </c>
      <c r="E10" s="5" t="s">
        <v>53</v>
      </c>
      <c r="F10" s="6">
        <f t="shared" ref="F10:F73" si="4">P10</f>
        <v>10</v>
      </c>
      <c r="G10" s="5" t="s">
        <v>50</v>
      </c>
      <c r="H10" s="7">
        <v>923.60000000000002</v>
      </c>
      <c r="I10" s="7">
        <v>923.60000000000002</v>
      </c>
      <c r="J10" s="8">
        <v>0.2354</v>
      </c>
      <c r="K10" s="7">
        <f t="shared" ref="K10:K73" si="5">ROUND(I10,2)+(ROUND(I10,2)*J10)</f>
        <v>1141.0154400000001</v>
      </c>
      <c r="L10" s="9">
        <f t="shared" ref="L10:L11" si="6">ROUND(Q10,2)</f>
        <v>11410.200000000001</v>
      </c>
      <c r="M10" s="5" t="s">
        <v>19</v>
      </c>
      <c r="N10" s="5" t="s">
        <v>18</v>
      </c>
      <c r="O10" s="5" t="s">
        <v>28</v>
      </c>
      <c r="P10" s="6">
        <v>10</v>
      </c>
      <c r="Q10" s="7">
        <f t="shared" ref="Q10:Q73" si="7">ROUND(K10,2)*P10</f>
        <v>11410.200000000001</v>
      </c>
      <c r="R10" s="10">
        <f>Q10/$Q$690</f>
        <v>2.9126876725560111e-003</v>
      </c>
    </row>
    <row r="11" ht="45" customHeight="1">
      <c r="A11" s="5" t="s">
        <v>22</v>
      </c>
      <c r="B11" s="5" t="s">
        <v>54</v>
      </c>
      <c r="C11" s="5" t="s">
        <v>37</v>
      </c>
      <c r="D11" s="5" t="s">
        <v>55</v>
      </c>
      <c r="E11" s="5" t="s">
        <v>56</v>
      </c>
      <c r="F11" s="6">
        <f t="shared" si="4"/>
        <v>10</v>
      </c>
      <c r="G11" s="5" t="s">
        <v>50</v>
      </c>
      <c r="H11" s="7">
        <v>1358.95</v>
      </c>
      <c r="I11" s="7">
        <v>1358.95</v>
      </c>
      <c r="J11" s="8">
        <v>0.2354</v>
      </c>
      <c r="K11" s="7">
        <f t="shared" si="5"/>
        <v>1678.84683</v>
      </c>
      <c r="L11" s="9">
        <f t="shared" si="6"/>
        <v>16788.5</v>
      </c>
      <c r="M11" s="5" t="s">
        <v>19</v>
      </c>
      <c r="N11" s="5" t="s">
        <v>18</v>
      </c>
      <c r="O11" s="5" t="s">
        <v>28</v>
      </c>
      <c r="P11" s="6">
        <v>10</v>
      </c>
      <c r="Q11" s="7">
        <f t="shared" si="7"/>
        <v>16788.5</v>
      </c>
      <c r="R11" s="10">
        <f>Q11/$Q$690</f>
        <v>4.285609103320414e-003</v>
      </c>
    </row>
    <row r="12" ht="45" customHeight="1">
      <c r="A12" s="2" t="s">
        <v>17</v>
      </c>
      <c r="B12" s="2" t="s">
        <v>57</v>
      </c>
      <c r="C12" s="2" t="s">
        <v>19</v>
      </c>
      <c r="D12" s="2" t="s">
        <v>19</v>
      </c>
      <c r="E12" s="2" t="s">
        <v>58</v>
      </c>
      <c r="F12" s="2" t="s">
        <v>19</v>
      </c>
      <c r="G12" s="2" t="s">
        <v>19</v>
      </c>
      <c r="H12" s="2" t="s">
        <v>19</v>
      </c>
      <c r="I12" s="2" t="s">
        <v>19</v>
      </c>
      <c r="J12" s="2" t="s">
        <v>19</v>
      </c>
      <c r="K12" s="2" t="s">
        <v>19</v>
      </c>
      <c r="L12" s="3">
        <f>ROUND(L13,2)+ROUND(L14,2)+ROUND(L15,2)+ROUND(L16,2)+ROUND(L17,2)+ROUND(L18,2)+ROUND(L19,2)</f>
        <v>97739.229999999996</v>
      </c>
      <c r="M12" s="2" t="s">
        <v>19</v>
      </c>
      <c r="N12" s="2" t="s">
        <v>19</v>
      </c>
      <c r="O12" s="2" t="s">
        <v>19</v>
      </c>
      <c r="P12" s="2" t="s">
        <v>19</v>
      </c>
      <c r="Q12" s="2" t="s">
        <v>19</v>
      </c>
      <c r="R12" s="10"/>
    </row>
    <row r="13" ht="45" customHeight="1">
      <c r="A13" s="5" t="s">
        <v>22</v>
      </c>
      <c r="B13" s="5" t="s">
        <v>59</v>
      </c>
      <c r="C13" s="5" t="s">
        <v>24</v>
      </c>
      <c r="D13" s="5" t="s">
        <v>60</v>
      </c>
      <c r="E13" s="5" t="s">
        <v>61</v>
      </c>
      <c r="F13" s="6">
        <f t="shared" si="4"/>
        <v>1800</v>
      </c>
      <c r="G13" s="5" t="s">
        <v>27</v>
      </c>
      <c r="H13" s="7">
        <v>0.67000000000000004</v>
      </c>
      <c r="I13" s="7">
        <v>0.67000000000000004</v>
      </c>
      <c r="J13" s="8">
        <v>0.2354</v>
      </c>
      <c r="K13" s="7">
        <f t="shared" si="5"/>
        <v>0.82771800000000006</v>
      </c>
      <c r="L13" s="9">
        <f t="shared" ref="L13:L19" si="8">ROUND(Q13,2)</f>
        <v>1494</v>
      </c>
      <c r="M13" s="5" t="s">
        <v>19</v>
      </c>
      <c r="N13" s="5" t="s">
        <v>18</v>
      </c>
      <c r="O13" s="5" t="s">
        <v>28</v>
      </c>
      <c r="P13" s="6">
        <v>1800</v>
      </c>
      <c r="Q13" s="7">
        <f t="shared" si="7"/>
        <v>1494</v>
      </c>
      <c r="R13" s="10">
        <f>Q13/$Q$690</f>
        <v>3.8137415494896498e-004</v>
      </c>
    </row>
    <row r="14" ht="45" customHeight="1">
      <c r="A14" s="5" t="s">
        <v>22</v>
      </c>
      <c r="B14" s="5" t="s">
        <v>62</v>
      </c>
      <c r="C14" s="5" t="s">
        <v>24</v>
      </c>
      <c r="D14" s="5" t="s">
        <v>63</v>
      </c>
      <c r="E14" s="5" t="s">
        <v>64</v>
      </c>
      <c r="F14" s="6">
        <f t="shared" si="4"/>
        <v>360</v>
      </c>
      <c r="G14" s="5" t="s">
        <v>65</v>
      </c>
      <c r="H14" s="7">
        <v>77.670000000000002</v>
      </c>
      <c r="I14" s="7">
        <v>77.670000000000002</v>
      </c>
      <c r="J14" s="8">
        <v>0.2354</v>
      </c>
      <c r="K14" s="7">
        <f t="shared" si="5"/>
        <v>95.953518000000003</v>
      </c>
      <c r="L14" s="9">
        <f t="shared" si="8"/>
        <v>34542</v>
      </c>
      <c r="M14" s="5" t="s">
        <v>19</v>
      </c>
      <c r="N14" s="5" t="s">
        <v>18</v>
      </c>
      <c r="O14" s="5" t="s">
        <v>28</v>
      </c>
      <c r="P14" s="6">
        <v>360</v>
      </c>
      <c r="Q14" s="7">
        <f t="shared" si="7"/>
        <v>34542</v>
      </c>
      <c r="R14" s="10">
        <f>Q14/$Q$690</f>
        <v>8.8175542571935391e-003</v>
      </c>
    </row>
    <row r="15" ht="45" customHeight="1">
      <c r="A15" s="5" t="s">
        <v>22</v>
      </c>
      <c r="B15" s="5" t="s">
        <v>66</v>
      </c>
      <c r="C15" s="5" t="s">
        <v>24</v>
      </c>
      <c r="D15" s="5" t="s">
        <v>67</v>
      </c>
      <c r="E15" s="5" t="s">
        <v>68</v>
      </c>
      <c r="F15" s="6">
        <f t="shared" si="4"/>
        <v>361.05000000000001</v>
      </c>
      <c r="G15" s="5" t="s">
        <v>65</v>
      </c>
      <c r="H15" s="7">
        <v>41.109999999999999</v>
      </c>
      <c r="I15" s="7">
        <v>41.109999999999999</v>
      </c>
      <c r="J15" s="8">
        <v>0.2354</v>
      </c>
      <c r="K15" s="7">
        <f t="shared" si="5"/>
        <v>50.787294000000003</v>
      </c>
      <c r="L15" s="9">
        <f t="shared" si="8"/>
        <v>18337.73</v>
      </c>
      <c r="M15" s="5" t="s">
        <v>19</v>
      </c>
      <c r="N15" s="5" t="s">
        <v>18</v>
      </c>
      <c r="O15" s="5" t="s">
        <v>28</v>
      </c>
      <c r="P15" s="6">
        <v>361.05000000000001</v>
      </c>
      <c r="Q15" s="7">
        <f t="shared" si="7"/>
        <v>18337.729500000001</v>
      </c>
      <c r="R15" s="10">
        <f>Q15/$Q$690</f>
        <v>4.6810817213823342e-003</v>
      </c>
    </row>
    <row r="16" ht="45" customHeight="1">
      <c r="A16" s="5" t="s">
        <v>22</v>
      </c>
      <c r="B16" s="5" t="s">
        <v>69</v>
      </c>
      <c r="C16" s="5" t="s">
        <v>24</v>
      </c>
      <c r="D16" s="5" t="s">
        <v>70</v>
      </c>
      <c r="E16" s="5" t="s">
        <v>71</v>
      </c>
      <c r="F16" s="6">
        <f t="shared" si="4"/>
        <v>169.11000000000001</v>
      </c>
      <c r="G16" s="5" t="s">
        <v>65</v>
      </c>
      <c r="H16" s="7">
        <v>58.329999999999998</v>
      </c>
      <c r="I16" s="7">
        <v>58.329999999999998</v>
      </c>
      <c r="J16" s="8">
        <v>0.2354</v>
      </c>
      <c r="K16" s="7">
        <f t="shared" si="5"/>
        <v>72.060881999999992</v>
      </c>
      <c r="L16" s="9">
        <f t="shared" si="8"/>
        <v>12186.07</v>
      </c>
      <c r="M16" s="5" t="s">
        <v>19</v>
      </c>
      <c r="N16" s="5" t="s">
        <v>18</v>
      </c>
      <c r="O16" s="5" t="s">
        <v>28</v>
      </c>
      <c r="P16" s="6">
        <v>169.11000000000001</v>
      </c>
      <c r="Q16" s="7">
        <f t="shared" si="7"/>
        <v>12186.066600000002</v>
      </c>
      <c r="R16" s="10">
        <f>Q16/$Q$690</f>
        <v>3.1107435419858152e-003</v>
      </c>
    </row>
    <row r="17" ht="45" customHeight="1">
      <c r="A17" s="5" t="s">
        <v>22</v>
      </c>
      <c r="B17" s="5" t="s">
        <v>72</v>
      </c>
      <c r="C17" s="5" t="s">
        <v>24</v>
      </c>
      <c r="D17" s="5" t="s">
        <v>73</v>
      </c>
      <c r="E17" s="5" t="s">
        <v>74</v>
      </c>
      <c r="F17" s="6">
        <f t="shared" si="4"/>
        <v>837.26999999999998</v>
      </c>
      <c r="G17" s="5" t="s">
        <v>27</v>
      </c>
      <c r="H17" s="7">
        <v>7.7199999999999998</v>
      </c>
      <c r="I17" s="7">
        <v>7.7199999999999998</v>
      </c>
      <c r="J17" s="8">
        <v>0.2354</v>
      </c>
      <c r="K17" s="7">
        <f t="shared" si="5"/>
        <v>9.5372880000000002</v>
      </c>
      <c r="L17" s="9">
        <f t="shared" si="8"/>
        <v>7987.5600000000004</v>
      </c>
      <c r="M17" s="5" t="s">
        <v>19</v>
      </c>
      <c r="N17" s="5" t="s">
        <v>18</v>
      </c>
      <c r="O17" s="5" t="s">
        <v>28</v>
      </c>
      <c r="P17" s="6">
        <v>837.26999999999998</v>
      </c>
      <c r="Q17" s="7">
        <f t="shared" si="7"/>
        <v>7987.5557999999992</v>
      </c>
      <c r="R17" s="10">
        <f>Q17/$Q$690</f>
        <v>2.0389875122708858e-003</v>
      </c>
    </row>
    <row r="18" ht="45" customHeight="1">
      <c r="A18" s="5" t="s">
        <v>22</v>
      </c>
      <c r="B18" s="5" t="s">
        <v>75</v>
      </c>
      <c r="C18" s="5" t="s">
        <v>24</v>
      </c>
      <c r="D18" s="5" t="s">
        <v>76</v>
      </c>
      <c r="E18" s="5" t="s">
        <v>77</v>
      </c>
      <c r="F18" s="6">
        <f t="shared" si="4"/>
        <v>466.75999999999999</v>
      </c>
      <c r="G18" s="5" t="s">
        <v>65</v>
      </c>
      <c r="H18" s="7">
        <v>12.91</v>
      </c>
      <c r="I18" s="7">
        <v>12.91</v>
      </c>
      <c r="J18" s="8">
        <v>0.2354</v>
      </c>
      <c r="K18" s="7">
        <f t="shared" si="5"/>
        <v>15.949014</v>
      </c>
      <c r="L18" s="9">
        <f t="shared" si="8"/>
        <v>7444.8199999999997</v>
      </c>
      <c r="M18" s="5" t="s">
        <v>19</v>
      </c>
      <c r="N18" s="5" t="s">
        <v>18</v>
      </c>
      <c r="O18" s="5" t="s">
        <v>28</v>
      </c>
      <c r="P18" s="6">
        <v>466.75999999999999</v>
      </c>
      <c r="Q18" s="7">
        <f t="shared" si="7"/>
        <v>7444.8219999999992</v>
      </c>
      <c r="R18" s="10">
        <f>Q18/$Q$690</f>
        <v>1.900443573624808e-003</v>
      </c>
    </row>
    <row r="19" ht="45" customHeight="1">
      <c r="A19" s="5" t="s">
        <v>22</v>
      </c>
      <c r="B19" s="5" t="s">
        <v>78</v>
      </c>
      <c r="C19" s="5" t="s">
        <v>24</v>
      </c>
      <c r="D19" s="5" t="s">
        <v>79</v>
      </c>
      <c r="E19" s="5" t="s">
        <v>80</v>
      </c>
      <c r="F19" s="6">
        <f t="shared" si="4"/>
        <v>153.90000000000001</v>
      </c>
      <c r="G19" s="5" t="s">
        <v>65</v>
      </c>
      <c r="H19" s="7">
        <v>82.819999999999993</v>
      </c>
      <c r="I19" s="7">
        <v>82.819999999999993</v>
      </c>
      <c r="J19" s="8">
        <v>0.2354</v>
      </c>
      <c r="K19" s="7">
        <f t="shared" si="5"/>
        <v>102.315828</v>
      </c>
      <c r="L19" s="9">
        <f t="shared" si="8"/>
        <v>15747.049999999999</v>
      </c>
      <c r="M19" s="5" t="s">
        <v>19</v>
      </c>
      <c r="N19" s="5" t="s">
        <v>18</v>
      </c>
      <c r="O19" s="5" t="s">
        <v>28</v>
      </c>
      <c r="P19" s="6">
        <v>153.90000000000001</v>
      </c>
      <c r="Q19" s="7">
        <f t="shared" si="7"/>
        <v>15747.047999999999</v>
      </c>
      <c r="R19" s="10">
        <f>Q19/$Q$690</f>
        <v>4.0197571110714781e-003</v>
      </c>
    </row>
    <row r="20" ht="45" customHeight="1">
      <c r="A20" s="2" t="s">
        <v>17</v>
      </c>
      <c r="B20" s="2" t="s">
        <v>81</v>
      </c>
      <c r="C20" s="2" t="s">
        <v>19</v>
      </c>
      <c r="D20" s="2" t="s">
        <v>19</v>
      </c>
      <c r="E20" s="2" t="s">
        <v>82</v>
      </c>
      <c r="F20" s="2" t="s">
        <v>19</v>
      </c>
      <c r="G20" s="2" t="s">
        <v>19</v>
      </c>
      <c r="H20" s="2" t="s">
        <v>19</v>
      </c>
      <c r="I20" s="2" t="s">
        <v>19</v>
      </c>
      <c r="J20" s="2" t="s">
        <v>19</v>
      </c>
      <c r="K20" s="2" t="s">
        <v>19</v>
      </c>
      <c r="L20" s="3">
        <f>ROUND(L21,2)+ROUND(L22,2)+ROUND(L23,2)+ROUND(L24,2)</f>
        <v>51992.400000000009</v>
      </c>
      <c r="M20" s="2" t="s">
        <v>19</v>
      </c>
      <c r="N20" s="2" t="s">
        <v>19</v>
      </c>
      <c r="O20" s="2" t="s">
        <v>19</v>
      </c>
      <c r="P20" s="2" t="s">
        <v>19</v>
      </c>
      <c r="Q20" s="2" t="s">
        <v>19</v>
      </c>
      <c r="R20" s="10"/>
    </row>
    <row r="21" ht="45" customHeight="1">
      <c r="A21" s="5" t="s">
        <v>22</v>
      </c>
      <c r="B21" s="5" t="s">
        <v>83</v>
      </c>
      <c r="C21" s="5" t="s">
        <v>24</v>
      </c>
      <c r="D21" s="5" t="s">
        <v>84</v>
      </c>
      <c r="E21" s="5" t="s">
        <v>85</v>
      </c>
      <c r="F21" s="6">
        <f t="shared" si="4"/>
        <v>570</v>
      </c>
      <c r="G21" s="5" t="s">
        <v>43</v>
      </c>
      <c r="H21" s="7">
        <v>62.039999999999999</v>
      </c>
      <c r="I21" s="7">
        <v>62.039999999999999</v>
      </c>
      <c r="J21" s="8">
        <v>0.2354</v>
      </c>
      <c r="K21" s="7">
        <f t="shared" si="5"/>
        <v>76.644216</v>
      </c>
      <c r="L21" s="9">
        <f t="shared" ref="L21:L24" si="9">ROUND(Q21,2)</f>
        <v>43684.800000000003</v>
      </c>
      <c r="M21" s="5" t="s">
        <v>19</v>
      </c>
      <c r="N21" s="5" t="s">
        <v>18</v>
      </c>
      <c r="O21" s="5" t="s">
        <v>28</v>
      </c>
      <c r="P21" s="6">
        <v>570</v>
      </c>
      <c r="Q21" s="7">
        <f t="shared" si="7"/>
        <v>43684.800000000003</v>
      </c>
      <c r="R21" s="10">
        <f>Q21/$Q$690</f>
        <v>1.1151441555632228e-002</v>
      </c>
    </row>
    <row r="22" ht="45" customHeight="1">
      <c r="A22" s="5" t="s">
        <v>22</v>
      </c>
      <c r="B22" s="5" t="s">
        <v>86</v>
      </c>
      <c r="C22" s="5" t="s">
        <v>24</v>
      </c>
      <c r="D22" s="5" t="s">
        <v>87</v>
      </c>
      <c r="E22" s="5" t="s">
        <v>88</v>
      </c>
      <c r="F22" s="6">
        <f t="shared" si="4"/>
        <v>114</v>
      </c>
      <c r="G22" s="5" t="s">
        <v>35</v>
      </c>
      <c r="H22" s="7">
        <v>17.370000000000001</v>
      </c>
      <c r="I22" s="7">
        <v>17.370000000000001</v>
      </c>
      <c r="J22" s="8">
        <v>0.2354</v>
      </c>
      <c r="K22" s="7">
        <f t="shared" si="5"/>
        <v>21.458898000000001</v>
      </c>
      <c r="L22" s="9">
        <f t="shared" si="9"/>
        <v>2446.4400000000001</v>
      </c>
      <c r="M22" s="5" t="s">
        <v>19</v>
      </c>
      <c r="N22" s="5" t="s">
        <v>18</v>
      </c>
      <c r="O22" s="5" t="s">
        <v>28</v>
      </c>
      <c r="P22" s="6">
        <v>114</v>
      </c>
      <c r="Q22" s="7">
        <f t="shared" si="7"/>
        <v>2446.4400000000001</v>
      </c>
      <c r="R22" s="10">
        <f>Q22/$Q$690</f>
        <v>6.2450400778671074e-004</v>
      </c>
    </row>
    <row r="23" ht="45" customHeight="1">
      <c r="A23" s="5" t="s">
        <v>22</v>
      </c>
      <c r="B23" s="5" t="s">
        <v>89</v>
      </c>
      <c r="C23" s="5" t="s">
        <v>24</v>
      </c>
      <c r="D23" s="5" t="s">
        <v>90</v>
      </c>
      <c r="E23" s="5" t="s">
        <v>91</v>
      </c>
      <c r="F23" s="6">
        <f t="shared" si="4"/>
        <v>20</v>
      </c>
      <c r="G23" s="5" t="s">
        <v>43</v>
      </c>
      <c r="H23" s="7">
        <v>231.66</v>
      </c>
      <c r="I23" s="7">
        <v>231.66</v>
      </c>
      <c r="J23" s="8">
        <v>0.2354</v>
      </c>
      <c r="K23" s="7">
        <f t="shared" si="5"/>
        <v>286.19276400000001</v>
      </c>
      <c r="L23" s="9">
        <f t="shared" si="9"/>
        <v>5723.8000000000002</v>
      </c>
      <c r="M23" s="5" t="s">
        <v>19</v>
      </c>
      <c r="N23" s="5" t="s">
        <v>18</v>
      </c>
      <c r="O23" s="5" t="s">
        <v>28</v>
      </c>
      <c r="P23" s="6">
        <v>20</v>
      </c>
      <c r="Q23" s="7">
        <f t="shared" si="7"/>
        <v>5723.8000000000002</v>
      </c>
      <c r="R23" s="10">
        <f>Q23/$Q$690</f>
        <v>1.4611173949778352e-003</v>
      </c>
    </row>
    <row r="24" ht="45" customHeight="1">
      <c r="A24" s="5" t="s">
        <v>22</v>
      </c>
      <c r="B24" s="5" t="s">
        <v>92</v>
      </c>
      <c r="C24" s="5" t="s">
        <v>24</v>
      </c>
      <c r="D24" s="5" t="s">
        <v>93</v>
      </c>
      <c r="E24" s="5" t="s">
        <v>94</v>
      </c>
      <c r="F24" s="6">
        <f t="shared" si="4"/>
        <v>4</v>
      </c>
      <c r="G24" s="5" t="s">
        <v>35</v>
      </c>
      <c r="H24" s="7">
        <v>27.800000000000001</v>
      </c>
      <c r="I24" s="7">
        <v>27.800000000000001</v>
      </c>
      <c r="J24" s="8">
        <v>0.2354</v>
      </c>
      <c r="K24" s="7">
        <f t="shared" si="5"/>
        <v>34.344120000000004</v>
      </c>
      <c r="L24" s="9">
        <f t="shared" si="9"/>
        <v>137.36000000000001</v>
      </c>
      <c r="M24" s="5" t="s">
        <v>19</v>
      </c>
      <c r="N24" s="5" t="s">
        <v>18</v>
      </c>
      <c r="O24" s="5" t="s">
        <v>28</v>
      </c>
      <c r="P24" s="6">
        <v>4</v>
      </c>
      <c r="Q24" s="7">
        <f t="shared" si="7"/>
        <v>137.36000000000001</v>
      </c>
      <c r="R24" s="10">
        <f>Q24/$Q$690</f>
        <v>3.5063958449658526e-005</v>
      </c>
    </row>
    <row r="25" ht="45" customHeight="1">
      <c r="A25" s="2" t="s">
        <v>17</v>
      </c>
      <c r="B25" s="2" t="s">
        <v>95</v>
      </c>
      <c r="C25" s="2" t="s">
        <v>19</v>
      </c>
      <c r="D25" s="2" t="s">
        <v>19</v>
      </c>
      <c r="E25" s="2" t="s">
        <v>96</v>
      </c>
      <c r="F25" s="2" t="s">
        <v>19</v>
      </c>
      <c r="G25" s="2" t="s">
        <v>19</v>
      </c>
      <c r="H25" s="2" t="s">
        <v>19</v>
      </c>
      <c r="I25" s="2" t="s">
        <v>19</v>
      </c>
      <c r="J25" s="2" t="s">
        <v>19</v>
      </c>
      <c r="K25" s="2" t="s">
        <v>19</v>
      </c>
      <c r="L25" s="3">
        <f>ROUND(L26,2)+ROUND(L27,2)+ROUND(L28,2)+ROUND(L29,2)+ROUND(L30,2)+ROUND(L31,2)+ROUND(L32,2)</f>
        <v>7970.71</v>
      </c>
      <c r="M25" s="2" t="s">
        <v>19</v>
      </c>
      <c r="N25" s="2" t="s">
        <v>19</v>
      </c>
      <c r="O25" s="2" t="s">
        <v>19</v>
      </c>
      <c r="P25" s="2" t="s">
        <v>19</v>
      </c>
      <c r="Q25" s="2" t="s">
        <v>19</v>
      </c>
      <c r="R25" s="10"/>
    </row>
    <row r="26" ht="45" customHeight="1">
      <c r="A26" s="5" t="s">
        <v>22</v>
      </c>
      <c r="B26" s="5" t="s">
        <v>97</v>
      </c>
      <c r="C26" s="5" t="s">
        <v>24</v>
      </c>
      <c r="D26" s="5" t="s">
        <v>98</v>
      </c>
      <c r="E26" s="5" t="s">
        <v>99</v>
      </c>
      <c r="F26" s="6">
        <f t="shared" si="4"/>
        <v>0.58999999999999997</v>
      </c>
      <c r="G26" s="5" t="s">
        <v>65</v>
      </c>
      <c r="H26" s="7">
        <v>277.85000000000002</v>
      </c>
      <c r="I26" s="7">
        <v>277.85000000000002</v>
      </c>
      <c r="J26" s="8">
        <v>0.2354</v>
      </c>
      <c r="K26" s="7">
        <f t="shared" si="5"/>
        <v>343.25589000000002</v>
      </c>
      <c r="L26" s="9">
        <f t="shared" ref="L26:L32" si="10">ROUND(Q26,2)</f>
        <v>202.52000000000001</v>
      </c>
      <c r="M26" s="5" t="s">
        <v>19</v>
      </c>
      <c r="N26" s="5" t="s">
        <v>18</v>
      </c>
      <c r="O26" s="5" t="s">
        <v>28</v>
      </c>
      <c r="P26" s="6">
        <v>0.58999999999999997</v>
      </c>
      <c r="Q26" s="7">
        <f t="shared" si="7"/>
        <v>202.52339999999998</v>
      </c>
      <c r="R26" s="10">
        <f>Q26/$Q$690</f>
        <v>5.1698253368401074e-005</v>
      </c>
    </row>
    <row r="27" ht="45" customHeight="1">
      <c r="A27" s="5" t="s">
        <v>22</v>
      </c>
      <c r="B27" s="5" t="s">
        <v>100</v>
      </c>
      <c r="C27" s="5" t="s">
        <v>24</v>
      </c>
      <c r="D27" s="5" t="s">
        <v>101</v>
      </c>
      <c r="E27" s="5" t="s">
        <v>102</v>
      </c>
      <c r="F27" s="6">
        <f t="shared" si="4"/>
        <v>7.7999999999999998</v>
      </c>
      <c r="G27" s="5" t="s">
        <v>27</v>
      </c>
      <c r="H27" s="7">
        <v>42.200000000000003</v>
      </c>
      <c r="I27" s="7">
        <v>42.200000000000003</v>
      </c>
      <c r="J27" s="8">
        <v>0.2354</v>
      </c>
      <c r="K27" s="7">
        <f t="shared" si="5"/>
        <v>52.133880000000005</v>
      </c>
      <c r="L27" s="9">
        <f t="shared" si="10"/>
        <v>406.61000000000001</v>
      </c>
      <c r="M27" s="5" t="s">
        <v>19</v>
      </c>
      <c r="N27" s="5" t="s">
        <v>18</v>
      </c>
      <c r="O27" s="5" t="s">
        <v>28</v>
      </c>
      <c r="P27" s="6">
        <v>7.7999999999999998</v>
      </c>
      <c r="Q27" s="7">
        <f t="shared" si="7"/>
        <v>406.61400000000003</v>
      </c>
      <c r="R27" s="10">
        <f>Q27/$Q$690</f>
        <v>1.0379656669372052e-004</v>
      </c>
    </row>
    <row r="28" ht="45" customHeight="1">
      <c r="A28" s="5" t="s">
        <v>22</v>
      </c>
      <c r="B28" s="5" t="s">
        <v>103</v>
      </c>
      <c r="C28" s="5" t="s">
        <v>24</v>
      </c>
      <c r="D28" s="5" t="s">
        <v>104</v>
      </c>
      <c r="E28" s="5" t="s">
        <v>105</v>
      </c>
      <c r="F28" s="6">
        <f t="shared" si="4"/>
        <v>17.300000000000001</v>
      </c>
      <c r="G28" s="5" t="s">
        <v>27</v>
      </c>
      <c r="H28" s="7">
        <v>142.38999999999999</v>
      </c>
      <c r="I28" s="7">
        <v>142.38999999999999</v>
      </c>
      <c r="J28" s="8">
        <v>0.2354</v>
      </c>
      <c r="K28" s="7">
        <f t="shared" si="5"/>
        <v>175.90860599999999</v>
      </c>
      <c r="L28" s="9">
        <f t="shared" si="10"/>
        <v>3043.2399999999998</v>
      </c>
      <c r="M28" s="5" t="s">
        <v>19</v>
      </c>
      <c r="N28" s="5" t="s">
        <v>18</v>
      </c>
      <c r="O28" s="5" t="s">
        <v>28</v>
      </c>
      <c r="P28" s="6">
        <v>17.300000000000001</v>
      </c>
      <c r="Q28" s="7">
        <f t="shared" si="7"/>
        <v>3043.2429999999999</v>
      </c>
      <c r="R28" s="10">
        <f>Q28/$Q$690</f>
        <v>7.7685021916288689e-004</v>
      </c>
    </row>
    <row r="29" ht="45" customHeight="1">
      <c r="A29" s="5" t="s">
        <v>22</v>
      </c>
      <c r="B29" s="5" t="s">
        <v>106</v>
      </c>
      <c r="C29" s="5" t="s">
        <v>24</v>
      </c>
      <c r="D29" s="5" t="s">
        <v>107</v>
      </c>
      <c r="E29" s="5" t="s">
        <v>108</v>
      </c>
      <c r="F29" s="6">
        <f t="shared" si="4"/>
        <v>61.149999999999999</v>
      </c>
      <c r="G29" s="5" t="s">
        <v>109</v>
      </c>
      <c r="H29" s="7">
        <v>14.869999999999999</v>
      </c>
      <c r="I29" s="7">
        <v>14.869999999999999</v>
      </c>
      <c r="J29" s="8">
        <v>0.2354</v>
      </c>
      <c r="K29" s="7">
        <f t="shared" si="5"/>
        <v>18.370397999999998</v>
      </c>
      <c r="L29" s="9">
        <f t="shared" si="10"/>
        <v>1123.3299999999999</v>
      </c>
      <c r="M29" s="5" t="s">
        <v>19</v>
      </c>
      <c r="N29" s="5" t="s">
        <v>18</v>
      </c>
      <c r="O29" s="5" t="s">
        <v>28</v>
      </c>
      <c r="P29" s="6">
        <v>61.149999999999999</v>
      </c>
      <c r="Q29" s="7">
        <f t="shared" si="7"/>
        <v>1123.3255000000001</v>
      </c>
      <c r="R29" s="10">
        <f>Q29/$Q$690</f>
        <v>2.8675188306233172e-004</v>
      </c>
    </row>
    <row r="30" ht="45" customHeight="1">
      <c r="A30" s="5" t="s">
        <v>22</v>
      </c>
      <c r="B30" s="5" t="s">
        <v>110</v>
      </c>
      <c r="C30" s="5" t="s">
        <v>24</v>
      </c>
      <c r="D30" s="5" t="s">
        <v>111</v>
      </c>
      <c r="E30" s="5" t="s">
        <v>112</v>
      </c>
      <c r="F30" s="6">
        <f t="shared" si="4"/>
        <v>54.789999999999999</v>
      </c>
      <c r="G30" s="5" t="s">
        <v>109</v>
      </c>
      <c r="H30" s="7">
        <v>13.27</v>
      </c>
      <c r="I30" s="7">
        <v>13.27</v>
      </c>
      <c r="J30" s="8">
        <v>0.2354</v>
      </c>
      <c r="K30" s="7">
        <f t="shared" si="5"/>
        <v>16.393757999999998</v>
      </c>
      <c r="L30" s="9">
        <f t="shared" si="10"/>
        <v>898.00999999999999</v>
      </c>
      <c r="M30" s="5" t="s">
        <v>19</v>
      </c>
      <c r="N30" s="5" t="s">
        <v>18</v>
      </c>
      <c r="O30" s="5" t="s">
        <v>28</v>
      </c>
      <c r="P30" s="6">
        <v>54.789999999999999</v>
      </c>
      <c r="Q30" s="7">
        <f t="shared" si="7"/>
        <v>898.00810000000001</v>
      </c>
      <c r="R30" s="10">
        <f>Q30/$Q$690</f>
        <v>2.2923499349051249e-004</v>
      </c>
    </row>
    <row r="31" ht="45" customHeight="1">
      <c r="A31" s="5" t="s">
        <v>22</v>
      </c>
      <c r="B31" s="5" t="s">
        <v>113</v>
      </c>
      <c r="C31" s="5" t="s">
        <v>24</v>
      </c>
      <c r="D31" s="5" t="s">
        <v>114</v>
      </c>
      <c r="E31" s="5" t="s">
        <v>115</v>
      </c>
      <c r="F31" s="6">
        <f t="shared" si="4"/>
        <v>15.34</v>
      </c>
      <c r="G31" s="5" t="s">
        <v>109</v>
      </c>
      <c r="H31" s="7">
        <v>17.190000000000001</v>
      </c>
      <c r="I31" s="7">
        <v>17.190000000000001</v>
      </c>
      <c r="J31" s="8">
        <v>0.2354</v>
      </c>
      <c r="K31" s="7">
        <f t="shared" si="5"/>
        <v>21.236526000000001</v>
      </c>
      <c r="L31" s="9">
        <f t="shared" si="10"/>
        <v>325.81999999999999</v>
      </c>
      <c r="M31" s="5" t="s">
        <v>19</v>
      </c>
      <c r="N31" s="5" t="s">
        <v>18</v>
      </c>
      <c r="O31" s="5" t="s">
        <v>28</v>
      </c>
      <c r="P31" s="6">
        <v>15.34</v>
      </c>
      <c r="Q31" s="7">
        <f t="shared" si="7"/>
        <v>325.82159999999999</v>
      </c>
      <c r="R31" s="10">
        <f>Q31/$Q$690</f>
        <v>8.3172648838098859e-005</v>
      </c>
    </row>
    <row r="32" ht="45" customHeight="1">
      <c r="A32" s="5" t="s">
        <v>22</v>
      </c>
      <c r="B32" s="5" t="s">
        <v>116</v>
      </c>
      <c r="C32" s="5" t="s">
        <v>24</v>
      </c>
      <c r="D32" s="5" t="s">
        <v>117</v>
      </c>
      <c r="E32" s="5" t="s">
        <v>118</v>
      </c>
      <c r="F32" s="6">
        <f t="shared" si="4"/>
        <v>2.1400000000000001</v>
      </c>
      <c r="G32" s="5" t="s">
        <v>65</v>
      </c>
      <c r="H32" s="7">
        <v>745.60000000000002</v>
      </c>
      <c r="I32" s="7">
        <v>745.60000000000002</v>
      </c>
      <c r="J32" s="8">
        <v>0.2354</v>
      </c>
      <c r="K32" s="7">
        <f t="shared" si="5"/>
        <v>921.11424</v>
      </c>
      <c r="L32" s="9">
        <f t="shared" si="10"/>
        <v>1971.1800000000001</v>
      </c>
      <c r="M32" s="5" t="s">
        <v>19</v>
      </c>
      <c r="N32" s="5" t="s">
        <v>18</v>
      </c>
      <c r="O32" s="5" t="s">
        <v>28</v>
      </c>
      <c r="P32" s="6">
        <v>2.1400000000000001</v>
      </c>
      <c r="Q32" s="7">
        <f t="shared" si="7"/>
        <v>1971.1754000000001</v>
      </c>
      <c r="R32" s="10">
        <f>Q32/$Q$690</f>
        <v>5.0318296682141104e-004</v>
      </c>
    </row>
    <row r="33" ht="45" customHeight="1">
      <c r="A33" s="2" t="s">
        <v>17</v>
      </c>
      <c r="B33" s="2" t="s">
        <v>119</v>
      </c>
      <c r="C33" s="2" t="s">
        <v>19</v>
      </c>
      <c r="D33" s="2" t="s">
        <v>19</v>
      </c>
      <c r="E33" s="2" t="s">
        <v>120</v>
      </c>
      <c r="F33" s="2" t="s">
        <v>19</v>
      </c>
      <c r="G33" s="2" t="s">
        <v>19</v>
      </c>
      <c r="H33" s="2" t="s">
        <v>19</v>
      </c>
      <c r="I33" s="2" t="s">
        <v>19</v>
      </c>
      <c r="J33" s="2" t="s">
        <v>19</v>
      </c>
      <c r="K33" s="2" t="s">
        <v>19</v>
      </c>
      <c r="L33" s="3">
        <f>ROUND(L34,2)+ROUND(L35,2)+ROUND(L36,2)+ROUND(L37,2)+ROUND(L38,2)+ROUND(L39,2)+ROUND(L40,2)+ROUND(L41,2)+ROUND(L42,2)+ROUND(L43,2)</f>
        <v>93972.760000000009</v>
      </c>
      <c r="M33" s="2" t="s">
        <v>19</v>
      </c>
      <c r="N33" s="2" t="s">
        <v>19</v>
      </c>
      <c r="O33" s="2" t="s">
        <v>19</v>
      </c>
      <c r="P33" s="2" t="s">
        <v>19</v>
      </c>
      <c r="Q33" s="2" t="s">
        <v>19</v>
      </c>
      <c r="R33" s="10"/>
    </row>
    <row r="34" ht="45" customHeight="1">
      <c r="A34" s="5" t="s">
        <v>22</v>
      </c>
      <c r="B34" s="5" t="s">
        <v>121</v>
      </c>
      <c r="C34" s="5" t="s">
        <v>24</v>
      </c>
      <c r="D34" s="5" t="s">
        <v>98</v>
      </c>
      <c r="E34" s="5" t="s">
        <v>99</v>
      </c>
      <c r="F34" s="6">
        <f t="shared" si="4"/>
        <v>13.26</v>
      </c>
      <c r="G34" s="5" t="s">
        <v>65</v>
      </c>
      <c r="H34" s="7">
        <v>277.85000000000002</v>
      </c>
      <c r="I34" s="7">
        <v>277.85000000000002</v>
      </c>
      <c r="J34" s="8">
        <v>0.2354</v>
      </c>
      <c r="K34" s="7">
        <f t="shared" si="5"/>
        <v>343.25589000000002</v>
      </c>
      <c r="L34" s="9">
        <f t="shared" ref="L34:L43" si="11">ROUND(Q34,2)</f>
        <v>4551.6300000000001</v>
      </c>
      <c r="M34" s="5" t="s">
        <v>19</v>
      </c>
      <c r="N34" s="5" t="s">
        <v>18</v>
      </c>
      <c r="O34" s="5" t="s">
        <v>28</v>
      </c>
      <c r="P34" s="6">
        <v>13.26</v>
      </c>
      <c r="Q34" s="7">
        <f t="shared" si="7"/>
        <v>4551.6275999999998</v>
      </c>
      <c r="R34" s="10">
        <f>Q34/$Q$690</f>
        <v>1.1618963384152513e-003</v>
      </c>
    </row>
    <row r="35" ht="45" customHeight="1">
      <c r="A35" s="5" t="s">
        <v>22</v>
      </c>
      <c r="B35" s="5" t="s">
        <v>122</v>
      </c>
      <c r="C35" s="5" t="s">
        <v>24</v>
      </c>
      <c r="D35" s="5" t="s">
        <v>101</v>
      </c>
      <c r="E35" s="5" t="s">
        <v>102</v>
      </c>
      <c r="F35" s="6">
        <f t="shared" si="4"/>
        <v>265.14999999999998</v>
      </c>
      <c r="G35" s="5" t="s">
        <v>27</v>
      </c>
      <c r="H35" s="7">
        <v>42.200000000000003</v>
      </c>
      <c r="I35" s="7">
        <v>42.200000000000003</v>
      </c>
      <c r="J35" s="8">
        <v>0.2354</v>
      </c>
      <c r="K35" s="7">
        <f t="shared" si="5"/>
        <v>52.133880000000005</v>
      </c>
      <c r="L35" s="9">
        <f t="shared" si="11"/>
        <v>13822.27</v>
      </c>
      <c r="M35" s="5" t="s">
        <v>19</v>
      </c>
      <c r="N35" s="5" t="s">
        <v>18</v>
      </c>
      <c r="O35" s="5" t="s">
        <v>28</v>
      </c>
      <c r="P35" s="6">
        <v>265.14999999999998</v>
      </c>
      <c r="Q35" s="7">
        <f t="shared" si="7"/>
        <v>13822.2695</v>
      </c>
      <c r="R35" s="10">
        <f>Q35/$Q$690</f>
        <v>3.5284179049794866e-003</v>
      </c>
    </row>
    <row r="36" ht="45" customHeight="1">
      <c r="A36" s="5" t="s">
        <v>22</v>
      </c>
      <c r="B36" s="5" t="s">
        <v>123</v>
      </c>
      <c r="C36" s="5" t="s">
        <v>24</v>
      </c>
      <c r="D36" s="5" t="s">
        <v>124</v>
      </c>
      <c r="E36" s="5" t="s">
        <v>125</v>
      </c>
      <c r="F36" s="6">
        <f t="shared" si="4"/>
        <v>231.38999999999999</v>
      </c>
      <c r="G36" s="5" t="s">
        <v>27</v>
      </c>
      <c r="H36" s="7">
        <v>87.489999999999995</v>
      </c>
      <c r="I36" s="7">
        <v>87.489999999999995</v>
      </c>
      <c r="J36" s="8">
        <v>0.2354</v>
      </c>
      <c r="K36" s="7">
        <f t="shared" si="5"/>
        <v>108.08514599999999</v>
      </c>
      <c r="L36" s="9">
        <f t="shared" si="11"/>
        <v>25010.950000000001</v>
      </c>
      <c r="M36" s="5" t="s">
        <v>19</v>
      </c>
      <c r="N36" s="5" t="s">
        <v>18</v>
      </c>
      <c r="O36" s="5" t="s">
        <v>28</v>
      </c>
      <c r="P36" s="6">
        <v>231.38999999999999</v>
      </c>
      <c r="Q36" s="7">
        <f t="shared" si="7"/>
        <v>25010.945100000001</v>
      </c>
      <c r="R36" s="10">
        <f>Q36/$Q$690</f>
        <v>6.3845569290411361e-003</v>
      </c>
    </row>
    <row r="37" ht="45" customHeight="1">
      <c r="A37" s="5" t="s">
        <v>22</v>
      </c>
      <c r="B37" s="5" t="s">
        <v>126</v>
      </c>
      <c r="C37" s="5" t="s">
        <v>24</v>
      </c>
      <c r="D37" s="5" t="s">
        <v>127</v>
      </c>
      <c r="E37" s="5" t="s">
        <v>128</v>
      </c>
      <c r="F37" s="6">
        <f t="shared" si="4"/>
        <v>299.36000000000001</v>
      </c>
      <c r="G37" s="5" t="s">
        <v>109</v>
      </c>
      <c r="H37" s="7">
        <v>18.420000000000002</v>
      </c>
      <c r="I37" s="7">
        <v>18.420000000000002</v>
      </c>
      <c r="J37" s="8">
        <v>0.2354</v>
      </c>
      <c r="K37" s="7">
        <f t="shared" si="5"/>
        <v>22.756068000000003</v>
      </c>
      <c r="L37" s="9">
        <f t="shared" si="11"/>
        <v>6813.4300000000003</v>
      </c>
      <c r="M37" s="5" t="s">
        <v>19</v>
      </c>
      <c r="N37" s="5" t="s">
        <v>18</v>
      </c>
      <c r="O37" s="5" t="s">
        <v>28</v>
      </c>
      <c r="P37" s="6">
        <v>299.36000000000001</v>
      </c>
      <c r="Q37" s="7">
        <f t="shared" si="7"/>
        <v>6813.4336000000012</v>
      </c>
      <c r="R37" s="10">
        <f>Q37/$Q$690</f>
        <v>1.739268729250927e-003</v>
      </c>
    </row>
    <row r="38" ht="45" customHeight="1">
      <c r="A38" s="5" t="s">
        <v>22</v>
      </c>
      <c r="B38" s="5" t="s">
        <v>129</v>
      </c>
      <c r="C38" s="5" t="s">
        <v>24</v>
      </c>
      <c r="D38" s="5" t="s">
        <v>130</v>
      </c>
      <c r="E38" s="5" t="s">
        <v>131</v>
      </c>
      <c r="F38" s="6">
        <f t="shared" si="4"/>
        <v>437.16000000000003</v>
      </c>
      <c r="G38" s="5" t="s">
        <v>109</v>
      </c>
      <c r="H38" s="7">
        <v>14.550000000000001</v>
      </c>
      <c r="I38" s="7">
        <v>14.550000000000001</v>
      </c>
      <c r="J38" s="8">
        <v>0.2354</v>
      </c>
      <c r="K38" s="7">
        <f t="shared" si="5"/>
        <v>17.975070000000002</v>
      </c>
      <c r="L38" s="9">
        <f t="shared" si="11"/>
        <v>7860.1400000000003</v>
      </c>
      <c r="M38" s="5" t="s">
        <v>19</v>
      </c>
      <c r="N38" s="5" t="s">
        <v>18</v>
      </c>
      <c r="O38" s="5" t="s">
        <v>28</v>
      </c>
      <c r="P38" s="6">
        <v>437.16000000000003</v>
      </c>
      <c r="Q38" s="7">
        <f t="shared" si="7"/>
        <v>7860.1368000000002</v>
      </c>
      <c r="R38" s="10">
        <f>Q38/$Q$690</f>
        <v>2.0064611980476986e-003</v>
      </c>
    </row>
    <row r="39" ht="45" customHeight="1">
      <c r="A39" s="5" t="s">
        <v>22</v>
      </c>
      <c r="B39" s="5" t="s">
        <v>132</v>
      </c>
      <c r="C39" s="5" t="s">
        <v>24</v>
      </c>
      <c r="D39" s="5" t="s">
        <v>133</v>
      </c>
      <c r="E39" s="5" t="s">
        <v>134</v>
      </c>
      <c r="F39" s="6">
        <f t="shared" si="4"/>
        <v>50.619999999999997</v>
      </c>
      <c r="G39" s="5" t="s">
        <v>109</v>
      </c>
      <c r="H39" s="7">
        <v>11.26</v>
      </c>
      <c r="I39" s="7">
        <v>11.26</v>
      </c>
      <c r="J39" s="8">
        <v>0.2354</v>
      </c>
      <c r="K39" s="7">
        <f t="shared" si="5"/>
        <v>13.910603999999999</v>
      </c>
      <c r="L39" s="9">
        <f t="shared" si="11"/>
        <v>704.12</v>
      </c>
      <c r="M39" s="5" t="s">
        <v>19</v>
      </c>
      <c r="N39" s="5" t="s">
        <v>18</v>
      </c>
      <c r="O39" s="5" t="s">
        <v>28</v>
      </c>
      <c r="P39" s="6">
        <v>50.619999999999997</v>
      </c>
      <c r="Q39" s="7">
        <f t="shared" si="7"/>
        <v>704.12419999999997</v>
      </c>
      <c r="R39" s="10">
        <f>Q39/$Q$690</f>
        <v>1.797421497684846e-004</v>
      </c>
    </row>
    <row r="40" ht="45" customHeight="1">
      <c r="A40" s="5" t="s">
        <v>22</v>
      </c>
      <c r="B40" s="5" t="s">
        <v>135</v>
      </c>
      <c r="C40" s="5" t="s">
        <v>24</v>
      </c>
      <c r="D40" s="5" t="s">
        <v>136</v>
      </c>
      <c r="E40" s="5" t="s">
        <v>137</v>
      </c>
      <c r="F40" s="6">
        <f t="shared" si="4"/>
        <v>139.5</v>
      </c>
      <c r="G40" s="5" t="s">
        <v>109</v>
      </c>
      <c r="H40" s="7">
        <v>10.609999999999999</v>
      </c>
      <c r="I40" s="7">
        <v>10.609999999999999</v>
      </c>
      <c r="J40" s="8">
        <v>0.2354</v>
      </c>
      <c r="K40" s="7">
        <f t="shared" si="5"/>
        <v>13.107593999999999</v>
      </c>
      <c r="L40" s="9">
        <f t="shared" si="11"/>
        <v>1828.8499999999999</v>
      </c>
      <c r="M40" s="5" t="s">
        <v>19</v>
      </c>
      <c r="N40" s="5" t="s">
        <v>18</v>
      </c>
      <c r="O40" s="5" t="s">
        <v>28</v>
      </c>
      <c r="P40" s="6">
        <v>139.5</v>
      </c>
      <c r="Q40" s="7">
        <f t="shared" si="7"/>
        <v>1828.845</v>
      </c>
      <c r="R40" s="10">
        <f>Q40/$Q$690</f>
        <v>4.6685021178556884e-004</v>
      </c>
    </row>
    <row r="41" ht="45" customHeight="1">
      <c r="A41" s="5" t="s">
        <v>22</v>
      </c>
      <c r="B41" s="5" t="s">
        <v>138</v>
      </c>
      <c r="C41" s="5" t="s">
        <v>24</v>
      </c>
      <c r="D41" s="5" t="s">
        <v>139</v>
      </c>
      <c r="E41" s="5" t="s">
        <v>140</v>
      </c>
      <c r="F41" s="6">
        <f t="shared" si="4"/>
        <v>213.06</v>
      </c>
      <c r="G41" s="5" t="s">
        <v>109</v>
      </c>
      <c r="H41" s="7">
        <v>11.69</v>
      </c>
      <c r="I41" s="7">
        <v>11.69</v>
      </c>
      <c r="J41" s="8">
        <v>0.2354</v>
      </c>
      <c r="K41" s="7">
        <f t="shared" si="5"/>
        <v>14.441825999999999</v>
      </c>
      <c r="L41" s="9">
        <f t="shared" si="11"/>
        <v>3076.5900000000001</v>
      </c>
      <c r="M41" s="5" t="s">
        <v>19</v>
      </c>
      <c r="N41" s="5" t="s">
        <v>18</v>
      </c>
      <c r="O41" s="5" t="s">
        <v>28</v>
      </c>
      <c r="P41" s="6">
        <v>213.06</v>
      </c>
      <c r="Q41" s="7">
        <f t="shared" si="7"/>
        <v>3076.5864000000001</v>
      </c>
      <c r="R41" s="10">
        <f>Q41/$Q$690</f>
        <v>7.853618061763577e-004</v>
      </c>
    </row>
    <row r="42" ht="45" customHeight="1">
      <c r="A42" s="5" t="s">
        <v>22</v>
      </c>
      <c r="B42" s="5" t="s">
        <v>141</v>
      </c>
      <c r="C42" s="5" t="s">
        <v>24</v>
      </c>
      <c r="D42" s="5" t="s">
        <v>142</v>
      </c>
      <c r="E42" s="5" t="s">
        <v>143</v>
      </c>
      <c r="F42" s="6">
        <f t="shared" si="4"/>
        <v>203.08000000000001</v>
      </c>
      <c r="G42" s="5" t="s">
        <v>109</v>
      </c>
      <c r="H42" s="7">
        <v>20.399999999999999</v>
      </c>
      <c r="I42" s="7">
        <v>20.399999999999999</v>
      </c>
      <c r="J42" s="8">
        <v>0.2354</v>
      </c>
      <c r="K42" s="7">
        <f t="shared" si="5"/>
        <v>25.202159999999999</v>
      </c>
      <c r="L42" s="9">
        <f t="shared" si="11"/>
        <v>5117.6199999999999</v>
      </c>
      <c r="M42" s="5" t="s">
        <v>19</v>
      </c>
      <c r="N42" s="5" t="s">
        <v>18</v>
      </c>
      <c r="O42" s="5" t="s">
        <v>28</v>
      </c>
      <c r="P42" s="6">
        <v>203.08000000000001</v>
      </c>
      <c r="Q42" s="7">
        <f t="shared" si="7"/>
        <v>5117.616</v>
      </c>
      <c r="R42" s="10">
        <f>Q42/$Q$690</f>
        <v>1.3063764908656642e-003</v>
      </c>
    </row>
    <row r="43" ht="45" customHeight="1">
      <c r="A43" s="5" t="s">
        <v>22</v>
      </c>
      <c r="B43" s="5" t="s">
        <v>144</v>
      </c>
      <c r="C43" s="5" t="s">
        <v>24</v>
      </c>
      <c r="D43" s="5" t="s">
        <v>145</v>
      </c>
      <c r="E43" s="5" t="s">
        <v>146</v>
      </c>
      <c r="F43" s="6">
        <f t="shared" si="4"/>
        <v>28.600000000000001</v>
      </c>
      <c r="G43" s="5" t="s">
        <v>65</v>
      </c>
      <c r="H43" s="7">
        <v>712.86000000000001</v>
      </c>
      <c r="I43" s="7">
        <v>712.86000000000001</v>
      </c>
      <c r="J43" s="8">
        <v>0.2354</v>
      </c>
      <c r="K43" s="7">
        <f t="shared" si="5"/>
        <v>880.66724399999998</v>
      </c>
      <c r="L43" s="9">
        <f t="shared" si="11"/>
        <v>25187.16</v>
      </c>
      <c r="M43" s="5" t="s">
        <v>19</v>
      </c>
      <c r="N43" s="5" t="s">
        <v>18</v>
      </c>
      <c r="O43" s="5" t="s">
        <v>28</v>
      </c>
      <c r="P43" s="6">
        <v>28.600000000000001</v>
      </c>
      <c r="Q43" s="7">
        <f t="shared" si="7"/>
        <v>25187.162</v>
      </c>
      <c r="R43" s="10">
        <f>Q43/$Q$690</f>
        <v>6.4295399085091583e-003</v>
      </c>
    </row>
    <row r="44" ht="45" customHeight="1">
      <c r="A44" s="2" t="s">
        <v>17</v>
      </c>
      <c r="B44" s="2" t="s">
        <v>147</v>
      </c>
      <c r="C44" s="2" t="s">
        <v>19</v>
      </c>
      <c r="D44" s="2" t="s">
        <v>19</v>
      </c>
      <c r="E44" s="2" t="s">
        <v>148</v>
      </c>
      <c r="F44" s="2" t="s">
        <v>19</v>
      </c>
      <c r="G44" s="2" t="s">
        <v>19</v>
      </c>
      <c r="H44" s="2" t="s">
        <v>19</v>
      </c>
      <c r="I44" s="2" t="s">
        <v>19</v>
      </c>
      <c r="J44" s="2" t="s">
        <v>19</v>
      </c>
      <c r="K44" s="2" t="s">
        <v>19</v>
      </c>
      <c r="L44" s="3">
        <f>ROUND(L45,2)+ROUND(L46,2)+ROUND(L47,2)+ROUND(L48,2)+ROUND(L49,2)+ROUND(L50,2)+ROUND(L51,2)+ROUND(L52,2)</f>
        <v>135530.85999999999</v>
      </c>
      <c r="M44" s="2" t="s">
        <v>19</v>
      </c>
      <c r="N44" s="2" t="s">
        <v>19</v>
      </c>
      <c r="O44" s="2" t="s">
        <v>19</v>
      </c>
      <c r="P44" s="2" t="s">
        <v>19</v>
      </c>
      <c r="Q44" s="2" t="s">
        <v>19</v>
      </c>
      <c r="R44" s="10"/>
    </row>
    <row r="45" ht="45" customHeight="1">
      <c r="A45" s="5" t="s">
        <v>22</v>
      </c>
      <c r="B45" s="5" t="s">
        <v>149</v>
      </c>
      <c r="C45" s="5" t="s">
        <v>24</v>
      </c>
      <c r="D45" s="5" t="s">
        <v>98</v>
      </c>
      <c r="E45" s="5" t="s">
        <v>99</v>
      </c>
      <c r="F45" s="6">
        <f t="shared" si="4"/>
        <v>27.57</v>
      </c>
      <c r="G45" s="5" t="s">
        <v>65</v>
      </c>
      <c r="H45" s="7">
        <v>277.85000000000002</v>
      </c>
      <c r="I45" s="7">
        <v>277.85000000000002</v>
      </c>
      <c r="J45" s="8">
        <v>0.2354</v>
      </c>
      <c r="K45" s="7">
        <f t="shared" si="5"/>
        <v>343.25589000000002</v>
      </c>
      <c r="L45" s="9">
        <f t="shared" ref="L45:L52" si="12">ROUND(Q45,2)</f>
        <v>9463.6800000000003</v>
      </c>
      <c r="M45" s="5" t="s">
        <v>19</v>
      </c>
      <c r="N45" s="5" t="s">
        <v>18</v>
      </c>
      <c r="O45" s="5" t="s">
        <v>28</v>
      </c>
      <c r="P45" s="6">
        <v>27.57</v>
      </c>
      <c r="Q45" s="7">
        <f t="shared" si="7"/>
        <v>9463.6782000000003</v>
      </c>
      <c r="R45" s="10">
        <f>Q45/$Q$690</f>
        <v>2.4157980429946064e-003</v>
      </c>
    </row>
    <row r="46" ht="45" customHeight="1">
      <c r="A46" s="5" t="s">
        <v>22</v>
      </c>
      <c r="B46" s="5" t="s">
        <v>150</v>
      </c>
      <c r="C46" s="5" t="s">
        <v>24</v>
      </c>
      <c r="D46" s="5" t="s">
        <v>101</v>
      </c>
      <c r="E46" s="5" t="s">
        <v>102</v>
      </c>
      <c r="F46" s="6">
        <f t="shared" si="4"/>
        <v>551.45000000000005</v>
      </c>
      <c r="G46" s="5" t="s">
        <v>27</v>
      </c>
      <c r="H46" s="7">
        <v>42.200000000000003</v>
      </c>
      <c r="I46" s="7">
        <v>42.200000000000003</v>
      </c>
      <c r="J46" s="8">
        <v>0.2354</v>
      </c>
      <c r="K46" s="7">
        <f t="shared" si="5"/>
        <v>52.133880000000005</v>
      </c>
      <c r="L46" s="9">
        <f t="shared" si="12"/>
        <v>28747.09</v>
      </c>
      <c r="M46" s="5" t="s">
        <v>19</v>
      </c>
      <c r="N46" s="5" t="s">
        <v>18</v>
      </c>
      <c r="O46" s="5" t="s">
        <v>28</v>
      </c>
      <c r="P46" s="6">
        <v>551.45000000000005</v>
      </c>
      <c r="Q46" s="7">
        <f t="shared" si="7"/>
        <v>28747.088500000005</v>
      </c>
      <c r="R46" s="10">
        <f>Q46/$Q$690</f>
        <v>7.3382841927246397e-003</v>
      </c>
    </row>
    <row r="47" ht="45" customHeight="1">
      <c r="A47" s="5" t="s">
        <v>22</v>
      </c>
      <c r="B47" s="5" t="s">
        <v>151</v>
      </c>
      <c r="C47" s="5" t="s">
        <v>24</v>
      </c>
      <c r="D47" s="5" t="s">
        <v>152</v>
      </c>
      <c r="E47" s="5" t="s">
        <v>153</v>
      </c>
      <c r="F47" s="6">
        <f t="shared" si="4"/>
        <v>331.57999999999998</v>
      </c>
      <c r="G47" s="5" t="s">
        <v>27</v>
      </c>
      <c r="H47" s="7">
        <v>76.450000000000003</v>
      </c>
      <c r="I47" s="7">
        <v>76.450000000000003</v>
      </c>
      <c r="J47" s="8">
        <v>0.2354</v>
      </c>
      <c r="K47" s="7">
        <f t="shared" si="5"/>
        <v>94.446330000000003</v>
      </c>
      <c r="L47" s="9">
        <f t="shared" si="12"/>
        <v>31317.73</v>
      </c>
      <c r="M47" s="5" t="s">
        <v>19</v>
      </c>
      <c r="N47" s="5" t="s">
        <v>18</v>
      </c>
      <c r="O47" s="5" t="s">
        <v>28</v>
      </c>
      <c r="P47" s="6">
        <v>331.57999999999998</v>
      </c>
      <c r="Q47" s="7">
        <f t="shared" si="7"/>
        <v>31317.731</v>
      </c>
      <c r="R47" s="10">
        <f>Q47/$Q$690</f>
        <v>7.994493437111113e-003</v>
      </c>
    </row>
    <row r="48" ht="45" customHeight="1">
      <c r="A48" s="5" t="s">
        <v>22</v>
      </c>
      <c r="B48" s="5" t="s">
        <v>154</v>
      </c>
      <c r="C48" s="5" t="s">
        <v>24</v>
      </c>
      <c r="D48" s="5" t="s">
        <v>107</v>
      </c>
      <c r="E48" s="5" t="s">
        <v>108</v>
      </c>
      <c r="F48" s="6">
        <f t="shared" si="4"/>
        <v>244.81999999999999</v>
      </c>
      <c r="G48" s="5" t="s">
        <v>109</v>
      </c>
      <c r="H48" s="7">
        <v>14.869999999999999</v>
      </c>
      <c r="I48" s="7">
        <v>14.869999999999999</v>
      </c>
      <c r="J48" s="8">
        <v>0.2354</v>
      </c>
      <c r="K48" s="7">
        <f t="shared" si="5"/>
        <v>18.370397999999998</v>
      </c>
      <c r="L48" s="9">
        <f t="shared" si="12"/>
        <v>4497.3400000000001</v>
      </c>
      <c r="M48" s="5" t="s">
        <v>19</v>
      </c>
      <c r="N48" s="5" t="s">
        <v>18</v>
      </c>
      <c r="O48" s="5" t="s">
        <v>28</v>
      </c>
      <c r="P48" s="6">
        <v>244.81999999999999</v>
      </c>
      <c r="Q48" s="7">
        <f t="shared" si="7"/>
        <v>4497.3433999999997</v>
      </c>
      <c r="R48" s="10">
        <f>Q48/$Q$690</f>
        <v>1.1480391825236312e-003</v>
      </c>
    </row>
    <row r="49" ht="45" customHeight="1">
      <c r="A49" s="5" t="s">
        <v>22</v>
      </c>
      <c r="B49" s="5" t="s">
        <v>155</v>
      </c>
      <c r="C49" s="5" t="s">
        <v>24</v>
      </c>
      <c r="D49" s="5" t="s">
        <v>111</v>
      </c>
      <c r="E49" s="5" t="s">
        <v>112</v>
      </c>
      <c r="F49" s="6">
        <f t="shared" si="4"/>
        <v>491.49000000000001</v>
      </c>
      <c r="G49" s="5" t="s">
        <v>109</v>
      </c>
      <c r="H49" s="7">
        <v>13.27</v>
      </c>
      <c r="I49" s="7">
        <v>13.27</v>
      </c>
      <c r="J49" s="8">
        <v>0.2354</v>
      </c>
      <c r="K49" s="7">
        <f t="shared" si="5"/>
        <v>16.393757999999998</v>
      </c>
      <c r="L49" s="9">
        <f t="shared" si="12"/>
        <v>8055.5200000000004</v>
      </c>
      <c r="M49" s="5" t="s">
        <v>19</v>
      </c>
      <c r="N49" s="5" t="s">
        <v>18</v>
      </c>
      <c r="O49" s="5" t="s">
        <v>28</v>
      </c>
      <c r="P49" s="6">
        <v>491.49000000000001</v>
      </c>
      <c r="Q49" s="7">
        <f t="shared" si="7"/>
        <v>8055.5211000000008</v>
      </c>
      <c r="R49" s="10">
        <f>Q49/$Q$690</f>
        <v>2.0563370496559956e-003</v>
      </c>
    </row>
    <row r="50" ht="45" customHeight="1">
      <c r="A50" s="5" t="s">
        <v>22</v>
      </c>
      <c r="B50" s="5" t="s">
        <v>156</v>
      </c>
      <c r="C50" s="5" t="s">
        <v>24</v>
      </c>
      <c r="D50" s="5" t="s">
        <v>133</v>
      </c>
      <c r="E50" s="5" t="s">
        <v>134</v>
      </c>
      <c r="F50" s="6">
        <f t="shared" si="4"/>
        <v>1005.28</v>
      </c>
      <c r="G50" s="5" t="s">
        <v>109</v>
      </c>
      <c r="H50" s="7">
        <v>11.26</v>
      </c>
      <c r="I50" s="7">
        <v>11.26</v>
      </c>
      <c r="J50" s="8">
        <v>0.2354</v>
      </c>
      <c r="K50" s="7">
        <f t="shared" si="5"/>
        <v>13.910603999999999</v>
      </c>
      <c r="L50" s="9">
        <f t="shared" si="12"/>
        <v>13983.440000000001</v>
      </c>
      <c r="M50" s="5" t="s">
        <v>19</v>
      </c>
      <c r="N50" s="5" t="s">
        <v>18</v>
      </c>
      <c r="O50" s="5" t="s">
        <v>28</v>
      </c>
      <c r="P50" s="6">
        <v>1005.28</v>
      </c>
      <c r="Q50" s="7">
        <f t="shared" si="7"/>
        <v>13983.444799999999</v>
      </c>
      <c r="R50" s="10">
        <f>Q50/$Q$690</f>
        <v>3.5695612074133189e-003</v>
      </c>
    </row>
    <row r="51" ht="45" customHeight="1">
      <c r="A51" s="5" t="s">
        <v>22</v>
      </c>
      <c r="B51" s="5" t="s">
        <v>157</v>
      </c>
      <c r="C51" s="5" t="s">
        <v>24</v>
      </c>
      <c r="D51" s="5" t="s">
        <v>114</v>
      </c>
      <c r="E51" s="5" t="s">
        <v>115</v>
      </c>
      <c r="F51" s="6">
        <f t="shared" si="4"/>
        <v>509.73000000000002</v>
      </c>
      <c r="G51" s="5" t="s">
        <v>109</v>
      </c>
      <c r="H51" s="7">
        <v>17.190000000000001</v>
      </c>
      <c r="I51" s="7">
        <v>17.190000000000001</v>
      </c>
      <c r="J51" s="8">
        <v>0.2354</v>
      </c>
      <c r="K51" s="7">
        <f t="shared" si="5"/>
        <v>21.236526000000001</v>
      </c>
      <c r="L51" s="9">
        <f t="shared" si="12"/>
        <v>10826.67</v>
      </c>
      <c r="M51" s="5" t="s">
        <v>19</v>
      </c>
      <c r="N51" s="5" t="s">
        <v>18</v>
      </c>
      <c r="O51" s="5" t="s">
        <v>28</v>
      </c>
      <c r="P51" s="6">
        <v>509.73000000000002</v>
      </c>
      <c r="Q51" s="7">
        <f t="shared" si="7"/>
        <v>10826.665199999999</v>
      </c>
      <c r="R51" s="10">
        <f>Q51/$Q$690</f>
        <v>2.7637284414761491e-003</v>
      </c>
    </row>
    <row r="52" ht="45" customHeight="1">
      <c r="A52" s="5" t="s">
        <v>22</v>
      </c>
      <c r="B52" s="5" t="s">
        <v>158</v>
      </c>
      <c r="C52" s="5" t="s">
        <v>24</v>
      </c>
      <c r="D52" s="5" t="s">
        <v>145</v>
      </c>
      <c r="E52" s="5" t="s">
        <v>146</v>
      </c>
      <c r="F52" s="6">
        <f t="shared" si="4"/>
        <v>32.520000000000003</v>
      </c>
      <c r="G52" s="5" t="s">
        <v>65</v>
      </c>
      <c r="H52" s="7">
        <v>712.86000000000001</v>
      </c>
      <c r="I52" s="7">
        <v>712.86000000000001</v>
      </c>
      <c r="J52" s="8">
        <v>0.2354</v>
      </c>
      <c r="K52" s="7">
        <f t="shared" si="5"/>
        <v>880.66724399999998</v>
      </c>
      <c r="L52" s="9">
        <f t="shared" si="12"/>
        <v>28639.389999999999</v>
      </c>
      <c r="M52" s="5" t="s">
        <v>19</v>
      </c>
      <c r="N52" s="5" t="s">
        <v>18</v>
      </c>
      <c r="O52" s="5" t="s">
        <v>28</v>
      </c>
      <c r="P52" s="6">
        <v>32.520000000000003</v>
      </c>
      <c r="Q52" s="7">
        <f t="shared" si="7"/>
        <v>28639.3884</v>
      </c>
      <c r="R52" s="10">
        <f>Q52/$Q$690</f>
        <v>7.3107915323327912e-003</v>
      </c>
    </row>
    <row r="53" ht="45" customHeight="1">
      <c r="A53" s="2" t="s">
        <v>17</v>
      </c>
      <c r="B53" s="2" t="s">
        <v>159</v>
      </c>
      <c r="C53" s="2" t="s">
        <v>19</v>
      </c>
      <c r="D53" s="2" t="s">
        <v>19</v>
      </c>
      <c r="E53" s="2" t="s">
        <v>160</v>
      </c>
      <c r="F53" s="2" t="s">
        <v>19</v>
      </c>
      <c r="G53" s="2" t="s">
        <v>19</v>
      </c>
      <c r="H53" s="2" t="s">
        <v>19</v>
      </c>
      <c r="I53" s="2" t="s">
        <v>19</v>
      </c>
      <c r="J53" s="2" t="s">
        <v>19</v>
      </c>
      <c r="K53" s="2" t="s">
        <v>19</v>
      </c>
      <c r="L53" s="3">
        <f>ROUND(L54,2)+ROUND(L55,2)+ROUND(L56,2)+ROUND(L57,2)+ROUND(L58,2)</f>
        <v>70326.690000000002</v>
      </c>
      <c r="M53" s="2" t="s">
        <v>19</v>
      </c>
      <c r="N53" s="2" t="s">
        <v>19</v>
      </c>
      <c r="O53" s="2" t="s">
        <v>19</v>
      </c>
      <c r="P53" s="2" t="s">
        <v>19</v>
      </c>
      <c r="Q53" s="2" t="s">
        <v>19</v>
      </c>
      <c r="R53" s="10"/>
    </row>
    <row r="54" ht="45" customHeight="1">
      <c r="A54" s="5" t="s">
        <v>22</v>
      </c>
      <c r="B54" s="5" t="s">
        <v>161</v>
      </c>
      <c r="C54" s="5" t="s">
        <v>24</v>
      </c>
      <c r="D54" s="5" t="s">
        <v>162</v>
      </c>
      <c r="E54" s="5" t="s">
        <v>163</v>
      </c>
      <c r="F54" s="6">
        <f t="shared" si="4"/>
        <v>389.99000000000001</v>
      </c>
      <c r="G54" s="5" t="s">
        <v>27</v>
      </c>
      <c r="H54" s="7">
        <v>63.280000000000001</v>
      </c>
      <c r="I54" s="7">
        <v>63.280000000000001</v>
      </c>
      <c r="J54" s="8">
        <v>0.2354</v>
      </c>
      <c r="K54" s="7">
        <f t="shared" si="5"/>
        <v>78.176112000000003</v>
      </c>
      <c r="L54" s="9">
        <f t="shared" ref="L54:L58" si="13">ROUND(Q54,2)</f>
        <v>30489.419999999998</v>
      </c>
      <c r="M54" s="5" t="s">
        <v>19</v>
      </c>
      <c r="N54" s="5" t="s">
        <v>18</v>
      </c>
      <c r="O54" s="5" t="s">
        <v>28</v>
      </c>
      <c r="P54" s="6">
        <v>389.99000000000001</v>
      </c>
      <c r="Q54" s="7">
        <f t="shared" si="7"/>
        <v>30489.418200000004</v>
      </c>
      <c r="R54" s="10">
        <f>Q54/$Q$690</f>
        <v>7.7830495990030757e-003</v>
      </c>
    </row>
    <row r="55" ht="45" customHeight="1">
      <c r="A55" s="5" t="s">
        <v>22</v>
      </c>
      <c r="B55" s="5" t="s">
        <v>164</v>
      </c>
      <c r="C55" s="5" t="s">
        <v>24</v>
      </c>
      <c r="D55" s="5" t="s">
        <v>165</v>
      </c>
      <c r="E55" s="5" t="s">
        <v>166</v>
      </c>
      <c r="F55" s="6">
        <f t="shared" si="4"/>
        <v>1099.3699999999999</v>
      </c>
      <c r="G55" s="5" t="s">
        <v>109</v>
      </c>
      <c r="H55" s="7">
        <v>11.57</v>
      </c>
      <c r="I55" s="7">
        <v>11.57</v>
      </c>
      <c r="J55" s="8">
        <v>0.2354</v>
      </c>
      <c r="K55" s="7">
        <f t="shared" si="5"/>
        <v>14.293578</v>
      </c>
      <c r="L55" s="9">
        <f t="shared" si="13"/>
        <v>15710</v>
      </c>
      <c r="M55" s="5" t="s">
        <v>19</v>
      </c>
      <c r="N55" s="5" t="s">
        <v>18</v>
      </c>
      <c r="O55" s="5" t="s">
        <v>28</v>
      </c>
      <c r="P55" s="6">
        <v>1099.3699999999999</v>
      </c>
      <c r="Q55" s="7">
        <f t="shared" si="7"/>
        <v>15709.997299999997</v>
      </c>
      <c r="R55" s="10">
        <f>Q55/$Q$690</f>
        <v>4.0102991596640027e-003</v>
      </c>
    </row>
    <row r="56" ht="45" customHeight="1">
      <c r="A56" s="5" t="s">
        <v>22</v>
      </c>
      <c r="B56" s="5" t="s">
        <v>167</v>
      </c>
      <c r="C56" s="5" t="s">
        <v>24</v>
      </c>
      <c r="D56" s="5" t="s">
        <v>168</v>
      </c>
      <c r="E56" s="5" t="s">
        <v>169</v>
      </c>
      <c r="F56" s="6">
        <f t="shared" si="4"/>
        <v>13.56</v>
      </c>
      <c r="G56" s="5" t="s">
        <v>109</v>
      </c>
      <c r="H56" s="7">
        <v>9.7400000000000002</v>
      </c>
      <c r="I56" s="7">
        <v>9.7400000000000002</v>
      </c>
      <c r="J56" s="8">
        <v>0.2354</v>
      </c>
      <c r="K56" s="7">
        <f t="shared" si="5"/>
        <v>12.032796000000001</v>
      </c>
      <c r="L56" s="9">
        <f t="shared" si="13"/>
        <v>163.13</v>
      </c>
      <c r="M56" s="5" t="s">
        <v>19</v>
      </c>
      <c r="N56" s="5" t="s">
        <v>18</v>
      </c>
      <c r="O56" s="5" t="s">
        <v>28</v>
      </c>
      <c r="P56" s="6">
        <v>13.56</v>
      </c>
      <c r="Q56" s="7">
        <f t="shared" si="7"/>
        <v>163.1268</v>
      </c>
      <c r="R56" s="10">
        <f>Q56/$Q$690</f>
        <v>4.1641462851090242e-005</v>
      </c>
    </row>
    <row r="57" ht="45" customHeight="1">
      <c r="A57" s="5" t="s">
        <v>22</v>
      </c>
      <c r="B57" s="5" t="s">
        <v>170</v>
      </c>
      <c r="C57" s="5" t="s">
        <v>24</v>
      </c>
      <c r="D57" s="5" t="s">
        <v>171</v>
      </c>
      <c r="E57" s="5" t="s">
        <v>172</v>
      </c>
      <c r="F57" s="6">
        <f t="shared" si="4"/>
        <v>465.07999999999998</v>
      </c>
      <c r="G57" s="5" t="s">
        <v>109</v>
      </c>
      <c r="H57" s="7">
        <v>14.56</v>
      </c>
      <c r="I57" s="7">
        <v>14.56</v>
      </c>
      <c r="J57" s="8">
        <v>0.2354</v>
      </c>
      <c r="K57" s="7">
        <f t="shared" si="5"/>
        <v>17.987424000000001</v>
      </c>
      <c r="L57" s="9">
        <f t="shared" si="13"/>
        <v>8366.7900000000009</v>
      </c>
      <c r="M57" s="5" t="s">
        <v>19</v>
      </c>
      <c r="N57" s="5" t="s">
        <v>18</v>
      </c>
      <c r="O57" s="5" t="s">
        <v>28</v>
      </c>
      <c r="P57" s="6">
        <v>465.07999999999998</v>
      </c>
      <c r="Q57" s="7">
        <f t="shared" si="7"/>
        <v>8366.7891999999993</v>
      </c>
      <c r="R57" s="10">
        <f>Q57/$Q$690</f>
        <v>2.1357946190000846e-003</v>
      </c>
    </row>
    <row r="58" ht="45" customHeight="1">
      <c r="A58" s="5" t="s">
        <v>22</v>
      </c>
      <c r="B58" s="5" t="s">
        <v>173</v>
      </c>
      <c r="C58" s="5" t="s">
        <v>37</v>
      </c>
      <c r="D58" s="5" t="s">
        <v>174</v>
      </c>
      <c r="E58" s="5" t="s">
        <v>175</v>
      </c>
      <c r="F58" s="6">
        <f t="shared" si="4"/>
        <v>19.02</v>
      </c>
      <c r="G58" s="5" t="s">
        <v>65</v>
      </c>
      <c r="H58" s="7">
        <v>663.78999999999996</v>
      </c>
      <c r="I58" s="7">
        <v>663.78999999999996</v>
      </c>
      <c r="J58" s="8">
        <v>0.2354</v>
      </c>
      <c r="K58" s="7">
        <f t="shared" si="5"/>
        <v>820.04616599999997</v>
      </c>
      <c r="L58" s="9">
        <f t="shared" si="13"/>
        <v>15597.35</v>
      </c>
      <c r="M58" s="5" t="s">
        <v>19</v>
      </c>
      <c r="N58" s="5" t="s">
        <v>18</v>
      </c>
      <c r="O58" s="5" t="s">
        <v>28</v>
      </c>
      <c r="P58" s="6">
        <v>19.02</v>
      </c>
      <c r="Q58" s="7">
        <f t="shared" si="7"/>
        <v>15597.350999999999</v>
      </c>
      <c r="R58" s="10">
        <f>Q58/$Q$690</f>
        <v>3.9815438802325255e-003</v>
      </c>
    </row>
    <row r="59" ht="45" customHeight="1">
      <c r="A59" s="2" t="s">
        <v>17</v>
      </c>
      <c r="B59" s="2" t="s">
        <v>176</v>
      </c>
      <c r="C59" s="2" t="s">
        <v>19</v>
      </c>
      <c r="D59" s="2" t="s">
        <v>19</v>
      </c>
      <c r="E59" s="2" t="s">
        <v>177</v>
      </c>
      <c r="F59" s="2" t="s">
        <v>19</v>
      </c>
      <c r="G59" s="2" t="s">
        <v>19</v>
      </c>
      <c r="H59" s="2" t="s">
        <v>19</v>
      </c>
      <c r="I59" s="2" t="s">
        <v>19</v>
      </c>
      <c r="J59" s="2" t="s">
        <v>19</v>
      </c>
      <c r="K59" s="2" t="s">
        <v>19</v>
      </c>
      <c r="L59" s="3">
        <f>ROUND(L60,2)+ROUND(L61,2)+ROUND(L62,2)+ROUND(L63,2)+ROUND(L64,2)+ROUND(L65,2)</f>
        <v>124235.97</v>
      </c>
      <c r="M59" s="2" t="s">
        <v>19</v>
      </c>
      <c r="N59" s="2" t="s">
        <v>19</v>
      </c>
      <c r="O59" s="2" t="s">
        <v>19</v>
      </c>
      <c r="P59" s="2" t="s">
        <v>19</v>
      </c>
      <c r="Q59" s="2" t="s">
        <v>19</v>
      </c>
      <c r="R59" s="10"/>
    </row>
    <row r="60" ht="45" customHeight="1">
      <c r="A60" s="5" t="s">
        <v>22</v>
      </c>
      <c r="B60" s="5" t="s">
        <v>178</v>
      </c>
      <c r="C60" s="5" t="s">
        <v>24</v>
      </c>
      <c r="D60" s="5" t="s">
        <v>179</v>
      </c>
      <c r="E60" s="5" t="s">
        <v>180</v>
      </c>
      <c r="F60" s="6">
        <f t="shared" si="4"/>
        <v>666.59000000000003</v>
      </c>
      <c r="G60" s="5" t="s">
        <v>27</v>
      </c>
      <c r="H60" s="7">
        <v>71.450000000000003</v>
      </c>
      <c r="I60" s="7">
        <v>71.450000000000003</v>
      </c>
      <c r="J60" s="8">
        <v>0.2354</v>
      </c>
      <c r="K60" s="7">
        <f t="shared" si="5"/>
        <v>88.269329999999997</v>
      </c>
      <c r="L60" s="9">
        <f t="shared" ref="L60:L65" si="14">ROUND(Q60,2)</f>
        <v>58839.900000000001</v>
      </c>
      <c r="M60" s="5" t="s">
        <v>19</v>
      </c>
      <c r="N60" s="5" t="s">
        <v>18</v>
      </c>
      <c r="O60" s="5" t="s">
        <v>28</v>
      </c>
      <c r="P60" s="6">
        <v>666.59000000000003</v>
      </c>
      <c r="Q60" s="7">
        <f t="shared" si="7"/>
        <v>58839.899299999997</v>
      </c>
      <c r="R60" s="10">
        <f>Q60/$Q$690</f>
        <v>1.5020091615006489e-002</v>
      </c>
    </row>
    <row r="61" ht="45" customHeight="1">
      <c r="A61" s="5" t="s">
        <v>22</v>
      </c>
      <c r="B61" s="5" t="s">
        <v>181</v>
      </c>
      <c r="C61" s="5" t="s">
        <v>24</v>
      </c>
      <c r="D61" s="5" t="s">
        <v>182</v>
      </c>
      <c r="E61" s="5" t="s">
        <v>183</v>
      </c>
      <c r="F61" s="6">
        <f t="shared" si="4"/>
        <v>1030.52</v>
      </c>
      <c r="G61" s="5" t="s">
        <v>109</v>
      </c>
      <c r="H61" s="7">
        <v>12.960000000000001</v>
      </c>
      <c r="I61" s="7">
        <v>12.960000000000001</v>
      </c>
      <c r="J61" s="8">
        <v>0.2354</v>
      </c>
      <c r="K61" s="7">
        <f t="shared" si="5"/>
        <v>16.010784000000001</v>
      </c>
      <c r="L61" s="9">
        <f t="shared" si="14"/>
        <v>16498.630000000001</v>
      </c>
      <c r="M61" s="5" t="s">
        <v>19</v>
      </c>
      <c r="N61" s="5" t="s">
        <v>18</v>
      </c>
      <c r="O61" s="5" t="s">
        <v>28</v>
      </c>
      <c r="P61" s="6">
        <v>1030.52</v>
      </c>
      <c r="Q61" s="7">
        <f t="shared" si="7"/>
        <v>16498.625200000002</v>
      </c>
      <c r="R61" s="10">
        <f>Q61/$Q$690</f>
        <v>4.2116126127641892e-003</v>
      </c>
    </row>
    <row r="62" ht="45" customHeight="1">
      <c r="A62" s="5" t="s">
        <v>22</v>
      </c>
      <c r="B62" s="5" t="s">
        <v>184</v>
      </c>
      <c r="C62" s="5" t="s">
        <v>24</v>
      </c>
      <c r="D62" s="5" t="s">
        <v>165</v>
      </c>
      <c r="E62" s="5" t="s">
        <v>166</v>
      </c>
      <c r="F62" s="6">
        <f t="shared" si="4"/>
        <v>319.67000000000002</v>
      </c>
      <c r="G62" s="5" t="s">
        <v>109</v>
      </c>
      <c r="H62" s="7">
        <v>11.57</v>
      </c>
      <c r="I62" s="7">
        <v>11.57</v>
      </c>
      <c r="J62" s="8">
        <v>0.2354</v>
      </c>
      <c r="K62" s="7">
        <f t="shared" si="5"/>
        <v>14.293578</v>
      </c>
      <c r="L62" s="9">
        <f t="shared" si="14"/>
        <v>4568.0799999999999</v>
      </c>
      <c r="M62" s="5" t="s">
        <v>19</v>
      </c>
      <c r="N62" s="5" t="s">
        <v>18</v>
      </c>
      <c r="O62" s="5" t="s">
        <v>28</v>
      </c>
      <c r="P62" s="6">
        <v>319.67000000000002</v>
      </c>
      <c r="Q62" s="7">
        <f t="shared" si="7"/>
        <v>4568.0842999999995</v>
      </c>
      <c r="R62" s="10">
        <f>Q62/$Q$690</f>
        <v>1.1660972487604645e-003</v>
      </c>
    </row>
    <row r="63" ht="45" customHeight="1">
      <c r="A63" s="5" t="s">
        <v>22</v>
      </c>
      <c r="B63" s="5" t="s">
        <v>185</v>
      </c>
      <c r="C63" s="5" t="s">
        <v>24</v>
      </c>
      <c r="D63" s="5" t="s">
        <v>168</v>
      </c>
      <c r="E63" s="5" t="s">
        <v>169</v>
      </c>
      <c r="F63" s="6">
        <f t="shared" si="4"/>
        <v>143.78</v>
      </c>
      <c r="G63" s="5" t="s">
        <v>109</v>
      </c>
      <c r="H63" s="7">
        <v>9.7400000000000002</v>
      </c>
      <c r="I63" s="7">
        <v>9.7400000000000002</v>
      </c>
      <c r="J63" s="8">
        <v>0.2354</v>
      </c>
      <c r="K63" s="7">
        <f t="shared" si="5"/>
        <v>12.032796000000001</v>
      </c>
      <c r="L63" s="9">
        <f t="shared" si="14"/>
        <v>1729.6700000000001</v>
      </c>
      <c r="M63" s="5" t="s">
        <v>19</v>
      </c>
      <c r="N63" s="5" t="s">
        <v>18</v>
      </c>
      <c r="O63" s="5" t="s">
        <v>28</v>
      </c>
      <c r="P63" s="6">
        <v>143.78</v>
      </c>
      <c r="Q63" s="7">
        <f t="shared" si="7"/>
        <v>1729.6733999999999</v>
      </c>
      <c r="R63" s="10">
        <f>Q63/$Q$690</f>
        <v>4.4153462601251878e-004</v>
      </c>
    </row>
    <row r="64" ht="45" customHeight="1">
      <c r="A64" s="5" t="s">
        <v>22</v>
      </c>
      <c r="B64" s="5" t="s">
        <v>186</v>
      </c>
      <c r="C64" s="5" t="s">
        <v>24</v>
      </c>
      <c r="D64" s="5" t="s">
        <v>171</v>
      </c>
      <c r="E64" s="5" t="s">
        <v>172</v>
      </c>
      <c r="F64" s="6">
        <f t="shared" si="4"/>
        <v>564.05999999999995</v>
      </c>
      <c r="G64" s="5" t="s">
        <v>109</v>
      </c>
      <c r="H64" s="7">
        <v>14.56</v>
      </c>
      <c r="I64" s="7">
        <v>14.56</v>
      </c>
      <c r="J64" s="8">
        <v>0.2354</v>
      </c>
      <c r="K64" s="7">
        <f t="shared" si="5"/>
        <v>17.987424000000001</v>
      </c>
      <c r="L64" s="9">
        <f t="shared" si="14"/>
        <v>10147.440000000001</v>
      </c>
      <c r="M64" s="5" t="s">
        <v>19</v>
      </c>
      <c r="N64" s="5" t="s">
        <v>18</v>
      </c>
      <c r="O64" s="5" t="s">
        <v>28</v>
      </c>
      <c r="P64" s="6">
        <v>564.05999999999995</v>
      </c>
      <c r="Q64" s="7">
        <f t="shared" si="7"/>
        <v>10147.439399999997</v>
      </c>
      <c r="R64" s="10">
        <f>Q64/$Q$690</f>
        <v>2.5903421191906502e-003</v>
      </c>
    </row>
    <row r="65" ht="45" customHeight="1">
      <c r="A65" s="5" t="s">
        <v>22</v>
      </c>
      <c r="B65" s="5" t="s">
        <v>187</v>
      </c>
      <c r="C65" s="5" t="s">
        <v>37</v>
      </c>
      <c r="D65" s="5" t="s">
        <v>188</v>
      </c>
      <c r="E65" s="5" t="s">
        <v>189</v>
      </c>
      <c r="F65" s="6">
        <f t="shared" si="4"/>
        <v>39.560000000000002</v>
      </c>
      <c r="G65" s="5" t="s">
        <v>65</v>
      </c>
      <c r="H65" s="7">
        <v>664.01999999999998</v>
      </c>
      <c r="I65" s="7">
        <v>664.01999999999998</v>
      </c>
      <c r="J65" s="8">
        <v>0.2354</v>
      </c>
      <c r="K65" s="7">
        <f t="shared" si="5"/>
        <v>820.33030799999995</v>
      </c>
      <c r="L65" s="9">
        <f t="shared" si="14"/>
        <v>32452.25</v>
      </c>
      <c r="M65" s="5" t="s">
        <v>19</v>
      </c>
      <c r="N65" s="5" t="s">
        <v>18</v>
      </c>
      <c r="O65" s="5" t="s">
        <v>28</v>
      </c>
      <c r="P65" s="6">
        <v>39.560000000000002</v>
      </c>
      <c r="Q65" s="7">
        <f t="shared" si="7"/>
        <v>32452.254800000002</v>
      </c>
      <c r="R65" s="10">
        <f>Q65/$Q$690</f>
        <v>8.2841039160230882e-003</v>
      </c>
    </row>
    <row r="66" ht="45" customHeight="1">
      <c r="A66" s="2" t="s">
        <v>17</v>
      </c>
      <c r="B66" s="2" t="s">
        <v>190</v>
      </c>
      <c r="C66" s="2" t="s">
        <v>19</v>
      </c>
      <c r="D66" s="2" t="s">
        <v>19</v>
      </c>
      <c r="E66" s="2" t="s">
        <v>191</v>
      </c>
      <c r="F66" s="2" t="s">
        <v>19</v>
      </c>
      <c r="G66" s="2" t="s">
        <v>19</v>
      </c>
      <c r="H66" s="2" t="s">
        <v>19</v>
      </c>
      <c r="I66" s="2" t="s">
        <v>19</v>
      </c>
      <c r="J66" s="2" t="s">
        <v>19</v>
      </c>
      <c r="K66" s="2" t="s">
        <v>19</v>
      </c>
      <c r="L66" s="3">
        <f>ROUND(L67,2)+ROUND(L68,2)+ROUND(L69,2)+ROUND(L70,2)+ROUND(L71,2)+ROUND(L72,2)+ROUND(L73,2)</f>
        <v>3160.1900000000001</v>
      </c>
      <c r="M66" s="2" t="s">
        <v>19</v>
      </c>
      <c r="N66" s="2" t="s">
        <v>19</v>
      </c>
      <c r="O66" s="2" t="s">
        <v>19</v>
      </c>
      <c r="P66" s="2" t="s">
        <v>19</v>
      </c>
      <c r="Q66" s="2" t="s">
        <v>19</v>
      </c>
      <c r="R66" s="10"/>
    </row>
    <row r="67" ht="45" customHeight="1">
      <c r="A67" s="5" t="s">
        <v>22</v>
      </c>
      <c r="B67" s="5" t="s">
        <v>192</v>
      </c>
      <c r="C67" s="5" t="s">
        <v>24</v>
      </c>
      <c r="D67" s="5" t="s">
        <v>193</v>
      </c>
      <c r="E67" s="5" t="s">
        <v>194</v>
      </c>
      <c r="F67" s="6">
        <f t="shared" si="4"/>
        <v>12.859999999999999</v>
      </c>
      <c r="G67" s="5" t="s">
        <v>27</v>
      </c>
      <c r="H67" s="7">
        <v>3.48</v>
      </c>
      <c r="I67" s="7">
        <v>3.48</v>
      </c>
      <c r="J67" s="8">
        <v>0.2354</v>
      </c>
      <c r="K67" s="7">
        <f t="shared" si="5"/>
        <v>4.2991919999999997</v>
      </c>
      <c r="L67" s="9">
        <f t="shared" ref="L67:L73" si="15">ROUND(Q67,2)</f>
        <v>55.299999999999997</v>
      </c>
      <c r="M67" s="5" t="s">
        <v>19</v>
      </c>
      <c r="N67" s="5" t="s">
        <v>18</v>
      </c>
      <c r="O67" s="5" t="s">
        <v>28</v>
      </c>
      <c r="P67" s="6">
        <v>12.859999999999999</v>
      </c>
      <c r="Q67" s="7">
        <f t="shared" si="7"/>
        <v>55.297999999999995</v>
      </c>
      <c r="R67" s="10">
        <f>Q67/$Q$690</f>
        <v>1.4115949143485852e-005</v>
      </c>
    </row>
    <row r="68" ht="45" customHeight="1">
      <c r="A68" s="5" t="s">
        <v>22</v>
      </c>
      <c r="B68" s="5" t="s">
        <v>195</v>
      </c>
      <c r="C68" s="5" t="s">
        <v>24</v>
      </c>
      <c r="D68" s="5" t="s">
        <v>196</v>
      </c>
      <c r="E68" s="5" t="s">
        <v>197</v>
      </c>
      <c r="F68" s="6">
        <f t="shared" si="4"/>
        <v>1.29</v>
      </c>
      <c r="G68" s="5" t="s">
        <v>65</v>
      </c>
      <c r="H68" s="7">
        <v>223.61000000000001</v>
      </c>
      <c r="I68" s="7">
        <v>223.61000000000001</v>
      </c>
      <c r="J68" s="8">
        <v>0.2354</v>
      </c>
      <c r="K68" s="7">
        <f t="shared" si="5"/>
        <v>276.247794</v>
      </c>
      <c r="L68" s="9">
        <f t="shared" si="15"/>
        <v>356.36000000000001</v>
      </c>
      <c r="M68" s="5" t="s">
        <v>19</v>
      </c>
      <c r="N68" s="5" t="s">
        <v>18</v>
      </c>
      <c r="O68" s="5" t="s">
        <v>28</v>
      </c>
      <c r="P68" s="6">
        <v>1.29</v>
      </c>
      <c r="Q68" s="7">
        <f t="shared" si="7"/>
        <v>356.36250000000001</v>
      </c>
      <c r="R68" s="10">
        <f>Q68/$Q$690</f>
        <v>9.0968840222891927e-005</v>
      </c>
    </row>
    <row r="69" ht="45" customHeight="1">
      <c r="A69" s="5" t="s">
        <v>22</v>
      </c>
      <c r="B69" s="5" t="s">
        <v>198</v>
      </c>
      <c r="C69" s="5" t="s">
        <v>24</v>
      </c>
      <c r="D69" s="5" t="s">
        <v>199</v>
      </c>
      <c r="E69" s="5" t="s">
        <v>200</v>
      </c>
      <c r="F69" s="6">
        <f t="shared" si="4"/>
        <v>12.859999999999999</v>
      </c>
      <c r="G69" s="5" t="s">
        <v>27</v>
      </c>
      <c r="H69" s="7">
        <v>2.46</v>
      </c>
      <c r="I69" s="7">
        <v>2.46</v>
      </c>
      <c r="J69" s="8">
        <v>0.2354</v>
      </c>
      <c r="K69" s="7">
        <f t="shared" si="5"/>
        <v>3.0390839999999999</v>
      </c>
      <c r="L69" s="9">
        <f t="shared" si="15"/>
        <v>39.090000000000003</v>
      </c>
      <c r="M69" s="5" t="s">
        <v>19</v>
      </c>
      <c r="N69" s="5" t="s">
        <v>18</v>
      </c>
      <c r="O69" s="5" t="s">
        <v>28</v>
      </c>
      <c r="P69" s="6">
        <v>12.859999999999999</v>
      </c>
      <c r="Q69" s="7">
        <f t="shared" si="7"/>
        <v>39.0944</v>
      </c>
      <c r="R69" s="10">
        <f>Q69/$Q$690</f>
        <v>9.9796477665574417e-006</v>
      </c>
    </row>
    <row r="70" ht="45" customHeight="1">
      <c r="A70" s="5" t="s">
        <v>22</v>
      </c>
      <c r="B70" s="5" t="s">
        <v>201</v>
      </c>
      <c r="C70" s="5" t="s">
        <v>24</v>
      </c>
      <c r="D70" s="5" t="s">
        <v>202</v>
      </c>
      <c r="E70" s="5" t="s">
        <v>203</v>
      </c>
      <c r="F70" s="6">
        <f t="shared" si="4"/>
        <v>5.5999999999999996</v>
      </c>
      <c r="G70" s="5" t="s">
        <v>27</v>
      </c>
      <c r="H70" s="7">
        <v>126.06</v>
      </c>
      <c r="I70" s="7">
        <v>126.06</v>
      </c>
      <c r="J70" s="8">
        <v>0.2354</v>
      </c>
      <c r="K70" s="7">
        <f t="shared" si="5"/>
        <v>155.73452399999999</v>
      </c>
      <c r="L70" s="9">
        <f t="shared" si="15"/>
        <v>872.09000000000003</v>
      </c>
      <c r="M70" s="5" t="s">
        <v>19</v>
      </c>
      <c r="N70" s="5" t="s">
        <v>18</v>
      </c>
      <c r="O70" s="5" t="s">
        <v>28</v>
      </c>
      <c r="P70" s="6">
        <v>5.5999999999999996</v>
      </c>
      <c r="Q70" s="7">
        <f t="shared" si="7"/>
        <v>872.08799999999985</v>
      </c>
      <c r="R70" s="10">
        <f>Q70/$Q$690</f>
        <v>2.2261835611856286e-004</v>
      </c>
    </row>
    <row r="71" ht="45" customHeight="1">
      <c r="A71" s="5" t="s">
        <v>22</v>
      </c>
      <c r="B71" s="5" t="s">
        <v>204</v>
      </c>
      <c r="C71" s="5" t="s">
        <v>24</v>
      </c>
      <c r="D71" s="5" t="s">
        <v>205</v>
      </c>
      <c r="E71" s="5" t="s">
        <v>206</v>
      </c>
      <c r="F71" s="6">
        <f t="shared" si="4"/>
        <v>15.869999999999999</v>
      </c>
      <c r="G71" s="5" t="s">
        <v>109</v>
      </c>
      <c r="H71" s="7">
        <v>12.5</v>
      </c>
      <c r="I71" s="7">
        <v>12.5</v>
      </c>
      <c r="J71" s="8">
        <v>0.2354</v>
      </c>
      <c r="K71" s="7">
        <f t="shared" si="5"/>
        <v>15.442499999999999</v>
      </c>
      <c r="L71" s="9">
        <f t="shared" si="15"/>
        <v>245.03</v>
      </c>
      <c r="M71" s="5" t="s">
        <v>19</v>
      </c>
      <c r="N71" s="5" t="s">
        <v>18</v>
      </c>
      <c r="O71" s="5" t="s">
        <v>28</v>
      </c>
      <c r="P71" s="6">
        <v>15.869999999999999</v>
      </c>
      <c r="Q71" s="7">
        <f t="shared" si="7"/>
        <v>245.03279999999998</v>
      </c>
      <c r="R71" s="10">
        <f>Q71/$Q$690</f>
        <v>6.2549649956344537e-005</v>
      </c>
    </row>
    <row r="72" ht="45" customHeight="1">
      <c r="A72" s="5" t="s">
        <v>22</v>
      </c>
      <c r="B72" s="5" t="s">
        <v>207</v>
      </c>
      <c r="C72" s="5" t="s">
        <v>24</v>
      </c>
      <c r="D72" s="5" t="s">
        <v>208</v>
      </c>
      <c r="E72" s="5" t="s">
        <v>209</v>
      </c>
      <c r="F72" s="6">
        <f t="shared" si="4"/>
        <v>1.72</v>
      </c>
      <c r="G72" s="5" t="s">
        <v>65</v>
      </c>
      <c r="H72" s="7">
        <v>617.25</v>
      </c>
      <c r="I72" s="7">
        <v>617.25</v>
      </c>
      <c r="J72" s="8">
        <v>0.2354</v>
      </c>
      <c r="K72" s="7">
        <f t="shared" si="5"/>
        <v>762.55065000000002</v>
      </c>
      <c r="L72" s="9">
        <f t="shared" si="15"/>
        <v>1311.5899999999999</v>
      </c>
      <c r="M72" s="5" t="s">
        <v>19</v>
      </c>
      <c r="N72" s="5" t="s">
        <v>18</v>
      </c>
      <c r="O72" s="5" t="s">
        <v>28</v>
      </c>
      <c r="P72" s="6">
        <v>1.72</v>
      </c>
      <c r="Q72" s="7">
        <f t="shared" si="7"/>
        <v>1311.586</v>
      </c>
      <c r="R72" s="10">
        <f>Q72/$Q$690</f>
        <v>3.3480923854945996e-004</v>
      </c>
    </row>
    <row r="73" ht="45" customHeight="1">
      <c r="A73" s="5" t="s">
        <v>22</v>
      </c>
      <c r="B73" s="5" t="s">
        <v>210</v>
      </c>
      <c r="C73" s="5" t="s">
        <v>24</v>
      </c>
      <c r="D73" s="5" t="s">
        <v>211</v>
      </c>
      <c r="E73" s="5" t="s">
        <v>212</v>
      </c>
      <c r="F73" s="6">
        <f t="shared" si="4"/>
        <v>5.1500000000000004</v>
      </c>
      <c r="G73" s="5" t="s">
        <v>27</v>
      </c>
      <c r="H73" s="7">
        <v>44.119999999999997</v>
      </c>
      <c r="I73" s="7">
        <v>44.119999999999997</v>
      </c>
      <c r="J73" s="8">
        <v>0.2354</v>
      </c>
      <c r="K73" s="7">
        <f t="shared" si="5"/>
        <v>54.505848</v>
      </c>
      <c r="L73" s="9">
        <f t="shared" si="15"/>
        <v>280.73000000000002</v>
      </c>
      <c r="M73" s="5" t="s">
        <v>19</v>
      </c>
      <c r="N73" s="5" t="s">
        <v>18</v>
      </c>
      <c r="O73" s="5" t="s">
        <v>28</v>
      </c>
      <c r="P73" s="6">
        <v>5.1500000000000004</v>
      </c>
      <c r="Q73" s="7">
        <f t="shared" si="7"/>
        <v>280.72649999999999</v>
      </c>
      <c r="R73" s="10">
        <f>Q73/$Q$690</f>
        <v>7.1661199269933471e-005</v>
      </c>
    </row>
    <row r="74" ht="45" customHeight="1">
      <c r="A74" s="2" t="s">
        <v>17</v>
      </c>
      <c r="B74" s="2" t="s">
        <v>213</v>
      </c>
      <c r="C74" s="2" t="s">
        <v>19</v>
      </c>
      <c r="D74" s="2" t="s">
        <v>19</v>
      </c>
      <c r="E74" s="2" t="s">
        <v>214</v>
      </c>
      <c r="F74" s="2" t="s">
        <v>19</v>
      </c>
      <c r="G74" s="2" t="s">
        <v>19</v>
      </c>
      <c r="H74" s="2" t="s">
        <v>19</v>
      </c>
      <c r="I74" s="2" t="s">
        <v>19</v>
      </c>
      <c r="J74" s="2" t="s">
        <v>19</v>
      </c>
      <c r="K74" s="2" t="s">
        <v>19</v>
      </c>
      <c r="L74" s="3">
        <f>ROUND(L75,2)+ROUND(L76,2)+ROUND(L77,2)+ROUND(L78,2)+ROUND(L79,2)</f>
        <v>2594.7600000000002</v>
      </c>
      <c r="M74" s="2" t="s">
        <v>19</v>
      </c>
      <c r="N74" s="2" t="s">
        <v>19</v>
      </c>
      <c r="O74" s="2" t="s">
        <v>19</v>
      </c>
      <c r="P74" s="2" t="s">
        <v>19</v>
      </c>
      <c r="Q74" s="2" t="s">
        <v>19</v>
      </c>
      <c r="R74" s="10"/>
    </row>
    <row r="75" ht="45" customHeight="1">
      <c r="A75" s="5" t="s">
        <v>22</v>
      </c>
      <c r="B75" s="5" t="s">
        <v>215</v>
      </c>
      <c r="C75" s="5" t="s">
        <v>24</v>
      </c>
      <c r="D75" s="5" t="s">
        <v>216</v>
      </c>
      <c r="E75" s="5" t="s">
        <v>217</v>
      </c>
      <c r="F75" s="6">
        <f t="shared" ref="F74:F99" si="16">P75</f>
        <v>16.109999999999999</v>
      </c>
      <c r="G75" s="5" t="s">
        <v>27</v>
      </c>
      <c r="H75" s="7">
        <v>38.509999999999998</v>
      </c>
      <c r="I75" s="7">
        <v>38.509999999999998</v>
      </c>
      <c r="J75" s="8">
        <v>0.2354</v>
      </c>
      <c r="K75" s="7">
        <f t="shared" ref="K74:K99" si="17">ROUND(I75,2)+(ROUND(I75,2)*J75)</f>
        <v>47.575254000000001</v>
      </c>
      <c r="L75" s="9">
        <f t="shared" ref="L75:L79" si="18">ROUND(Q75,2)</f>
        <v>766.50999999999999</v>
      </c>
      <c r="M75" s="5" t="s">
        <v>19</v>
      </c>
      <c r="N75" s="5" t="s">
        <v>18</v>
      </c>
      <c r="O75" s="5" t="s">
        <v>28</v>
      </c>
      <c r="P75" s="6">
        <v>16.109999999999999</v>
      </c>
      <c r="Q75" s="7">
        <f t="shared" ref="Q74:Q99" si="19">ROUND(K75,2)*P75</f>
        <v>766.51379999999995</v>
      </c>
      <c r="R75" s="10">
        <f>Q75/$Q$690</f>
        <v>1.9566837532243638e-004</v>
      </c>
    </row>
    <row r="76" ht="45" customHeight="1">
      <c r="A76" s="5" t="s">
        <v>22</v>
      </c>
      <c r="B76" s="5" t="s">
        <v>218</v>
      </c>
      <c r="C76" s="5" t="s">
        <v>24</v>
      </c>
      <c r="D76" s="5" t="s">
        <v>219</v>
      </c>
      <c r="E76" s="5" t="s">
        <v>220</v>
      </c>
      <c r="F76" s="6">
        <f t="shared" si="16"/>
        <v>0.82999999999999996</v>
      </c>
      <c r="G76" s="5" t="s">
        <v>109</v>
      </c>
      <c r="H76" s="7">
        <v>13.25</v>
      </c>
      <c r="I76" s="7">
        <v>13.25</v>
      </c>
      <c r="J76" s="8">
        <v>0.2354</v>
      </c>
      <c r="K76" s="7">
        <f t="shared" si="17"/>
        <v>16.369050000000001</v>
      </c>
      <c r="L76" s="9">
        <f t="shared" si="18"/>
        <v>13.59</v>
      </c>
      <c r="M76" s="5" t="s">
        <v>19</v>
      </c>
      <c r="N76" s="5" t="s">
        <v>18</v>
      </c>
      <c r="O76" s="5" t="s">
        <v>28</v>
      </c>
      <c r="P76" s="6">
        <v>0.82999999999999996</v>
      </c>
      <c r="Q76" s="7">
        <f t="shared" si="19"/>
        <v>13.5871</v>
      </c>
      <c r="R76" s="10">
        <f>Q76/$Q$690</f>
        <v>3.4683860647303092e-006</v>
      </c>
    </row>
    <row r="77" ht="45" customHeight="1">
      <c r="A77" s="5" t="s">
        <v>22</v>
      </c>
      <c r="B77" s="5" t="s">
        <v>221</v>
      </c>
      <c r="C77" s="5" t="s">
        <v>24</v>
      </c>
      <c r="D77" s="5" t="s">
        <v>222</v>
      </c>
      <c r="E77" s="5" t="s">
        <v>223</v>
      </c>
      <c r="F77" s="6">
        <f t="shared" si="16"/>
        <v>12.4</v>
      </c>
      <c r="G77" s="5" t="s">
        <v>109</v>
      </c>
      <c r="H77" s="7">
        <v>12.460000000000001</v>
      </c>
      <c r="I77" s="7">
        <v>12.460000000000001</v>
      </c>
      <c r="J77" s="8">
        <v>0.2354</v>
      </c>
      <c r="K77" s="7">
        <f t="shared" si="17"/>
        <v>15.393084000000002</v>
      </c>
      <c r="L77" s="9">
        <f t="shared" si="18"/>
        <v>190.84</v>
      </c>
      <c r="M77" s="5" t="s">
        <v>19</v>
      </c>
      <c r="N77" s="5" t="s">
        <v>18</v>
      </c>
      <c r="O77" s="5" t="s">
        <v>28</v>
      </c>
      <c r="P77" s="6">
        <v>12.4</v>
      </c>
      <c r="Q77" s="7">
        <f t="shared" si="19"/>
        <v>190.83600000000001</v>
      </c>
      <c r="R77" s="10">
        <f>Q77/$Q$690</f>
        <v>4.8714804708059365e-005</v>
      </c>
    </row>
    <row r="78" ht="45" customHeight="1">
      <c r="A78" s="5" t="s">
        <v>22</v>
      </c>
      <c r="B78" s="5" t="s">
        <v>224</v>
      </c>
      <c r="C78" s="5" t="s">
        <v>24</v>
      </c>
      <c r="D78" s="5" t="s">
        <v>225</v>
      </c>
      <c r="E78" s="5" t="s">
        <v>226</v>
      </c>
      <c r="F78" s="6">
        <f t="shared" si="16"/>
        <v>24.59</v>
      </c>
      <c r="G78" s="5" t="s">
        <v>109</v>
      </c>
      <c r="H78" s="7">
        <v>14.029999999999999</v>
      </c>
      <c r="I78" s="7">
        <v>14.029999999999999</v>
      </c>
      <c r="J78" s="8">
        <v>0.2354</v>
      </c>
      <c r="K78" s="7">
        <f t="shared" si="17"/>
        <v>17.332661999999999</v>
      </c>
      <c r="L78" s="9">
        <f t="shared" si="18"/>
        <v>426.13999999999999</v>
      </c>
      <c r="M78" s="5" t="s">
        <v>19</v>
      </c>
      <c r="N78" s="5" t="s">
        <v>18</v>
      </c>
      <c r="O78" s="5" t="s">
        <v>28</v>
      </c>
      <c r="P78" s="6">
        <v>24.59</v>
      </c>
      <c r="Q78" s="7">
        <f t="shared" si="19"/>
        <v>426.14469999999994</v>
      </c>
      <c r="R78" s="10">
        <f>Q78/$Q$690</f>
        <v>1.0878217861344054e-004</v>
      </c>
    </row>
    <row r="79" ht="45" customHeight="1">
      <c r="A79" s="5" t="s">
        <v>22</v>
      </c>
      <c r="B79" s="5" t="s">
        <v>227</v>
      </c>
      <c r="C79" s="5" t="s">
        <v>37</v>
      </c>
      <c r="D79" s="5" t="s">
        <v>188</v>
      </c>
      <c r="E79" s="5" t="s">
        <v>189</v>
      </c>
      <c r="F79" s="6">
        <f t="shared" si="16"/>
        <v>1.46</v>
      </c>
      <c r="G79" s="5" t="s">
        <v>65</v>
      </c>
      <c r="H79" s="7">
        <v>664.01999999999998</v>
      </c>
      <c r="I79" s="7">
        <v>664.01999999999998</v>
      </c>
      <c r="J79" s="8">
        <v>0.2354</v>
      </c>
      <c r="K79" s="7">
        <f t="shared" si="17"/>
        <v>820.33030799999995</v>
      </c>
      <c r="L79" s="9">
        <f t="shared" si="18"/>
        <v>1197.6800000000001</v>
      </c>
      <c r="M79" s="5" t="s">
        <v>19</v>
      </c>
      <c r="N79" s="5" t="s">
        <v>18</v>
      </c>
      <c r="O79" s="5" t="s">
        <v>28</v>
      </c>
      <c r="P79" s="6">
        <v>1.46</v>
      </c>
      <c r="Q79" s="7">
        <f t="shared" si="19"/>
        <v>1197.6818000000001</v>
      </c>
      <c r="R79" s="10">
        <f>Q79/$Q$690</f>
        <v>3.0573285433250022e-004</v>
      </c>
    </row>
    <row r="80" ht="45" customHeight="1">
      <c r="A80" s="2" t="s">
        <v>17</v>
      </c>
      <c r="B80" s="2" t="s">
        <v>228</v>
      </c>
      <c r="C80" s="2" t="s">
        <v>19</v>
      </c>
      <c r="D80" s="2" t="s">
        <v>19</v>
      </c>
      <c r="E80" s="2" t="s">
        <v>229</v>
      </c>
      <c r="F80" s="2" t="s">
        <v>19</v>
      </c>
      <c r="G80" s="2" t="s">
        <v>19</v>
      </c>
      <c r="H80" s="2" t="s">
        <v>19</v>
      </c>
      <c r="I80" s="2" t="s">
        <v>19</v>
      </c>
      <c r="J80" s="2" t="s">
        <v>19</v>
      </c>
      <c r="K80" s="2" t="s">
        <v>19</v>
      </c>
      <c r="L80" s="3">
        <f>ROUND(L81,2)+ROUND(L82,2)+ROUND(L83,2)+ROUND(L84,2)</f>
        <v>209969.97</v>
      </c>
      <c r="M80" s="2" t="s">
        <v>19</v>
      </c>
      <c r="N80" s="2" t="s">
        <v>19</v>
      </c>
      <c r="O80" s="2" t="s">
        <v>19</v>
      </c>
      <c r="P80" s="2" t="s">
        <v>19</v>
      </c>
      <c r="Q80" s="2" t="s">
        <v>19</v>
      </c>
      <c r="R80" s="10"/>
    </row>
    <row r="81" ht="45" customHeight="1">
      <c r="A81" s="5" t="s">
        <v>22</v>
      </c>
      <c r="B81" s="5" t="s">
        <v>230</v>
      </c>
      <c r="C81" s="5" t="s">
        <v>37</v>
      </c>
      <c r="D81" s="5" t="s">
        <v>231</v>
      </c>
      <c r="E81" s="5" t="s">
        <v>232</v>
      </c>
      <c r="F81" s="6">
        <f t="shared" si="16"/>
        <v>12515.5</v>
      </c>
      <c r="G81" s="5" t="s">
        <v>109</v>
      </c>
      <c r="H81" s="7">
        <v>12.35</v>
      </c>
      <c r="I81" s="7">
        <v>12.35</v>
      </c>
      <c r="J81" s="8">
        <v>0.2354</v>
      </c>
      <c r="K81" s="7">
        <f t="shared" si="17"/>
        <v>15.25719</v>
      </c>
      <c r="L81" s="9">
        <f t="shared" ref="L81:L84" si="20">ROUND(Q81,2)</f>
        <v>190986.53</v>
      </c>
      <c r="M81" s="5" t="s">
        <v>19</v>
      </c>
      <c r="N81" s="5" t="s">
        <v>18</v>
      </c>
      <c r="O81" s="5" t="s">
        <v>28</v>
      </c>
      <c r="P81" s="6">
        <v>12515.5</v>
      </c>
      <c r="Q81" s="7">
        <f t="shared" si="19"/>
        <v>190986.53</v>
      </c>
      <c r="R81" s="10">
        <f>Q81/$Q$690</f>
        <v>4.8753230579240393e-002</v>
      </c>
    </row>
    <row r="82" ht="45" customHeight="1">
      <c r="A82" s="5" t="s">
        <v>22</v>
      </c>
      <c r="B82" s="5" t="s">
        <v>233</v>
      </c>
      <c r="C82" s="5" t="s">
        <v>24</v>
      </c>
      <c r="D82" s="5" t="s">
        <v>234</v>
      </c>
      <c r="E82" s="5" t="s">
        <v>235</v>
      </c>
      <c r="F82" s="6">
        <f t="shared" si="16"/>
        <v>826.84000000000003</v>
      </c>
      <c r="G82" s="5" t="s">
        <v>27</v>
      </c>
      <c r="H82" s="7">
        <v>12.09</v>
      </c>
      <c r="I82" s="7">
        <v>12.09</v>
      </c>
      <c r="J82" s="8">
        <v>0.2354</v>
      </c>
      <c r="K82" s="7">
        <f t="shared" si="17"/>
        <v>14.935986</v>
      </c>
      <c r="L82" s="9">
        <f t="shared" si="20"/>
        <v>12352.99</v>
      </c>
      <c r="M82" s="5" t="s">
        <v>19</v>
      </c>
      <c r="N82" s="5" t="s">
        <v>18</v>
      </c>
      <c r="O82" s="5" t="s">
        <v>28</v>
      </c>
      <c r="P82" s="6">
        <v>826.84000000000003</v>
      </c>
      <c r="Q82" s="7">
        <f t="shared" si="19"/>
        <v>12352.989600000001</v>
      </c>
      <c r="R82" s="10">
        <f>Q82/$Q$690</f>
        <v>3.1533540627800222e-003</v>
      </c>
    </row>
    <row r="83" ht="45" customHeight="1">
      <c r="A83" s="5" t="s">
        <v>22</v>
      </c>
      <c r="B83" s="5" t="s">
        <v>236</v>
      </c>
      <c r="C83" s="5" t="s">
        <v>24</v>
      </c>
      <c r="D83" s="5" t="s">
        <v>237</v>
      </c>
      <c r="E83" s="5" t="s">
        <v>238</v>
      </c>
      <c r="F83" s="6">
        <f t="shared" si="16"/>
        <v>240.06</v>
      </c>
      <c r="G83" s="5" t="s">
        <v>27</v>
      </c>
      <c r="H83" s="7">
        <v>11.26</v>
      </c>
      <c r="I83" s="7">
        <v>11.26</v>
      </c>
      <c r="J83" s="8">
        <v>0.2354</v>
      </c>
      <c r="K83" s="7">
        <f t="shared" si="17"/>
        <v>13.910603999999999</v>
      </c>
      <c r="L83" s="9">
        <f t="shared" si="20"/>
        <v>3339.23</v>
      </c>
      <c r="M83" s="5" t="s">
        <v>19</v>
      </c>
      <c r="N83" s="5" t="s">
        <v>18</v>
      </c>
      <c r="O83" s="5" t="s">
        <v>28</v>
      </c>
      <c r="P83" s="6">
        <v>240.06</v>
      </c>
      <c r="Q83" s="7">
        <f t="shared" si="19"/>
        <v>3339.2346000000002</v>
      </c>
      <c r="R83" s="10">
        <f>Q83/$Q$690</f>
        <v>8.5240814842794195e-004</v>
      </c>
    </row>
    <row r="84" ht="45" customHeight="1">
      <c r="A84" s="5" t="s">
        <v>22</v>
      </c>
      <c r="B84" s="5" t="s">
        <v>239</v>
      </c>
      <c r="C84" s="5" t="s">
        <v>24</v>
      </c>
      <c r="D84" s="5" t="s">
        <v>240</v>
      </c>
      <c r="E84" s="5" t="s">
        <v>241</v>
      </c>
      <c r="F84" s="6">
        <f t="shared" si="16"/>
        <v>240.06</v>
      </c>
      <c r="G84" s="5" t="s">
        <v>27</v>
      </c>
      <c r="H84" s="7">
        <v>11.1</v>
      </c>
      <c r="I84" s="7">
        <v>11.1</v>
      </c>
      <c r="J84" s="8">
        <v>0.2354</v>
      </c>
      <c r="K84" s="7">
        <f t="shared" si="17"/>
        <v>13.71294</v>
      </c>
      <c r="L84" s="9">
        <f t="shared" si="20"/>
        <v>3291.2199999999998</v>
      </c>
      <c r="M84" s="5" t="s">
        <v>19</v>
      </c>
      <c r="N84" s="5" t="s">
        <v>18</v>
      </c>
      <c r="O84" s="5" t="s">
        <v>28</v>
      </c>
      <c r="P84" s="6">
        <v>240.06</v>
      </c>
      <c r="Q84" s="7">
        <f t="shared" si="19"/>
        <v>3291.2226000000001</v>
      </c>
      <c r="R84" s="10">
        <f>Q84/$Q$690</f>
        <v>8.4015210028375866e-004</v>
      </c>
    </row>
    <row r="85" ht="45" customHeight="1">
      <c r="A85" s="2" t="s">
        <v>17</v>
      </c>
      <c r="B85" s="2" t="s">
        <v>242</v>
      </c>
      <c r="C85" s="2" t="s">
        <v>19</v>
      </c>
      <c r="D85" s="2" t="s">
        <v>19</v>
      </c>
      <c r="E85" s="2" t="s">
        <v>243</v>
      </c>
      <c r="F85" s="2" t="s">
        <v>19</v>
      </c>
      <c r="G85" s="2" t="s">
        <v>19</v>
      </c>
      <c r="H85" s="2" t="s">
        <v>19</v>
      </c>
      <c r="I85" s="2" t="s">
        <v>19</v>
      </c>
      <c r="J85" s="2" t="s">
        <v>19</v>
      </c>
      <c r="K85" s="2" t="s">
        <v>19</v>
      </c>
      <c r="L85" s="3">
        <f>ROUND(L86,2)</f>
        <v>1270.5599999999999</v>
      </c>
      <c r="M85" s="2" t="s">
        <v>19</v>
      </c>
      <c r="N85" s="2" t="s">
        <v>19</v>
      </c>
      <c r="O85" s="2" t="s">
        <v>19</v>
      </c>
      <c r="P85" s="2" t="s">
        <v>19</v>
      </c>
      <c r="Q85" s="2" t="s">
        <v>19</v>
      </c>
      <c r="R85" s="10"/>
    </row>
    <row r="86" ht="45" customHeight="1">
      <c r="A86" s="5" t="s">
        <v>22</v>
      </c>
      <c r="B86" s="5" t="s">
        <v>244</v>
      </c>
      <c r="C86" s="5" t="s">
        <v>24</v>
      </c>
      <c r="D86" s="5" t="s">
        <v>245</v>
      </c>
      <c r="E86" s="5" t="s">
        <v>246</v>
      </c>
      <c r="F86" s="6">
        <f t="shared" si="16"/>
        <v>4.7999999999999998</v>
      </c>
      <c r="G86" s="5" t="s">
        <v>27</v>
      </c>
      <c r="H86" s="7">
        <v>214.25999999999999</v>
      </c>
      <c r="I86" s="7">
        <v>214.25999999999999</v>
      </c>
      <c r="J86" s="8">
        <v>0.2354</v>
      </c>
      <c r="K86" s="7">
        <f t="shared" si="17"/>
        <v>264.69680399999999</v>
      </c>
      <c r="L86" s="9">
        <f>ROUND(Q86,2)</f>
        <v>1270.5599999999999</v>
      </c>
      <c r="M86" s="5" t="s">
        <v>19</v>
      </c>
      <c r="N86" s="5" t="s">
        <v>18</v>
      </c>
      <c r="O86" s="5" t="s">
        <v>28</v>
      </c>
      <c r="P86" s="6">
        <v>4.7999999999999998</v>
      </c>
      <c r="Q86" s="7">
        <f t="shared" si="19"/>
        <v>1270.5599999999999</v>
      </c>
      <c r="R86" s="10">
        <f>Q86/$Q$690</f>
        <v>3.2433651024896715e-004</v>
      </c>
    </row>
    <row r="87" ht="45" customHeight="1">
      <c r="A87" s="2" t="s">
        <v>17</v>
      </c>
      <c r="B87" s="2" t="s">
        <v>247</v>
      </c>
      <c r="C87" s="2" t="s">
        <v>19</v>
      </c>
      <c r="D87" s="2" t="s">
        <v>19</v>
      </c>
      <c r="E87" s="2" t="s">
        <v>248</v>
      </c>
      <c r="F87" s="2" t="s">
        <v>19</v>
      </c>
      <c r="G87" s="2" t="s">
        <v>19</v>
      </c>
      <c r="H87" s="2" t="s">
        <v>19</v>
      </c>
      <c r="I87" s="2" t="s">
        <v>19</v>
      </c>
      <c r="J87" s="2" t="s">
        <v>19</v>
      </c>
      <c r="K87" s="2" t="s">
        <v>19</v>
      </c>
      <c r="L87" s="3">
        <f>ROUND(L88,2)+ROUND(L89,2)+ROUND(L90,2)+ROUND(L91,2)+ROUND(L92,2)</f>
        <v>87049.850000000006</v>
      </c>
      <c r="M87" s="2" t="s">
        <v>19</v>
      </c>
      <c r="N87" s="2" t="s">
        <v>19</v>
      </c>
      <c r="O87" s="2" t="s">
        <v>19</v>
      </c>
      <c r="P87" s="2" t="s">
        <v>19</v>
      </c>
      <c r="Q87" s="2" t="s">
        <v>19</v>
      </c>
      <c r="R87" s="10"/>
    </row>
    <row r="88" ht="45" customHeight="1">
      <c r="A88" s="5" t="s">
        <v>22</v>
      </c>
      <c r="B88" s="5" t="s">
        <v>249</v>
      </c>
      <c r="C88" s="5" t="s">
        <v>24</v>
      </c>
      <c r="D88" s="5" t="s">
        <v>250</v>
      </c>
      <c r="E88" s="5" t="s">
        <v>251</v>
      </c>
      <c r="F88" s="6">
        <f t="shared" si="16"/>
        <v>632.97000000000003</v>
      </c>
      <c r="G88" s="5" t="s">
        <v>27</v>
      </c>
      <c r="H88" s="7">
        <v>62.060000000000002</v>
      </c>
      <c r="I88" s="7">
        <v>62.060000000000002</v>
      </c>
      <c r="J88" s="8">
        <v>0.2354</v>
      </c>
      <c r="K88" s="7">
        <f t="shared" si="17"/>
        <v>76.668924000000004</v>
      </c>
      <c r="L88" s="9">
        <f t="shared" ref="L88:L92" si="21">ROUND(Q88,2)</f>
        <v>48529.809999999998</v>
      </c>
      <c r="M88" s="5" t="s">
        <v>19</v>
      </c>
      <c r="N88" s="5" t="s">
        <v>18</v>
      </c>
      <c r="O88" s="5" t="s">
        <v>28</v>
      </c>
      <c r="P88" s="6">
        <v>632.97000000000003</v>
      </c>
      <c r="Q88" s="7">
        <f t="shared" si="19"/>
        <v>48529.8099</v>
      </c>
      <c r="R88" s="10">
        <f>Q88/$Q$690</f>
        <v>1.238822974594807e-002</v>
      </c>
    </row>
    <row r="89" ht="45" customHeight="1">
      <c r="A89" s="5" t="s">
        <v>22</v>
      </c>
      <c r="B89" s="5" t="s">
        <v>252</v>
      </c>
      <c r="C89" s="5" t="s">
        <v>24</v>
      </c>
      <c r="D89" s="5" t="s">
        <v>253</v>
      </c>
      <c r="E89" s="5" t="s">
        <v>254</v>
      </c>
      <c r="F89" s="6">
        <f t="shared" si="16"/>
        <v>538.37</v>
      </c>
      <c r="G89" s="5" t="s">
        <v>27</v>
      </c>
      <c r="H89" s="7">
        <v>45.310000000000002</v>
      </c>
      <c r="I89" s="7">
        <v>45.310000000000002</v>
      </c>
      <c r="J89" s="8">
        <v>0.2354</v>
      </c>
      <c r="K89" s="7">
        <f t="shared" si="17"/>
        <v>55.975974000000001</v>
      </c>
      <c r="L89" s="9">
        <f t="shared" si="21"/>
        <v>30137.950000000001</v>
      </c>
      <c r="M89" s="5" t="s">
        <v>19</v>
      </c>
      <c r="N89" s="5" t="s">
        <v>18</v>
      </c>
      <c r="O89" s="5" t="s">
        <v>28</v>
      </c>
      <c r="P89" s="6">
        <v>538.37</v>
      </c>
      <c r="Q89" s="7">
        <f t="shared" si="19"/>
        <v>30137.952599999997</v>
      </c>
      <c r="R89" s="10">
        <f>Q89/$Q$690</f>
        <v>7.6933307929832407e-003</v>
      </c>
    </row>
    <row r="90" ht="45" customHeight="1">
      <c r="A90" s="5" t="s">
        <v>22</v>
      </c>
      <c r="B90" s="5" t="s">
        <v>255</v>
      </c>
      <c r="C90" s="5" t="s">
        <v>24</v>
      </c>
      <c r="D90" s="5" t="s">
        <v>256</v>
      </c>
      <c r="E90" s="5" t="s">
        <v>257</v>
      </c>
      <c r="F90" s="6">
        <f t="shared" si="16"/>
        <v>11.619999999999999</v>
      </c>
      <c r="G90" s="5" t="s">
        <v>27</v>
      </c>
      <c r="H90" s="7">
        <v>88</v>
      </c>
      <c r="I90" s="7">
        <v>88</v>
      </c>
      <c r="J90" s="8">
        <v>0.2354</v>
      </c>
      <c r="K90" s="7">
        <f t="shared" si="17"/>
        <v>108.7152</v>
      </c>
      <c r="L90" s="9">
        <f t="shared" si="21"/>
        <v>1263.3299999999999</v>
      </c>
      <c r="M90" s="5" t="s">
        <v>19</v>
      </c>
      <c r="N90" s="5" t="s">
        <v>18</v>
      </c>
      <c r="O90" s="5" t="s">
        <v>28</v>
      </c>
      <c r="P90" s="6">
        <v>11.619999999999999</v>
      </c>
      <c r="Q90" s="7">
        <f t="shared" si="19"/>
        <v>1263.3263999999999</v>
      </c>
      <c r="R90" s="10">
        <f>Q90/$Q$690</f>
        <v>3.2248998542484477e-004</v>
      </c>
    </row>
    <row r="91" ht="45" customHeight="1">
      <c r="A91" s="5" t="s">
        <v>22</v>
      </c>
      <c r="B91" s="5" t="s">
        <v>258</v>
      </c>
      <c r="C91" s="5" t="s">
        <v>24</v>
      </c>
      <c r="D91" s="5" t="s">
        <v>259</v>
      </c>
      <c r="E91" s="5" t="s">
        <v>260</v>
      </c>
      <c r="F91" s="6">
        <f t="shared" si="16"/>
        <v>9.5600000000000005</v>
      </c>
      <c r="G91" s="5" t="s">
        <v>27</v>
      </c>
      <c r="H91" s="7">
        <v>125.87</v>
      </c>
      <c r="I91" s="7">
        <v>125.87</v>
      </c>
      <c r="J91" s="8">
        <v>0.2354</v>
      </c>
      <c r="K91" s="7">
        <f t="shared" si="17"/>
        <v>155.499798</v>
      </c>
      <c r="L91" s="9">
        <f t="shared" si="21"/>
        <v>1486.5799999999999</v>
      </c>
      <c r="M91" s="5" t="s">
        <v>19</v>
      </c>
      <c r="N91" s="5" t="s">
        <v>18</v>
      </c>
      <c r="O91" s="5" t="s">
        <v>28</v>
      </c>
      <c r="P91" s="6">
        <v>9.5600000000000005</v>
      </c>
      <c r="Q91" s="7">
        <f t="shared" si="19"/>
        <v>1486.5800000000002</v>
      </c>
      <c r="R91" s="10">
        <f>Q91/$Q$690</f>
        <v>3.7948004770015559e-004</v>
      </c>
    </row>
    <row r="92" ht="45" customHeight="1">
      <c r="A92" s="5" t="s">
        <v>22</v>
      </c>
      <c r="B92" s="5" t="s">
        <v>261</v>
      </c>
      <c r="C92" s="5" t="s">
        <v>24</v>
      </c>
      <c r="D92" s="5" t="s">
        <v>262</v>
      </c>
      <c r="E92" s="5" t="s">
        <v>263</v>
      </c>
      <c r="F92" s="6">
        <f t="shared" si="16"/>
        <v>386.56</v>
      </c>
      <c r="G92" s="5" t="s">
        <v>43</v>
      </c>
      <c r="H92" s="7">
        <v>11.789999999999999</v>
      </c>
      <c r="I92" s="7">
        <v>11.789999999999999</v>
      </c>
      <c r="J92" s="8">
        <v>0.2354</v>
      </c>
      <c r="K92" s="7">
        <f t="shared" si="17"/>
        <v>14.565365999999999</v>
      </c>
      <c r="L92" s="9">
        <f t="shared" si="21"/>
        <v>5632.1800000000003</v>
      </c>
      <c r="M92" s="5" t="s">
        <v>19</v>
      </c>
      <c r="N92" s="5" t="s">
        <v>18</v>
      </c>
      <c r="O92" s="5" t="s">
        <v>28</v>
      </c>
      <c r="P92" s="6">
        <v>386.56</v>
      </c>
      <c r="Q92" s="7">
        <f t="shared" si="19"/>
        <v>5632.1792000000005</v>
      </c>
      <c r="R92" s="10">
        <f>Q92/$Q$690</f>
        <v>1.4377293058374417e-003</v>
      </c>
    </row>
    <row r="93" ht="45" customHeight="1">
      <c r="A93" s="2" t="s">
        <v>17</v>
      </c>
      <c r="B93" s="2" t="s">
        <v>264</v>
      </c>
      <c r="C93" s="2" t="s">
        <v>19</v>
      </c>
      <c r="D93" s="2" t="s">
        <v>19</v>
      </c>
      <c r="E93" s="2" t="s">
        <v>265</v>
      </c>
      <c r="F93" s="2" t="s">
        <v>19</v>
      </c>
      <c r="G93" s="2" t="s">
        <v>19</v>
      </c>
      <c r="H93" s="2" t="s">
        <v>19</v>
      </c>
      <c r="I93" s="2" t="s">
        <v>19</v>
      </c>
      <c r="J93" s="2" t="s">
        <v>19</v>
      </c>
      <c r="K93" s="2" t="s">
        <v>19</v>
      </c>
      <c r="L93" s="3">
        <f>ROUND(L94,2)+ROUND(L95,2)+ROUND(L96,2)+ROUND(L97,2)</f>
        <v>7032.2200000000003</v>
      </c>
      <c r="M93" s="2" t="s">
        <v>19</v>
      </c>
      <c r="N93" s="2" t="s">
        <v>19</v>
      </c>
      <c r="O93" s="2" t="s">
        <v>19</v>
      </c>
      <c r="P93" s="2" t="s">
        <v>19</v>
      </c>
      <c r="Q93" s="2" t="s">
        <v>19</v>
      </c>
      <c r="R93" s="10"/>
    </row>
    <row r="94" ht="45" customHeight="1">
      <c r="A94" s="5" t="s">
        <v>22</v>
      </c>
      <c r="B94" s="5" t="s">
        <v>266</v>
      </c>
      <c r="C94" s="5" t="s">
        <v>24</v>
      </c>
      <c r="D94" s="5" t="s">
        <v>267</v>
      </c>
      <c r="E94" s="5" t="s">
        <v>268</v>
      </c>
      <c r="F94" s="6">
        <f t="shared" si="16"/>
        <v>36.18</v>
      </c>
      <c r="G94" s="5" t="s">
        <v>43</v>
      </c>
      <c r="H94" s="7">
        <v>52.960000000000001</v>
      </c>
      <c r="I94" s="7">
        <v>52.960000000000001</v>
      </c>
      <c r="J94" s="8">
        <v>0.2354</v>
      </c>
      <c r="K94" s="7">
        <f t="shared" si="17"/>
        <v>65.426783999999998</v>
      </c>
      <c r="L94" s="9">
        <f t="shared" ref="L94:L97" si="22">ROUND(Q94,2)</f>
        <v>2367.2600000000002</v>
      </c>
      <c r="M94" s="5" t="s">
        <v>19</v>
      </c>
      <c r="N94" s="5" t="s">
        <v>18</v>
      </c>
      <c r="O94" s="5" t="s">
        <v>28</v>
      </c>
      <c r="P94" s="6">
        <v>36.18</v>
      </c>
      <c r="Q94" s="7">
        <f t="shared" si="19"/>
        <v>2367.2574000000004</v>
      </c>
      <c r="R94" s="10">
        <f>Q94/$Q$690</f>
        <v>6.0429102441210446e-004</v>
      </c>
    </row>
    <row r="95" ht="45" customHeight="1">
      <c r="A95" s="5" t="s">
        <v>22</v>
      </c>
      <c r="B95" s="5" t="s">
        <v>269</v>
      </c>
      <c r="C95" s="5" t="s">
        <v>24</v>
      </c>
      <c r="D95" s="5" t="s">
        <v>270</v>
      </c>
      <c r="E95" s="5" t="s">
        <v>271</v>
      </c>
      <c r="F95" s="6">
        <f t="shared" si="16"/>
        <v>1</v>
      </c>
      <c r="G95" s="5" t="s">
        <v>43</v>
      </c>
      <c r="H95" s="7">
        <v>64.760000000000005</v>
      </c>
      <c r="I95" s="7">
        <v>64.760000000000005</v>
      </c>
      <c r="J95" s="8">
        <v>0.2354</v>
      </c>
      <c r="K95" s="7">
        <f t="shared" si="17"/>
        <v>80.004504000000011</v>
      </c>
      <c r="L95" s="9">
        <f t="shared" si="22"/>
        <v>80</v>
      </c>
      <c r="M95" s="5" t="s">
        <v>19</v>
      </c>
      <c r="N95" s="5" t="s">
        <v>18</v>
      </c>
      <c r="O95" s="5" t="s">
        <v>28</v>
      </c>
      <c r="P95" s="6">
        <v>1</v>
      </c>
      <c r="Q95" s="7">
        <f t="shared" si="19"/>
        <v>80</v>
      </c>
      <c r="R95" s="10">
        <f>Q95/$Q$690</f>
        <v>2.0421641496597856e-005</v>
      </c>
    </row>
    <row r="96" ht="45" customHeight="1">
      <c r="A96" s="5" t="s">
        <v>22</v>
      </c>
      <c r="B96" s="5" t="s">
        <v>272</v>
      </c>
      <c r="C96" s="5" t="s">
        <v>24</v>
      </c>
      <c r="D96" s="5" t="s">
        <v>273</v>
      </c>
      <c r="E96" s="5" t="s">
        <v>274</v>
      </c>
      <c r="F96" s="6">
        <f t="shared" si="16"/>
        <v>48.5</v>
      </c>
      <c r="G96" s="5" t="s">
        <v>43</v>
      </c>
      <c r="H96" s="7">
        <v>40.829999999999998</v>
      </c>
      <c r="I96" s="7">
        <v>40.829999999999998</v>
      </c>
      <c r="J96" s="8">
        <v>0.2354</v>
      </c>
      <c r="K96" s="7">
        <f t="shared" si="17"/>
        <v>50.441381999999997</v>
      </c>
      <c r="L96" s="9">
        <f t="shared" si="22"/>
        <v>2446.3400000000001</v>
      </c>
      <c r="M96" s="5" t="s">
        <v>19</v>
      </c>
      <c r="N96" s="5" t="s">
        <v>18</v>
      </c>
      <c r="O96" s="5" t="s">
        <v>28</v>
      </c>
      <c r="P96" s="6">
        <v>48.5</v>
      </c>
      <c r="Q96" s="7">
        <f t="shared" si="19"/>
        <v>2446.3399999999997</v>
      </c>
      <c r="R96" s="10">
        <f>Q96/$Q$690</f>
        <v>6.2447848073483999e-004</v>
      </c>
    </row>
    <row r="97" ht="45" customHeight="1">
      <c r="A97" s="5" t="s">
        <v>22</v>
      </c>
      <c r="B97" s="5" t="s">
        <v>275</v>
      </c>
      <c r="C97" s="5" t="s">
        <v>24</v>
      </c>
      <c r="D97" s="5" t="s">
        <v>276</v>
      </c>
      <c r="E97" s="5" t="s">
        <v>277</v>
      </c>
      <c r="F97" s="6">
        <f t="shared" si="16"/>
        <v>35.25</v>
      </c>
      <c r="G97" s="5" t="s">
        <v>43</v>
      </c>
      <c r="H97" s="7">
        <v>49.109999999999999</v>
      </c>
      <c r="I97" s="7">
        <v>49.109999999999999</v>
      </c>
      <c r="J97" s="8">
        <v>0.2354</v>
      </c>
      <c r="K97" s="7">
        <f t="shared" si="17"/>
        <v>60.670493999999998</v>
      </c>
      <c r="L97" s="9">
        <f t="shared" si="22"/>
        <v>2138.6199999999999</v>
      </c>
      <c r="M97" s="5" t="s">
        <v>19</v>
      </c>
      <c r="N97" s="5" t="s">
        <v>18</v>
      </c>
      <c r="O97" s="5" t="s">
        <v>28</v>
      </c>
      <c r="P97" s="6">
        <v>35.25</v>
      </c>
      <c r="Q97" s="7">
        <f t="shared" si="19"/>
        <v>2138.6174999999998</v>
      </c>
      <c r="R97" s="10">
        <f>Q97/$Q$690</f>
        <v>5.4592599854187956e-004</v>
      </c>
    </row>
    <row r="98" ht="45" customHeight="1">
      <c r="A98" s="2" t="s">
        <v>17</v>
      </c>
      <c r="B98" s="2" t="s">
        <v>278</v>
      </c>
      <c r="C98" s="2" t="s">
        <v>19</v>
      </c>
      <c r="D98" s="2" t="s">
        <v>19</v>
      </c>
      <c r="E98" s="2" t="s">
        <v>279</v>
      </c>
      <c r="F98" s="2" t="s">
        <v>19</v>
      </c>
      <c r="G98" s="2" t="s">
        <v>19</v>
      </c>
      <c r="H98" s="2" t="s">
        <v>19</v>
      </c>
      <c r="I98" s="2" t="s">
        <v>19</v>
      </c>
      <c r="J98" s="2" t="s">
        <v>19</v>
      </c>
      <c r="K98" s="2" t="s">
        <v>19</v>
      </c>
      <c r="L98" s="3">
        <f>ROUND(L99,2)+ROUND(L100,2)</f>
        <v>13462.34</v>
      </c>
      <c r="M98" s="2" t="s">
        <v>19</v>
      </c>
      <c r="N98" s="2" t="s">
        <v>19</v>
      </c>
      <c r="O98" s="2" t="s">
        <v>19</v>
      </c>
      <c r="P98" s="2" t="s">
        <v>19</v>
      </c>
      <c r="Q98" s="2" t="s">
        <v>19</v>
      </c>
      <c r="R98" s="10"/>
    </row>
    <row r="99" ht="45" customHeight="1">
      <c r="A99" s="5" t="s">
        <v>22</v>
      </c>
      <c r="B99" s="5" t="s">
        <v>280</v>
      </c>
      <c r="C99" s="5" t="s">
        <v>24</v>
      </c>
      <c r="D99" s="5" t="s">
        <v>281</v>
      </c>
      <c r="E99" s="5" t="s">
        <v>282</v>
      </c>
      <c r="F99" s="6">
        <f t="shared" si="16"/>
        <v>8.8300000000000001</v>
      </c>
      <c r="G99" s="5" t="s">
        <v>27</v>
      </c>
      <c r="H99" s="7">
        <v>862.14999999999998</v>
      </c>
      <c r="I99" s="7">
        <v>862.14999999999998</v>
      </c>
      <c r="J99" s="8">
        <v>0.2354</v>
      </c>
      <c r="K99" s="7">
        <f t="shared" si="17"/>
        <v>1065.1001099999999</v>
      </c>
      <c r="L99" s="9">
        <f>ROUND(Q99,2)</f>
        <v>9404.8299999999999</v>
      </c>
      <c r="M99" s="5" t="s">
        <v>19</v>
      </c>
      <c r="N99" s="5" t="s">
        <v>18</v>
      </c>
      <c r="O99" s="5" t="s">
        <v>28</v>
      </c>
      <c r="P99" s="6">
        <v>8.8300000000000001</v>
      </c>
      <c r="Q99" s="7">
        <f t="shared" si="19"/>
        <v>9404.8329999999987</v>
      </c>
      <c r="R99" s="10">
        <f>Q99/$Q$690</f>
        <v>2.4007765982671609e-003</v>
      </c>
    </row>
    <row r="100" ht="45" customHeight="1">
      <c r="A100" s="5" t="s">
        <v>22</v>
      </c>
      <c r="B100" s="5" t="s">
        <v>283</v>
      </c>
      <c r="C100" s="5" t="s">
        <v>24</v>
      </c>
      <c r="D100" s="5" t="s">
        <v>284</v>
      </c>
      <c r="E100" s="5" t="s">
        <v>285</v>
      </c>
      <c r="F100" s="6">
        <f>P100</f>
        <v>5.2199999999999998</v>
      </c>
      <c r="G100" s="5" t="s">
        <v>27</v>
      </c>
      <c r="H100" s="7">
        <v>629.19000000000005</v>
      </c>
      <c r="I100" s="7">
        <v>629.19000000000005</v>
      </c>
      <c r="J100" s="8">
        <v>0.2354</v>
      </c>
      <c r="K100" s="7">
        <f>ROUND(I100,2)+(ROUND(I100,2)*J100)</f>
        <v>777.30132600000002</v>
      </c>
      <c r="L100" s="9">
        <f>ROUND(Q100,2)</f>
        <v>4057.5100000000002</v>
      </c>
      <c r="M100" s="5" t="s">
        <v>19</v>
      </c>
      <c r="N100" s="5" t="s">
        <v>18</v>
      </c>
      <c r="O100" s="5" t="s">
        <v>28</v>
      </c>
      <c r="P100" s="6">
        <v>5.2199999999999998</v>
      </c>
      <c r="Q100" s="7">
        <f>ROUND(K100,2)*P100</f>
        <v>4057.5059999999994</v>
      </c>
      <c r="R100" s="10">
        <f>Q100/$Q$690</f>
        <v>1.0357616612786846e-003</v>
      </c>
    </row>
    <row r="101" ht="45" customHeight="1">
      <c r="A101" s="2" t="s">
        <v>17</v>
      </c>
      <c r="B101" s="2" t="s">
        <v>286</v>
      </c>
      <c r="C101" s="2" t="s">
        <v>19</v>
      </c>
      <c r="D101" s="2" t="s">
        <v>19</v>
      </c>
      <c r="E101" s="2" t="s">
        <v>287</v>
      </c>
      <c r="F101" s="2" t="s">
        <v>19</v>
      </c>
      <c r="G101" s="2" t="s">
        <v>19</v>
      </c>
      <c r="H101" s="2" t="s">
        <v>19</v>
      </c>
      <c r="I101" s="2" t="s">
        <v>19</v>
      </c>
      <c r="J101" s="2" t="s">
        <v>19</v>
      </c>
      <c r="K101" s="2" t="s">
        <v>19</v>
      </c>
      <c r="L101" s="3">
        <f>ROUND(L102,2)+ROUND(L103,2)+ROUND(L104,2)+ROUND(L105,2)+ROUND(L106,2)+ROUND(L107,2)</f>
        <v>39835.059999999998</v>
      </c>
      <c r="M101" s="2" t="s">
        <v>19</v>
      </c>
      <c r="N101" s="2" t="s">
        <v>19</v>
      </c>
      <c r="O101" s="2" t="s">
        <v>19</v>
      </c>
      <c r="P101" s="2" t="s">
        <v>19</v>
      </c>
      <c r="Q101" s="2" t="s">
        <v>19</v>
      </c>
      <c r="R101" s="10"/>
    </row>
    <row r="102" ht="45" customHeight="1">
      <c r="A102" s="5" t="s">
        <v>22</v>
      </c>
      <c r="B102" s="5" t="s">
        <v>288</v>
      </c>
      <c r="C102" s="5" t="s">
        <v>37</v>
      </c>
      <c r="D102" s="5" t="s">
        <v>289</v>
      </c>
      <c r="E102" s="5" t="s">
        <v>290</v>
      </c>
      <c r="F102" s="6">
        <f t="shared" ref="F102:F165" si="23">P102</f>
        <v>9</v>
      </c>
      <c r="G102" s="5" t="s">
        <v>35</v>
      </c>
      <c r="H102" s="7">
        <v>1282.8199999999999</v>
      </c>
      <c r="I102" s="7">
        <v>1282.8199999999999</v>
      </c>
      <c r="J102" s="8">
        <v>0.2354</v>
      </c>
      <c r="K102" s="7">
        <f t="shared" ref="K102:K165" si="24">ROUND(I102,2)+(ROUND(I102,2)*J102)</f>
        <v>1584.7958279999998</v>
      </c>
      <c r="L102" s="9">
        <f t="shared" ref="L102:L107" si="25">ROUND(Q102,2)</f>
        <v>14263.200000000001</v>
      </c>
      <c r="M102" s="5" t="s">
        <v>19</v>
      </c>
      <c r="N102" s="5" t="s">
        <v>18</v>
      </c>
      <c r="O102" s="5" t="s">
        <v>28</v>
      </c>
      <c r="P102" s="6">
        <v>9</v>
      </c>
      <c r="Q102" s="7">
        <f t="shared" ref="Q102:Q165" si="26">ROUND(K102,2)*P102</f>
        <v>14263.199999999999</v>
      </c>
      <c r="R102" s="10">
        <f>Q102/$Q$690</f>
        <v>3.6409744624284319e-003</v>
      </c>
    </row>
    <row r="103" ht="45" customHeight="1">
      <c r="A103" s="5" t="s">
        <v>22</v>
      </c>
      <c r="B103" s="5" t="s">
        <v>291</v>
      </c>
      <c r="C103" s="5" t="s">
        <v>37</v>
      </c>
      <c r="D103" s="5" t="s">
        <v>292</v>
      </c>
      <c r="E103" s="5" t="s">
        <v>293</v>
      </c>
      <c r="F103" s="6">
        <f t="shared" si="23"/>
        <v>3</v>
      </c>
      <c r="G103" s="5" t="s">
        <v>35</v>
      </c>
      <c r="H103" s="7">
        <v>1670.05</v>
      </c>
      <c r="I103" s="7">
        <v>1670.05</v>
      </c>
      <c r="J103" s="8">
        <v>0.2354</v>
      </c>
      <c r="K103" s="7">
        <f t="shared" si="24"/>
        <v>2063.1797699999997</v>
      </c>
      <c r="L103" s="9">
        <f t="shared" si="25"/>
        <v>6189.54</v>
      </c>
      <c r="M103" s="5" t="s">
        <v>19</v>
      </c>
      <c r="N103" s="5" t="s">
        <v>18</v>
      </c>
      <c r="O103" s="5" t="s">
        <v>28</v>
      </c>
      <c r="P103" s="6">
        <v>3</v>
      </c>
      <c r="Q103" s="7">
        <f t="shared" si="26"/>
        <v>6189.5399999999991</v>
      </c>
      <c r="R103" s="10">
        <f>Q103/$Q$690</f>
        <v>1.5800070863606535e-003</v>
      </c>
    </row>
    <row r="104" ht="45" customHeight="1">
      <c r="A104" s="5" t="s">
        <v>22</v>
      </c>
      <c r="B104" s="5" t="s">
        <v>294</v>
      </c>
      <c r="C104" s="5" t="s">
        <v>37</v>
      </c>
      <c r="D104" s="5" t="s">
        <v>295</v>
      </c>
      <c r="E104" s="5" t="s">
        <v>296</v>
      </c>
      <c r="F104" s="6">
        <f t="shared" si="23"/>
        <v>3</v>
      </c>
      <c r="G104" s="5" t="s">
        <v>35</v>
      </c>
      <c r="H104" s="7">
        <v>1282.8199999999999</v>
      </c>
      <c r="I104" s="7">
        <v>1282.8199999999999</v>
      </c>
      <c r="J104" s="8">
        <v>0.2354</v>
      </c>
      <c r="K104" s="7">
        <f t="shared" si="24"/>
        <v>1584.7958279999998</v>
      </c>
      <c r="L104" s="9">
        <f t="shared" si="25"/>
        <v>4754.3999999999996</v>
      </c>
      <c r="M104" s="5" t="s">
        <v>19</v>
      </c>
      <c r="N104" s="5" t="s">
        <v>18</v>
      </c>
      <c r="O104" s="5" t="s">
        <v>28</v>
      </c>
      <c r="P104" s="6">
        <v>3</v>
      </c>
      <c r="Q104" s="7">
        <f t="shared" si="26"/>
        <v>4754.3999999999996</v>
      </c>
      <c r="R104" s="10">
        <f>Q104/$Q$690</f>
        <v>1.2136581541428105e-003</v>
      </c>
    </row>
    <row r="105" ht="45" customHeight="1">
      <c r="A105" s="5" t="s">
        <v>22</v>
      </c>
      <c r="B105" s="5" t="s">
        <v>297</v>
      </c>
      <c r="C105" s="5" t="s">
        <v>37</v>
      </c>
      <c r="D105" s="5" t="s">
        <v>298</v>
      </c>
      <c r="E105" s="5" t="s">
        <v>299</v>
      </c>
      <c r="F105" s="6">
        <f t="shared" si="23"/>
        <v>5</v>
      </c>
      <c r="G105" s="5" t="s">
        <v>35</v>
      </c>
      <c r="H105" s="7">
        <v>1670.05</v>
      </c>
      <c r="I105" s="7">
        <v>1670.05</v>
      </c>
      <c r="J105" s="8">
        <v>0.2354</v>
      </c>
      <c r="K105" s="7">
        <f t="shared" si="24"/>
        <v>2063.1797699999997</v>
      </c>
      <c r="L105" s="9">
        <f t="shared" si="25"/>
        <v>10315.9</v>
      </c>
      <c r="M105" s="5" t="s">
        <v>19</v>
      </c>
      <c r="N105" s="5" t="s">
        <v>18</v>
      </c>
      <c r="O105" s="5" t="s">
        <v>28</v>
      </c>
      <c r="P105" s="6">
        <v>5</v>
      </c>
      <c r="Q105" s="7">
        <f t="shared" si="26"/>
        <v>10315.9</v>
      </c>
      <c r="R105" s="10">
        <f>Q105/$Q$690</f>
        <v>2.633345143934423e-003</v>
      </c>
    </row>
    <row r="106" ht="45" customHeight="1">
      <c r="A106" s="5" t="s">
        <v>22</v>
      </c>
      <c r="B106" s="5" t="s">
        <v>300</v>
      </c>
      <c r="C106" s="5" t="s">
        <v>37</v>
      </c>
      <c r="D106" s="5" t="s">
        <v>301</v>
      </c>
      <c r="E106" s="5" t="s">
        <v>302</v>
      </c>
      <c r="F106" s="6">
        <f t="shared" si="23"/>
        <v>8</v>
      </c>
      <c r="G106" s="5" t="s">
        <v>35</v>
      </c>
      <c r="H106" s="7">
        <v>398.85000000000002</v>
      </c>
      <c r="I106" s="7">
        <v>398.85000000000002</v>
      </c>
      <c r="J106" s="8">
        <v>0.2354</v>
      </c>
      <c r="K106" s="7">
        <f t="shared" si="24"/>
        <v>492.73929000000004</v>
      </c>
      <c r="L106" s="9">
        <f t="shared" si="25"/>
        <v>3941.9200000000001</v>
      </c>
      <c r="M106" s="5" t="s">
        <v>19</v>
      </c>
      <c r="N106" s="5" t="s">
        <v>18</v>
      </c>
      <c r="O106" s="5" t="s">
        <v>28</v>
      </c>
      <c r="P106" s="6">
        <v>8</v>
      </c>
      <c r="Q106" s="7">
        <f t="shared" si="26"/>
        <v>3941.9200000000001</v>
      </c>
      <c r="R106" s="10">
        <f>Q106/$Q$690</f>
        <v>1.0062559631033629e-003</v>
      </c>
    </row>
    <row r="107" ht="45" customHeight="1">
      <c r="A107" s="5" t="s">
        <v>22</v>
      </c>
      <c r="B107" s="5" t="s">
        <v>303</v>
      </c>
      <c r="C107" s="5" t="s">
        <v>37</v>
      </c>
      <c r="D107" s="5" t="s">
        <v>304</v>
      </c>
      <c r="E107" s="5" t="s">
        <v>305</v>
      </c>
      <c r="F107" s="6">
        <f t="shared" si="23"/>
        <v>1.0900000000000001</v>
      </c>
      <c r="G107" s="5" t="s">
        <v>27</v>
      </c>
      <c r="H107" s="7">
        <v>274.83999999999997</v>
      </c>
      <c r="I107" s="7">
        <v>274.83999999999997</v>
      </c>
      <c r="J107" s="8">
        <v>0.2354</v>
      </c>
      <c r="K107" s="7">
        <f t="shared" si="24"/>
        <v>339.53733599999998</v>
      </c>
      <c r="L107" s="9">
        <f t="shared" si="25"/>
        <v>370.10000000000002</v>
      </c>
      <c r="M107" s="5" t="s">
        <v>19</v>
      </c>
      <c r="N107" s="5" t="s">
        <v>18</v>
      </c>
      <c r="O107" s="5" t="s">
        <v>28</v>
      </c>
      <c r="P107" s="6">
        <v>1.0900000000000001</v>
      </c>
      <c r="Q107" s="7">
        <f t="shared" si="26"/>
        <v>370.09860000000003</v>
      </c>
      <c r="R107" s="10">
        <f>Q107/$Q$690</f>
        <v>9.4475261594909653e-005</v>
      </c>
    </row>
    <row r="108" ht="45" customHeight="1">
      <c r="A108" s="2" t="s">
        <v>17</v>
      </c>
      <c r="B108" s="2" t="s">
        <v>306</v>
      </c>
      <c r="C108" s="2" t="s">
        <v>19</v>
      </c>
      <c r="D108" s="2" t="s">
        <v>19</v>
      </c>
      <c r="E108" s="2" t="s">
        <v>307</v>
      </c>
      <c r="F108" s="2" t="s">
        <v>19</v>
      </c>
      <c r="G108" s="2" t="s">
        <v>19</v>
      </c>
      <c r="H108" s="2" t="s">
        <v>19</v>
      </c>
      <c r="I108" s="2" t="s">
        <v>19</v>
      </c>
      <c r="J108" s="2" t="s">
        <v>19</v>
      </c>
      <c r="K108" s="2" t="s">
        <v>19</v>
      </c>
      <c r="L108" s="3">
        <f>ROUND(L109,2)+ROUND(L110,2)+ROUND(L111,2)+ROUND(L112,2)</f>
        <v>6803.5299999999997</v>
      </c>
      <c r="M108" s="2" t="s">
        <v>19</v>
      </c>
      <c r="N108" s="2" t="s">
        <v>19</v>
      </c>
      <c r="O108" s="2" t="s">
        <v>19</v>
      </c>
      <c r="P108" s="2" t="s">
        <v>19</v>
      </c>
      <c r="Q108" s="2" t="s">
        <v>19</v>
      </c>
      <c r="R108" s="10"/>
    </row>
    <row r="109" ht="45" customHeight="1">
      <c r="A109" s="5" t="s">
        <v>22</v>
      </c>
      <c r="B109" s="5" t="s">
        <v>308</v>
      </c>
      <c r="C109" s="5" t="s">
        <v>24</v>
      </c>
      <c r="D109" s="5" t="s">
        <v>309</v>
      </c>
      <c r="E109" s="5" t="s">
        <v>310</v>
      </c>
      <c r="F109" s="6">
        <f t="shared" si="23"/>
        <v>8</v>
      </c>
      <c r="G109" s="5" t="s">
        <v>35</v>
      </c>
      <c r="H109" s="7">
        <v>75.620000000000005</v>
      </c>
      <c r="I109" s="7">
        <v>75.620000000000005</v>
      </c>
      <c r="J109" s="8">
        <v>0.2354</v>
      </c>
      <c r="K109" s="7">
        <f t="shared" si="24"/>
        <v>93.42094800000001</v>
      </c>
      <c r="L109" s="9">
        <f t="shared" ref="L109:L112" si="27">ROUND(Q109,2)</f>
        <v>747.36000000000001</v>
      </c>
      <c r="M109" s="5" t="s">
        <v>19</v>
      </c>
      <c r="N109" s="5" t="s">
        <v>18</v>
      </c>
      <c r="O109" s="5" t="s">
        <v>28</v>
      </c>
      <c r="P109" s="6">
        <v>8</v>
      </c>
      <c r="Q109" s="7">
        <f t="shared" si="26"/>
        <v>747.36000000000001</v>
      </c>
      <c r="R109" s="10">
        <f>Q109/$Q$690</f>
        <v>1.9077897486121718e-004</v>
      </c>
    </row>
    <row r="110" ht="45" customHeight="1">
      <c r="A110" s="5" t="s">
        <v>22</v>
      </c>
      <c r="B110" s="5" t="s">
        <v>311</v>
      </c>
      <c r="C110" s="5" t="s">
        <v>24</v>
      </c>
      <c r="D110" s="5" t="s">
        <v>312</v>
      </c>
      <c r="E110" s="5" t="s">
        <v>313</v>
      </c>
      <c r="F110" s="6">
        <f t="shared" si="23"/>
        <v>3</v>
      </c>
      <c r="G110" s="5" t="s">
        <v>35</v>
      </c>
      <c r="H110" s="7">
        <v>298.12</v>
      </c>
      <c r="I110" s="7">
        <v>298.12</v>
      </c>
      <c r="J110" s="8">
        <v>0.2354</v>
      </c>
      <c r="K110" s="7">
        <f t="shared" si="24"/>
        <v>368.29744800000003</v>
      </c>
      <c r="L110" s="9">
        <f t="shared" si="27"/>
        <v>1104.9000000000001</v>
      </c>
      <c r="M110" s="5" t="s">
        <v>19</v>
      </c>
      <c r="N110" s="5" t="s">
        <v>18</v>
      </c>
      <c r="O110" s="5" t="s">
        <v>28</v>
      </c>
      <c r="P110" s="6">
        <v>3</v>
      </c>
      <c r="Q110" s="7">
        <f t="shared" si="26"/>
        <v>1104.9000000000001</v>
      </c>
      <c r="R110" s="10">
        <f>Q110/$Q$690</f>
        <v>2.8204839611988718e-004</v>
      </c>
    </row>
    <row r="111" ht="45" customHeight="1">
      <c r="A111" s="5" t="s">
        <v>22</v>
      </c>
      <c r="B111" s="5" t="s">
        <v>314</v>
      </c>
      <c r="C111" s="5" t="s">
        <v>37</v>
      </c>
      <c r="D111" s="5" t="s">
        <v>315</v>
      </c>
      <c r="E111" s="5" t="s">
        <v>316</v>
      </c>
      <c r="F111" s="6">
        <f t="shared" si="23"/>
        <v>10.880000000000001</v>
      </c>
      <c r="G111" s="5" t="s">
        <v>27</v>
      </c>
      <c r="H111" s="7">
        <v>177.12</v>
      </c>
      <c r="I111" s="7">
        <v>177.12</v>
      </c>
      <c r="J111" s="8">
        <v>0.2354</v>
      </c>
      <c r="K111" s="7">
        <f t="shared" si="24"/>
        <v>218.81404800000001</v>
      </c>
      <c r="L111" s="9">
        <f t="shared" si="27"/>
        <v>2380.6500000000001</v>
      </c>
      <c r="M111" s="5" t="s">
        <v>19</v>
      </c>
      <c r="N111" s="5" t="s">
        <v>18</v>
      </c>
      <c r="O111" s="5" t="s">
        <v>28</v>
      </c>
      <c r="P111" s="6">
        <v>10.880000000000001</v>
      </c>
      <c r="Q111" s="7">
        <f t="shared" si="26"/>
        <v>2380.6528000000003</v>
      </c>
      <c r="R111" s="10">
        <f>Q111/$Q$690</f>
        <v>6.0771047511839853e-004</v>
      </c>
    </row>
    <row r="112" ht="45" customHeight="1">
      <c r="A112" s="5" t="s">
        <v>22</v>
      </c>
      <c r="B112" s="5" t="s">
        <v>317</v>
      </c>
      <c r="C112" s="5" t="s">
        <v>24</v>
      </c>
      <c r="D112" s="5" t="s">
        <v>318</v>
      </c>
      <c r="E112" s="5" t="s">
        <v>319</v>
      </c>
      <c r="F112" s="6">
        <f t="shared" si="23"/>
        <v>121.59999999999999</v>
      </c>
      <c r="G112" s="5" t="s">
        <v>27</v>
      </c>
      <c r="H112" s="7">
        <v>17.109999999999999</v>
      </c>
      <c r="I112" s="7">
        <v>17.109999999999999</v>
      </c>
      <c r="J112" s="8">
        <v>0.2354</v>
      </c>
      <c r="K112" s="7">
        <f t="shared" si="24"/>
        <v>21.137694</v>
      </c>
      <c r="L112" s="9">
        <f t="shared" si="27"/>
        <v>2570.6199999999999</v>
      </c>
      <c r="M112" s="5" t="s">
        <v>19</v>
      </c>
      <c r="N112" s="5" t="s">
        <v>18</v>
      </c>
      <c r="O112" s="5" t="s">
        <v>28</v>
      </c>
      <c r="P112" s="6">
        <v>121.59999999999999</v>
      </c>
      <c r="Q112" s="7">
        <f t="shared" si="26"/>
        <v>2570.6239999999998</v>
      </c>
      <c r="R112" s="10">
        <f>Q112/$Q$690</f>
        <v>6.5620452188187958e-004</v>
      </c>
    </row>
    <row r="113" ht="45" customHeight="1">
      <c r="A113" s="2" t="s">
        <v>17</v>
      </c>
      <c r="B113" s="2" t="s">
        <v>320</v>
      </c>
      <c r="C113" s="2" t="s">
        <v>19</v>
      </c>
      <c r="D113" s="2" t="s">
        <v>19</v>
      </c>
      <c r="E113" s="2" t="s">
        <v>321</v>
      </c>
      <c r="F113" s="2" t="s">
        <v>19</v>
      </c>
      <c r="G113" s="2" t="s">
        <v>19</v>
      </c>
      <c r="H113" s="2" t="s">
        <v>19</v>
      </c>
      <c r="I113" s="2" t="s">
        <v>19</v>
      </c>
      <c r="J113" s="2" t="s">
        <v>19</v>
      </c>
      <c r="K113" s="2" t="s">
        <v>19</v>
      </c>
      <c r="L113" s="3">
        <f>ROUND(L114,2)+ROUND(L115,2)+ROUND(L116,2)+ROUND(L117,2)+ROUND(L118,2)</f>
        <v>54829.119999999995</v>
      </c>
      <c r="M113" s="2" t="s">
        <v>19</v>
      </c>
      <c r="N113" s="2" t="s">
        <v>19</v>
      </c>
      <c r="O113" s="2" t="s">
        <v>19</v>
      </c>
      <c r="P113" s="2" t="s">
        <v>19</v>
      </c>
      <c r="Q113" s="2" t="s">
        <v>19</v>
      </c>
      <c r="R113" s="10"/>
    </row>
    <row r="114" ht="45" customHeight="1">
      <c r="A114" s="5" t="s">
        <v>22</v>
      </c>
      <c r="B114" s="5" t="s">
        <v>322</v>
      </c>
      <c r="C114" s="5" t="s">
        <v>37</v>
      </c>
      <c r="D114" s="5" t="s">
        <v>323</v>
      </c>
      <c r="E114" s="5" t="s">
        <v>324</v>
      </c>
      <c r="F114" s="6">
        <f t="shared" si="23"/>
        <v>1</v>
      </c>
      <c r="G114" s="5" t="s">
        <v>35</v>
      </c>
      <c r="H114" s="7">
        <v>774.71000000000004</v>
      </c>
      <c r="I114" s="7">
        <v>774.71000000000004</v>
      </c>
      <c r="J114" s="8">
        <v>0.2354</v>
      </c>
      <c r="K114" s="7">
        <f t="shared" si="24"/>
        <v>957.07673399999999</v>
      </c>
      <c r="L114" s="9">
        <f t="shared" ref="L114:L118" si="28">ROUND(Q114,2)</f>
        <v>957.08000000000004</v>
      </c>
      <c r="M114" s="5" t="s">
        <v>19</v>
      </c>
      <c r="N114" s="5" t="s">
        <v>18</v>
      </c>
      <c r="O114" s="5" t="s">
        <v>28</v>
      </c>
      <c r="P114" s="6">
        <v>1</v>
      </c>
      <c r="Q114" s="7">
        <f t="shared" si="26"/>
        <v>957.08000000000004</v>
      </c>
      <c r="R114" s="10">
        <f>Q114/$Q$690</f>
        <v>2.4431430804454845e-004</v>
      </c>
    </row>
    <row r="115" ht="45" customHeight="1">
      <c r="A115" s="5" t="s">
        <v>22</v>
      </c>
      <c r="B115" s="5" t="s">
        <v>325</v>
      </c>
      <c r="C115" s="5" t="s">
        <v>37</v>
      </c>
      <c r="D115" s="5" t="s">
        <v>326</v>
      </c>
      <c r="E115" s="5" t="s">
        <v>327</v>
      </c>
      <c r="F115" s="6">
        <f t="shared" si="23"/>
        <v>3.3599999999999999</v>
      </c>
      <c r="G115" s="5" t="s">
        <v>27</v>
      </c>
      <c r="H115" s="7">
        <v>624.87</v>
      </c>
      <c r="I115" s="7">
        <v>624.87</v>
      </c>
      <c r="J115" s="8">
        <v>0.2354</v>
      </c>
      <c r="K115" s="7">
        <f t="shared" si="24"/>
        <v>771.96439800000007</v>
      </c>
      <c r="L115" s="9">
        <f t="shared" si="28"/>
        <v>2593.79</v>
      </c>
      <c r="M115" s="5" t="s">
        <v>19</v>
      </c>
      <c r="N115" s="5" t="s">
        <v>18</v>
      </c>
      <c r="O115" s="5" t="s">
        <v>28</v>
      </c>
      <c r="P115" s="6">
        <v>3.3599999999999999</v>
      </c>
      <c r="Q115" s="7">
        <f t="shared" si="26"/>
        <v>2593.7856000000002</v>
      </c>
      <c r="R115" s="10">
        <f>Q115/$Q$690</f>
        <v>6.6211699552797465e-004</v>
      </c>
    </row>
    <row r="116" ht="45" customHeight="1">
      <c r="A116" s="5" t="s">
        <v>22</v>
      </c>
      <c r="B116" s="5" t="s">
        <v>328</v>
      </c>
      <c r="C116" s="5" t="s">
        <v>37</v>
      </c>
      <c r="D116" s="5" t="s">
        <v>329</v>
      </c>
      <c r="E116" s="5" t="s">
        <v>330</v>
      </c>
      <c r="F116" s="6">
        <f t="shared" si="23"/>
        <v>3.3599999999999999</v>
      </c>
      <c r="G116" s="5" t="s">
        <v>27</v>
      </c>
      <c r="H116" s="7">
        <v>624.87</v>
      </c>
      <c r="I116" s="7">
        <v>624.87</v>
      </c>
      <c r="J116" s="8">
        <v>0.2354</v>
      </c>
      <c r="K116" s="7">
        <f t="shared" si="24"/>
        <v>771.96439800000007</v>
      </c>
      <c r="L116" s="9">
        <f t="shared" si="28"/>
        <v>2593.79</v>
      </c>
      <c r="M116" s="5" t="s">
        <v>19</v>
      </c>
      <c r="N116" s="5" t="s">
        <v>18</v>
      </c>
      <c r="O116" s="5" t="s">
        <v>28</v>
      </c>
      <c r="P116" s="6">
        <v>3.3599999999999999</v>
      </c>
      <c r="Q116" s="7">
        <f t="shared" si="26"/>
        <v>2593.7856000000002</v>
      </c>
      <c r="R116" s="10">
        <f>Q116/$Q$690</f>
        <v>6.6211699552797465e-004</v>
      </c>
    </row>
    <row r="117" ht="45" customHeight="1">
      <c r="A117" s="5" t="s">
        <v>22</v>
      </c>
      <c r="B117" s="5" t="s">
        <v>331</v>
      </c>
      <c r="C117" s="5" t="s">
        <v>37</v>
      </c>
      <c r="D117" s="5" t="s">
        <v>332</v>
      </c>
      <c r="E117" s="5" t="s">
        <v>333</v>
      </c>
      <c r="F117" s="6">
        <f t="shared" si="23"/>
        <v>83.480000000000004</v>
      </c>
      <c r="G117" s="5" t="s">
        <v>27</v>
      </c>
      <c r="H117" s="7">
        <v>430.06999999999999</v>
      </c>
      <c r="I117" s="7">
        <v>430.06999999999999</v>
      </c>
      <c r="J117" s="8">
        <v>0.2354</v>
      </c>
      <c r="K117" s="7">
        <f t="shared" si="24"/>
        <v>531.30847800000004</v>
      </c>
      <c r="L117" s="9">
        <f t="shared" si="28"/>
        <v>44353.760000000002</v>
      </c>
      <c r="M117" s="5" t="s">
        <v>19</v>
      </c>
      <c r="N117" s="5" t="s">
        <v>18</v>
      </c>
      <c r="O117" s="5" t="s">
        <v>28</v>
      </c>
      <c r="P117" s="6">
        <v>83.480000000000004</v>
      </c>
      <c r="Q117" s="7">
        <f t="shared" si="26"/>
        <v>44353.758799999996</v>
      </c>
      <c r="R117" s="10">
        <f>Q117/$Q$690</f>
        <v>1.1322207015502154e-002</v>
      </c>
    </row>
    <row r="118" ht="45" customHeight="1">
      <c r="A118" s="5" t="s">
        <v>22</v>
      </c>
      <c r="B118" s="5" t="s">
        <v>334</v>
      </c>
      <c r="C118" s="5" t="s">
        <v>37</v>
      </c>
      <c r="D118" s="5" t="s">
        <v>335</v>
      </c>
      <c r="E118" s="5" t="s">
        <v>336</v>
      </c>
      <c r="F118" s="6">
        <f t="shared" si="23"/>
        <v>5.6100000000000003</v>
      </c>
      <c r="G118" s="5" t="s">
        <v>27</v>
      </c>
      <c r="H118" s="7">
        <v>624.87</v>
      </c>
      <c r="I118" s="7">
        <v>624.87</v>
      </c>
      <c r="J118" s="8">
        <v>0.2354</v>
      </c>
      <c r="K118" s="7">
        <f t="shared" si="24"/>
        <v>771.96439800000007</v>
      </c>
      <c r="L118" s="9">
        <f t="shared" si="28"/>
        <v>4330.6999999999998</v>
      </c>
      <c r="M118" s="5" t="s">
        <v>19</v>
      </c>
      <c r="N118" s="5" t="s">
        <v>18</v>
      </c>
      <c r="O118" s="5" t="s">
        <v>28</v>
      </c>
      <c r="P118" s="6">
        <v>5.6100000000000003</v>
      </c>
      <c r="Q118" s="7">
        <f t="shared" si="26"/>
        <v>4330.6956</v>
      </c>
      <c r="R118" s="10">
        <f>Q118/$Q$690</f>
        <v>1.105498912176172e-003</v>
      </c>
    </row>
    <row r="119" ht="45" customHeight="1">
      <c r="A119" s="2" t="s">
        <v>17</v>
      </c>
      <c r="B119" s="2" t="s">
        <v>337</v>
      </c>
      <c r="C119" s="2" t="s">
        <v>19</v>
      </c>
      <c r="D119" s="2" t="s">
        <v>19</v>
      </c>
      <c r="E119" s="2" t="s">
        <v>338</v>
      </c>
      <c r="F119" s="2" t="s">
        <v>19</v>
      </c>
      <c r="G119" s="2" t="s">
        <v>19</v>
      </c>
      <c r="H119" s="2" t="s">
        <v>19</v>
      </c>
      <c r="I119" s="2" t="s">
        <v>19</v>
      </c>
      <c r="J119" s="2" t="s">
        <v>19</v>
      </c>
      <c r="K119" s="2" t="s">
        <v>19</v>
      </c>
      <c r="L119" s="3">
        <f>ROUND(L120,2)+ROUND(L121,2)+ROUND(L122,2)+ROUND(L123,2)+ROUND(L124,2)+ROUND(L125,2)+ROUND(L126,2)+ROUND(L127,2)+ROUND(L128,2)+ROUND(L129,2)+ROUND(L130,2)+ROUND(L131,2)+ROUND(L132,2)+ROUND(L133,2)+ROUND(L134,2)</f>
        <v>37733.520000000004</v>
      </c>
      <c r="M119" s="2" t="s">
        <v>19</v>
      </c>
      <c r="N119" s="2" t="s">
        <v>19</v>
      </c>
      <c r="O119" s="2" t="s">
        <v>19</v>
      </c>
      <c r="P119" s="2" t="s">
        <v>19</v>
      </c>
      <c r="Q119" s="2" t="s">
        <v>19</v>
      </c>
      <c r="R119" s="10"/>
    </row>
    <row r="120" ht="45" customHeight="1">
      <c r="A120" s="5" t="s">
        <v>22</v>
      </c>
      <c r="B120" s="5" t="s">
        <v>339</v>
      </c>
      <c r="C120" s="5" t="s">
        <v>37</v>
      </c>
      <c r="D120" s="5" t="s">
        <v>340</v>
      </c>
      <c r="E120" s="5" t="s">
        <v>341</v>
      </c>
      <c r="F120" s="6">
        <f t="shared" si="23"/>
        <v>0.88</v>
      </c>
      <c r="G120" s="5" t="s">
        <v>27</v>
      </c>
      <c r="H120" s="7">
        <v>442.32999999999998</v>
      </c>
      <c r="I120" s="7">
        <v>442.32999999999998</v>
      </c>
      <c r="J120" s="8">
        <v>0.2354</v>
      </c>
      <c r="K120" s="7">
        <f t="shared" si="24"/>
        <v>546.45448199999998</v>
      </c>
      <c r="L120" s="9">
        <f t="shared" ref="L120:L134" si="29">ROUND(Q120,2)</f>
        <v>480.88</v>
      </c>
      <c r="M120" s="5" t="s">
        <v>19</v>
      </c>
      <c r="N120" s="5" t="s">
        <v>18</v>
      </c>
      <c r="O120" s="5" t="s">
        <v>28</v>
      </c>
      <c r="P120" s="6">
        <v>0.88</v>
      </c>
      <c r="Q120" s="7">
        <f t="shared" si="26"/>
        <v>480.87600000000003</v>
      </c>
      <c r="R120" s="10">
        <f>Q120/$Q$690</f>
        <v>1.2275346595397489e-004</v>
      </c>
    </row>
    <row r="121" ht="45" customHeight="1">
      <c r="A121" s="5" t="s">
        <v>22</v>
      </c>
      <c r="B121" s="5" t="s">
        <v>342</v>
      </c>
      <c r="C121" s="5" t="s">
        <v>37</v>
      </c>
      <c r="D121" s="5" t="s">
        <v>343</v>
      </c>
      <c r="E121" s="5" t="s">
        <v>344</v>
      </c>
      <c r="F121" s="6">
        <f t="shared" si="23"/>
        <v>2.1499999999999999</v>
      </c>
      <c r="G121" s="5" t="s">
        <v>27</v>
      </c>
      <c r="H121" s="7">
        <v>442.32999999999998</v>
      </c>
      <c r="I121" s="7">
        <v>442.32999999999998</v>
      </c>
      <c r="J121" s="8">
        <v>0.2354</v>
      </c>
      <c r="K121" s="7">
        <f t="shared" si="24"/>
        <v>546.45448199999998</v>
      </c>
      <c r="L121" s="9">
        <f t="shared" si="29"/>
        <v>1174.8699999999999</v>
      </c>
      <c r="M121" s="5" t="s">
        <v>19</v>
      </c>
      <c r="N121" s="5" t="s">
        <v>18</v>
      </c>
      <c r="O121" s="5" t="s">
        <v>28</v>
      </c>
      <c r="P121" s="6">
        <v>2.1499999999999999</v>
      </c>
      <c r="Q121" s="7">
        <f t="shared" si="26"/>
        <v>1174.8675000000001</v>
      </c>
      <c r="R121" s="10">
        <f>Q121/$Q$690</f>
        <v>2.9990903613755232e-004</v>
      </c>
    </row>
    <row r="122" ht="45" customHeight="1">
      <c r="A122" s="5" t="s">
        <v>22</v>
      </c>
      <c r="B122" s="5" t="s">
        <v>345</v>
      </c>
      <c r="C122" s="5" t="s">
        <v>37</v>
      </c>
      <c r="D122" s="5" t="s">
        <v>346</v>
      </c>
      <c r="E122" s="5" t="s">
        <v>347</v>
      </c>
      <c r="F122" s="6">
        <f t="shared" si="23"/>
        <v>2.73</v>
      </c>
      <c r="G122" s="5" t="s">
        <v>27</v>
      </c>
      <c r="H122" s="7">
        <v>442.32999999999998</v>
      </c>
      <c r="I122" s="7">
        <v>442.32999999999998</v>
      </c>
      <c r="J122" s="8">
        <v>0.2354</v>
      </c>
      <c r="K122" s="7">
        <f t="shared" si="24"/>
        <v>546.45448199999998</v>
      </c>
      <c r="L122" s="9">
        <f t="shared" si="29"/>
        <v>1491.8099999999999</v>
      </c>
      <c r="M122" s="5" t="s">
        <v>19</v>
      </c>
      <c r="N122" s="5" t="s">
        <v>18</v>
      </c>
      <c r="O122" s="5" t="s">
        <v>28</v>
      </c>
      <c r="P122" s="6">
        <v>2.73</v>
      </c>
      <c r="Q122" s="7">
        <f t="shared" si="26"/>
        <v>1491.8085000000001</v>
      </c>
      <c r="R122" s="10">
        <f>Q122/$Q$690</f>
        <v>3.8081472960721757e-004</v>
      </c>
    </row>
    <row r="123" ht="45" customHeight="1">
      <c r="A123" s="5" t="s">
        <v>22</v>
      </c>
      <c r="B123" s="5" t="s">
        <v>348</v>
      </c>
      <c r="C123" s="5" t="s">
        <v>37</v>
      </c>
      <c r="D123" s="5" t="s">
        <v>349</v>
      </c>
      <c r="E123" s="5" t="s">
        <v>350</v>
      </c>
      <c r="F123" s="6">
        <f t="shared" si="23"/>
        <v>2.5600000000000001</v>
      </c>
      <c r="G123" s="5" t="s">
        <v>27</v>
      </c>
      <c r="H123" s="7">
        <v>443.99000000000001</v>
      </c>
      <c r="I123" s="7">
        <v>443.99000000000001</v>
      </c>
      <c r="J123" s="8">
        <v>0.2354</v>
      </c>
      <c r="K123" s="7">
        <f t="shared" si="24"/>
        <v>548.50524600000006</v>
      </c>
      <c r="L123" s="9">
        <f t="shared" si="29"/>
        <v>1404.1900000000001</v>
      </c>
      <c r="M123" s="5" t="s">
        <v>19</v>
      </c>
      <c r="N123" s="5" t="s">
        <v>18</v>
      </c>
      <c r="O123" s="5" t="s">
        <v>28</v>
      </c>
      <c r="P123" s="6">
        <v>2.5600000000000001</v>
      </c>
      <c r="Q123" s="7">
        <f t="shared" si="26"/>
        <v>1404.1856</v>
      </c>
      <c r="R123" s="10">
        <f>Q123/$Q$690</f>
        <v>3.5844718647356453e-004</v>
      </c>
    </row>
    <row r="124" ht="45" customHeight="1">
      <c r="A124" s="5" t="s">
        <v>22</v>
      </c>
      <c r="B124" s="5" t="s">
        <v>351</v>
      </c>
      <c r="C124" s="5" t="s">
        <v>37</v>
      </c>
      <c r="D124" s="5" t="s">
        <v>352</v>
      </c>
      <c r="E124" s="5" t="s">
        <v>353</v>
      </c>
      <c r="F124" s="6">
        <f t="shared" si="23"/>
        <v>1.05</v>
      </c>
      <c r="G124" s="5" t="s">
        <v>27</v>
      </c>
      <c r="H124" s="7">
        <v>442.32999999999998</v>
      </c>
      <c r="I124" s="7">
        <v>442.32999999999998</v>
      </c>
      <c r="J124" s="8">
        <v>0.2354</v>
      </c>
      <c r="K124" s="7">
        <f t="shared" si="24"/>
        <v>546.45448199999998</v>
      </c>
      <c r="L124" s="9">
        <f t="shared" si="29"/>
        <v>573.76999999999998</v>
      </c>
      <c r="M124" s="5" t="s">
        <v>19</v>
      </c>
      <c r="N124" s="5" t="s">
        <v>18</v>
      </c>
      <c r="O124" s="5" t="s">
        <v>28</v>
      </c>
      <c r="P124" s="6">
        <v>1.05</v>
      </c>
      <c r="Q124" s="7">
        <f t="shared" si="26"/>
        <v>573.77250000000004</v>
      </c>
      <c r="R124" s="10">
        <f>Q124/$Q$690</f>
        <v>1.4646720369508367e-004</v>
      </c>
    </row>
    <row r="125" ht="45" customHeight="1">
      <c r="A125" s="5" t="s">
        <v>22</v>
      </c>
      <c r="B125" s="5" t="s">
        <v>354</v>
      </c>
      <c r="C125" s="5" t="s">
        <v>37</v>
      </c>
      <c r="D125" s="5" t="s">
        <v>355</v>
      </c>
      <c r="E125" s="5" t="s">
        <v>356</v>
      </c>
      <c r="F125" s="6">
        <f t="shared" si="23"/>
        <v>9.4499999999999993</v>
      </c>
      <c r="G125" s="5" t="s">
        <v>27</v>
      </c>
      <c r="H125" s="7">
        <v>442.32999999999998</v>
      </c>
      <c r="I125" s="7">
        <v>442.32999999999998</v>
      </c>
      <c r="J125" s="8">
        <v>0.2354</v>
      </c>
      <c r="K125" s="7">
        <f t="shared" si="24"/>
        <v>546.45448199999998</v>
      </c>
      <c r="L125" s="9">
        <f t="shared" si="29"/>
        <v>5163.9499999999998</v>
      </c>
      <c r="M125" s="5" t="s">
        <v>19</v>
      </c>
      <c r="N125" s="5" t="s">
        <v>18</v>
      </c>
      <c r="O125" s="5" t="s">
        <v>28</v>
      </c>
      <c r="P125" s="6">
        <v>9.4499999999999993</v>
      </c>
      <c r="Q125" s="7">
        <f t="shared" si="26"/>
        <v>5163.9525000000003</v>
      </c>
      <c r="R125" s="10">
        <f>Q125/$Q$690</f>
        <v>1.3182048332557531e-003</v>
      </c>
    </row>
    <row r="126" ht="45" customHeight="1">
      <c r="A126" s="5" t="s">
        <v>22</v>
      </c>
      <c r="B126" s="5" t="s">
        <v>357</v>
      </c>
      <c r="C126" s="5" t="s">
        <v>37</v>
      </c>
      <c r="D126" s="5" t="s">
        <v>358</v>
      </c>
      <c r="E126" s="5" t="s">
        <v>359</v>
      </c>
      <c r="F126" s="6">
        <f t="shared" si="23"/>
        <v>8.4000000000000004</v>
      </c>
      <c r="G126" s="5" t="s">
        <v>27</v>
      </c>
      <c r="H126" s="7">
        <v>442.32999999999998</v>
      </c>
      <c r="I126" s="7">
        <v>442.32999999999998</v>
      </c>
      <c r="J126" s="8">
        <v>0.2354</v>
      </c>
      <c r="K126" s="7">
        <f t="shared" si="24"/>
        <v>546.45448199999998</v>
      </c>
      <c r="L126" s="9">
        <f t="shared" si="29"/>
        <v>4590.1800000000003</v>
      </c>
      <c r="M126" s="5" t="s">
        <v>19</v>
      </c>
      <c r="N126" s="5" t="s">
        <v>18</v>
      </c>
      <c r="O126" s="5" t="s">
        <v>28</v>
      </c>
      <c r="P126" s="6">
        <v>8.4000000000000004</v>
      </c>
      <c r="Q126" s="7">
        <f t="shared" si="26"/>
        <v>4590.1800000000003</v>
      </c>
      <c r="R126" s="10">
        <f>Q126/$Q$690</f>
        <v>1.1717376295606694e-003</v>
      </c>
    </row>
    <row r="127" ht="45" customHeight="1">
      <c r="A127" s="5" t="s">
        <v>22</v>
      </c>
      <c r="B127" s="5" t="s">
        <v>360</v>
      </c>
      <c r="C127" s="5" t="s">
        <v>37</v>
      </c>
      <c r="D127" s="5" t="s">
        <v>361</v>
      </c>
      <c r="E127" s="5" t="s">
        <v>362</v>
      </c>
      <c r="F127" s="6">
        <f t="shared" si="23"/>
        <v>6.2999999999999998</v>
      </c>
      <c r="G127" s="5" t="s">
        <v>27</v>
      </c>
      <c r="H127" s="7">
        <v>442.32999999999998</v>
      </c>
      <c r="I127" s="7">
        <v>442.32999999999998</v>
      </c>
      <c r="J127" s="8">
        <v>0.2354</v>
      </c>
      <c r="K127" s="7">
        <f t="shared" si="24"/>
        <v>546.45448199999998</v>
      </c>
      <c r="L127" s="9">
        <f t="shared" si="29"/>
        <v>3442.6399999999999</v>
      </c>
      <c r="M127" s="5" t="s">
        <v>19</v>
      </c>
      <c r="N127" s="5" t="s">
        <v>18</v>
      </c>
      <c r="O127" s="5" t="s">
        <v>28</v>
      </c>
      <c r="P127" s="6">
        <v>6.2999999999999998</v>
      </c>
      <c r="Q127" s="7">
        <f t="shared" si="26"/>
        <v>3442.6350000000002</v>
      </c>
      <c r="R127" s="10">
        <f>Q127/$Q$690</f>
        <v>8.788032221705021e-004</v>
      </c>
    </row>
    <row r="128" ht="45" customHeight="1">
      <c r="A128" s="5" t="s">
        <v>22</v>
      </c>
      <c r="B128" s="5" t="s">
        <v>363</v>
      </c>
      <c r="C128" s="5" t="s">
        <v>37</v>
      </c>
      <c r="D128" s="5" t="s">
        <v>364</v>
      </c>
      <c r="E128" s="5" t="s">
        <v>365</v>
      </c>
      <c r="F128" s="6">
        <f t="shared" si="23"/>
        <v>1.5800000000000001</v>
      </c>
      <c r="G128" s="5" t="s">
        <v>27</v>
      </c>
      <c r="H128" s="7">
        <v>442.32999999999998</v>
      </c>
      <c r="I128" s="7">
        <v>442.32999999999998</v>
      </c>
      <c r="J128" s="8">
        <v>0.2354</v>
      </c>
      <c r="K128" s="7">
        <f t="shared" si="24"/>
        <v>546.45448199999998</v>
      </c>
      <c r="L128" s="9">
        <f t="shared" si="29"/>
        <v>863.38999999999999</v>
      </c>
      <c r="M128" s="5" t="s">
        <v>19</v>
      </c>
      <c r="N128" s="5" t="s">
        <v>18</v>
      </c>
      <c r="O128" s="5" t="s">
        <v>28</v>
      </c>
      <c r="P128" s="6">
        <v>1.5800000000000001</v>
      </c>
      <c r="Q128" s="7">
        <f t="shared" si="26"/>
        <v>863.39100000000008</v>
      </c>
      <c r="R128" s="10">
        <f>Q128/$Q$690</f>
        <v>2.2039826841736403e-004</v>
      </c>
    </row>
    <row r="129" ht="45" customHeight="1">
      <c r="A129" s="5" t="s">
        <v>22</v>
      </c>
      <c r="B129" s="5" t="s">
        <v>366</v>
      </c>
      <c r="C129" s="5" t="s">
        <v>37</v>
      </c>
      <c r="D129" s="5" t="s">
        <v>367</v>
      </c>
      <c r="E129" s="5" t="s">
        <v>368</v>
      </c>
      <c r="F129" s="6">
        <f t="shared" si="23"/>
        <v>5.0599999999999996</v>
      </c>
      <c r="G129" s="5" t="s">
        <v>27</v>
      </c>
      <c r="H129" s="7">
        <v>442.32999999999998</v>
      </c>
      <c r="I129" s="7">
        <v>442.32999999999998</v>
      </c>
      <c r="J129" s="8">
        <v>0.2354</v>
      </c>
      <c r="K129" s="7">
        <f t="shared" si="24"/>
        <v>546.45448199999998</v>
      </c>
      <c r="L129" s="9">
        <f t="shared" si="29"/>
        <v>2765.04</v>
      </c>
      <c r="M129" s="5" t="s">
        <v>19</v>
      </c>
      <c r="N129" s="5" t="s">
        <v>18</v>
      </c>
      <c r="O129" s="5" t="s">
        <v>28</v>
      </c>
      <c r="P129" s="6">
        <v>5.0599999999999996</v>
      </c>
      <c r="Q129" s="7">
        <f t="shared" si="26"/>
        <v>2765.0369999999998</v>
      </c>
      <c r="R129" s="10">
        <f>Q129/$Q$690</f>
        <v>7.0583242923535558e-004</v>
      </c>
    </row>
    <row r="130" ht="45" customHeight="1">
      <c r="A130" s="5" t="s">
        <v>22</v>
      </c>
      <c r="B130" s="5" t="s">
        <v>369</v>
      </c>
      <c r="C130" s="5" t="s">
        <v>37</v>
      </c>
      <c r="D130" s="5" t="s">
        <v>370</v>
      </c>
      <c r="E130" s="5" t="s">
        <v>371</v>
      </c>
      <c r="F130" s="6">
        <f t="shared" si="23"/>
        <v>4.2000000000000002</v>
      </c>
      <c r="G130" s="5" t="s">
        <v>27</v>
      </c>
      <c r="H130" s="7">
        <v>442.32999999999998</v>
      </c>
      <c r="I130" s="7">
        <v>442.32999999999998</v>
      </c>
      <c r="J130" s="8">
        <v>0.2354</v>
      </c>
      <c r="K130" s="7">
        <f t="shared" si="24"/>
        <v>546.45448199999998</v>
      </c>
      <c r="L130" s="9">
        <f t="shared" si="29"/>
        <v>2295.0900000000001</v>
      </c>
      <c r="M130" s="5" t="s">
        <v>19</v>
      </c>
      <c r="N130" s="5" t="s">
        <v>18</v>
      </c>
      <c r="O130" s="5" t="s">
        <v>28</v>
      </c>
      <c r="P130" s="6">
        <v>4.2000000000000002</v>
      </c>
      <c r="Q130" s="7">
        <f t="shared" si="26"/>
        <v>2295.0900000000001</v>
      </c>
      <c r="R130" s="10">
        <f>Q130/$Q$690</f>
        <v>5.858688147803347e-004</v>
      </c>
    </row>
    <row r="131" ht="45" customHeight="1">
      <c r="A131" s="5" t="s">
        <v>22</v>
      </c>
      <c r="B131" s="5" t="s">
        <v>372</v>
      </c>
      <c r="C131" s="5" t="s">
        <v>37</v>
      </c>
      <c r="D131" s="5" t="s">
        <v>373</v>
      </c>
      <c r="E131" s="5" t="s">
        <v>374</v>
      </c>
      <c r="F131" s="6">
        <f t="shared" si="23"/>
        <v>16.800000000000001</v>
      </c>
      <c r="G131" s="5" t="s">
        <v>27</v>
      </c>
      <c r="H131" s="7">
        <v>442.32999999999998</v>
      </c>
      <c r="I131" s="7">
        <v>442.32999999999998</v>
      </c>
      <c r="J131" s="8">
        <v>0.2354</v>
      </c>
      <c r="K131" s="7">
        <f t="shared" si="24"/>
        <v>546.45448199999998</v>
      </c>
      <c r="L131" s="9">
        <f t="shared" si="29"/>
        <v>9180.3600000000006</v>
      </c>
      <c r="M131" s="5" t="s">
        <v>19</v>
      </c>
      <c r="N131" s="5" t="s">
        <v>18</v>
      </c>
      <c r="O131" s="5" t="s">
        <v>28</v>
      </c>
      <c r="P131" s="6">
        <v>16.800000000000001</v>
      </c>
      <c r="Q131" s="7">
        <f t="shared" si="26"/>
        <v>9180.3600000000006</v>
      </c>
      <c r="R131" s="10">
        <f>Q131/$Q$690</f>
        <v>2.3434752591213388e-003</v>
      </c>
    </row>
    <row r="132" ht="45" customHeight="1">
      <c r="A132" s="5" t="s">
        <v>22</v>
      </c>
      <c r="B132" s="5" t="s">
        <v>375</v>
      </c>
      <c r="C132" s="5" t="s">
        <v>37</v>
      </c>
      <c r="D132" s="5" t="s">
        <v>376</v>
      </c>
      <c r="E132" s="5" t="s">
        <v>377</v>
      </c>
      <c r="F132" s="6">
        <f t="shared" si="23"/>
        <v>0.23999999999999999</v>
      </c>
      <c r="G132" s="5" t="s">
        <v>27</v>
      </c>
      <c r="H132" s="7">
        <v>252.86000000000001</v>
      </c>
      <c r="I132" s="7">
        <v>252.86000000000001</v>
      </c>
      <c r="J132" s="8">
        <v>0.2354</v>
      </c>
      <c r="K132" s="7">
        <f t="shared" si="24"/>
        <v>312.38324399999999</v>
      </c>
      <c r="L132" s="9">
        <f t="shared" si="29"/>
        <v>74.969999999999999</v>
      </c>
      <c r="M132" s="5" t="s">
        <v>19</v>
      </c>
      <c r="N132" s="5" t="s">
        <v>18</v>
      </c>
      <c r="O132" s="5" t="s">
        <v>28</v>
      </c>
      <c r="P132" s="6">
        <v>0.23999999999999999</v>
      </c>
      <c r="Q132" s="7">
        <f t="shared" si="26"/>
        <v>74.971199999999996</v>
      </c>
      <c r="R132" s="10">
        <f>Q132/$Q$690</f>
        <v>1.9137937112121714e-005</v>
      </c>
    </row>
    <row r="133" ht="45" customHeight="1">
      <c r="A133" s="5" t="s">
        <v>22</v>
      </c>
      <c r="B133" s="5" t="s">
        <v>378</v>
      </c>
      <c r="C133" s="5" t="s">
        <v>37</v>
      </c>
      <c r="D133" s="5" t="s">
        <v>379</v>
      </c>
      <c r="E133" s="5" t="s">
        <v>380</v>
      </c>
      <c r="F133" s="6">
        <f t="shared" si="23"/>
        <v>0.47999999999999998</v>
      </c>
      <c r="G133" s="5" t="s">
        <v>27</v>
      </c>
      <c r="H133" s="7">
        <v>252.86000000000001</v>
      </c>
      <c r="I133" s="7">
        <v>252.86000000000001</v>
      </c>
      <c r="J133" s="8">
        <v>0.2354</v>
      </c>
      <c r="K133" s="7">
        <f t="shared" si="24"/>
        <v>312.38324399999999</v>
      </c>
      <c r="L133" s="9">
        <f t="shared" si="29"/>
        <v>149.94</v>
      </c>
      <c r="M133" s="5" t="s">
        <v>19</v>
      </c>
      <c r="N133" s="5" t="s">
        <v>18</v>
      </c>
      <c r="O133" s="5" t="s">
        <v>28</v>
      </c>
      <c r="P133" s="6">
        <v>0.47999999999999998</v>
      </c>
      <c r="Q133" s="7">
        <f t="shared" si="26"/>
        <v>149.94239999999999</v>
      </c>
      <c r="R133" s="10">
        <f>Q133/$Q$690</f>
        <v>3.8275874224243427e-005</v>
      </c>
    </row>
    <row r="134" ht="45" customHeight="1">
      <c r="A134" s="5" t="s">
        <v>22</v>
      </c>
      <c r="B134" s="5" t="s">
        <v>381</v>
      </c>
      <c r="C134" s="5" t="s">
        <v>37</v>
      </c>
      <c r="D134" s="5" t="s">
        <v>382</v>
      </c>
      <c r="E134" s="5" t="s">
        <v>383</v>
      </c>
      <c r="F134" s="6">
        <f t="shared" si="23"/>
        <v>14.52</v>
      </c>
      <c r="G134" s="5" t="s">
        <v>27</v>
      </c>
      <c r="H134" s="7">
        <v>227.59</v>
      </c>
      <c r="I134" s="7">
        <v>227.59</v>
      </c>
      <c r="J134" s="8">
        <v>0.2354</v>
      </c>
      <c r="K134" s="7">
        <f t="shared" si="24"/>
        <v>281.16468600000002</v>
      </c>
      <c r="L134" s="9">
        <f t="shared" si="29"/>
        <v>4082.4400000000001</v>
      </c>
      <c r="M134" s="5" t="s">
        <v>19</v>
      </c>
      <c r="N134" s="5" t="s">
        <v>18</v>
      </c>
      <c r="O134" s="5" t="s">
        <v>28</v>
      </c>
      <c r="P134" s="6">
        <v>14.52</v>
      </c>
      <c r="Q134" s="7">
        <f t="shared" si="26"/>
        <v>4082.4432000000002</v>
      </c>
      <c r="R134" s="10">
        <f>Q134/$Q$690</f>
        <v>1.0421273932577969e-003</v>
      </c>
    </row>
    <row r="135" ht="45" customHeight="1">
      <c r="A135" s="2" t="s">
        <v>17</v>
      </c>
      <c r="B135" s="2" t="s">
        <v>384</v>
      </c>
      <c r="C135" s="2" t="s">
        <v>19</v>
      </c>
      <c r="D135" s="2" t="s">
        <v>19</v>
      </c>
      <c r="E135" s="2" t="s">
        <v>385</v>
      </c>
      <c r="F135" s="2" t="s">
        <v>19</v>
      </c>
      <c r="G135" s="2" t="s">
        <v>19</v>
      </c>
      <c r="H135" s="2" t="s">
        <v>19</v>
      </c>
      <c r="I135" s="2" t="s">
        <v>19</v>
      </c>
      <c r="J135" s="2" t="s">
        <v>19</v>
      </c>
      <c r="K135" s="2" t="s">
        <v>19</v>
      </c>
      <c r="L135" s="3">
        <f>ROUND(L136,2)</f>
        <v>13995.889999999999</v>
      </c>
      <c r="M135" s="2" t="s">
        <v>19</v>
      </c>
      <c r="N135" s="2" t="s">
        <v>19</v>
      </c>
      <c r="O135" s="2" t="s">
        <v>19</v>
      </c>
      <c r="P135" s="2" t="s">
        <v>19</v>
      </c>
      <c r="Q135" s="2" t="s">
        <v>19</v>
      </c>
      <c r="R135" s="10"/>
    </row>
    <row r="136" ht="45" customHeight="1">
      <c r="A136" s="5" t="s">
        <v>22</v>
      </c>
      <c r="B136" s="5" t="s">
        <v>386</v>
      </c>
      <c r="C136" s="5" t="s">
        <v>37</v>
      </c>
      <c r="D136" s="5" t="s">
        <v>387</v>
      </c>
      <c r="E136" s="5" t="s">
        <v>388</v>
      </c>
      <c r="F136" s="6">
        <f t="shared" si="23"/>
        <v>8.5099999999999998</v>
      </c>
      <c r="G136" s="5" t="s">
        <v>27</v>
      </c>
      <c r="H136" s="7">
        <v>1331.26</v>
      </c>
      <c r="I136" s="7">
        <v>1331.26</v>
      </c>
      <c r="J136" s="8">
        <v>0.2354</v>
      </c>
      <c r="K136" s="7">
        <f t="shared" si="24"/>
        <v>1644.638604</v>
      </c>
      <c r="L136" s="9">
        <f>ROUND(Q136,2)</f>
        <v>13995.889999999999</v>
      </c>
      <c r="M136" s="5" t="s">
        <v>19</v>
      </c>
      <c r="N136" s="5" t="s">
        <v>18</v>
      </c>
      <c r="O136" s="5" t="s">
        <v>28</v>
      </c>
      <c r="P136" s="6">
        <v>8.5099999999999998</v>
      </c>
      <c r="Q136" s="7">
        <f t="shared" si="26"/>
        <v>13995.886400000001</v>
      </c>
      <c r="R136" s="10">
        <f>Q136/$Q$690</f>
        <v>3.5727371810988701e-003</v>
      </c>
    </row>
    <row r="137" ht="45" customHeight="1">
      <c r="A137" s="2" t="s">
        <v>17</v>
      </c>
      <c r="B137" s="2" t="s">
        <v>389</v>
      </c>
      <c r="C137" s="2" t="s">
        <v>19</v>
      </c>
      <c r="D137" s="2" t="s">
        <v>19</v>
      </c>
      <c r="E137" s="2" t="s">
        <v>390</v>
      </c>
      <c r="F137" s="2" t="s">
        <v>19</v>
      </c>
      <c r="G137" s="2" t="s">
        <v>19</v>
      </c>
      <c r="H137" s="2" t="s">
        <v>19</v>
      </c>
      <c r="I137" s="2" t="s">
        <v>19</v>
      </c>
      <c r="J137" s="2" t="s">
        <v>19</v>
      </c>
      <c r="K137" s="2" t="s">
        <v>19</v>
      </c>
      <c r="L137" s="3">
        <f>ROUND(L138,2)+ROUND(L139,2)+ROUND(L140,2)+ROUND(L141,2)+ROUND(L142,2)+ROUND(L143,2)+ROUND(L144,2)+ROUND(L145,2)+ROUND(L146,2)+ROUND(L147,2)</f>
        <v>184714.89999999999</v>
      </c>
      <c r="M137" s="2" t="s">
        <v>19</v>
      </c>
      <c r="N137" s="2" t="s">
        <v>19</v>
      </c>
      <c r="O137" s="2" t="s">
        <v>19</v>
      </c>
      <c r="P137" s="2" t="s">
        <v>19</v>
      </c>
      <c r="Q137" s="2" t="s">
        <v>19</v>
      </c>
      <c r="R137" s="10"/>
    </row>
    <row r="138" ht="45" customHeight="1">
      <c r="A138" s="5" t="s">
        <v>22</v>
      </c>
      <c r="B138" s="5" t="s">
        <v>391</v>
      </c>
      <c r="C138" s="5" t="s">
        <v>37</v>
      </c>
      <c r="D138" s="5" t="s">
        <v>392</v>
      </c>
      <c r="E138" s="5" t="s">
        <v>393</v>
      </c>
      <c r="F138" s="6">
        <f t="shared" si="23"/>
        <v>3.0800000000000001</v>
      </c>
      <c r="G138" s="5" t="s">
        <v>27</v>
      </c>
      <c r="H138" s="7">
        <v>847.77999999999997</v>
      </c>
      <c r="I138" s="7">
        <v>847.77999999999997</v>
      </c>
      <c r="J138" s="8">
        <v>0.2354</v>
      </c>
      <c r="K138" s="7">
        <f t="shared" si="24"/>
        <v>1047.3474120000001</v>
      </c>
      <c r="L138" s="9">
        <f t="shared" ref="L138:L147" si="30">ROUND(Q138,2)</f>
        <v>3225.8400000000001</v>
      </c>
      <c r="M138" s="5" t="s">
        <v>19</v>
      </c>
      <c r="N138" s="5" t="s">
        <v>18</v>
      </c>
      <c r="O138" s="5" t="s">
        <v>28</v>
      </c>
      <c r="P138" s="6">
        <v>3.0800000000000001</v>
      </c>
      <c r="Q138" s="7">
        <f t="shared" si="26"/>
        <v>3225.8379999999997</v>
      </c>
      <c r="R138" s="10">
        <f>Q138/$Q$690</f>
        <v>8.2346133952627791e-004</v>
      </c>
    </row>
    <row r="139" ht="45" customHeight="1">
      <c r="A139" s="5" t="s">
        <v>22</v>
      </c>
      <c r="B139" s="5" t="s">
        <v>394</v>
      </c>
      <c r="C139" s="5" t="s">
        <v>37</v>
      </c>
      <c r="D139" s="5" t="s">
        <v>395</v>
      </c>
      <c r="E139" s="5" t="s">
        <v>396</v>
      </c>
      <c r="F139" s="6">
        <f t="shared" si="23"/>
        <v>2.9399999999999999</v>
      </c>
      <c r="G139" s="5" t="s">
        <v>27</v>
      </c>
      <c r="H139" s="7">
        <v>847.66999999999996</v>
      </c>
      <c r="I139" s="7">
        <v>847.66999999999996</v>
      </c>
      <c r="J139" s="8">
        <v>0.2354</v>
      </c>
      <c r="K139" s="7">
        <f t="shared" si="24"/>
        <v>1047.2115180000001</v>
      </c>
      <c r="L139" s="9">
        <f t="shared" si="30"/>
        <v>3078.8000000000002</v>
      </c>
      <c r="M139" s="5" t="s">
        <v>19</v>
      </c>
      <c r="N139" s="5" t="s">
        <v>18</v>
      </c>
      <c r="O139" s="5" t="s">
        <v>28</v>
      </c>
      <c r="P139" s="6">
        <v>2.9399999999999999</v>
      </c>
      <c r="Q139" s="7">
        <f t="shared" si="26"/>
        <v>3078.7973999999999</v>
      </c>
      <c r="R139" s="10">
        <f>Q139/$Q$690</f>
        <v>7.8592620929321985e-004</v>
      </c>
    </row>
    <row r="140" ht="45" customHeight="1">
      <c r="A140" s="5" t="s">
        <v>22</v>
      </c>
      <c r="B140" s="5" t="s">
        <v>397</v>
      </c>
      <c r="C140" s="5" t="s">
        <v>37</v>
      </c>
      <c r="D140" s="5" t="s">
        <v>398</v>
      </c>
      <c r="E140" s="5" t="s">
        <v>399</v>
      </c>
      <c r="F140" s="6">
        <f t="shared" si="23"/>
        <v>73.469999999999999</v>
      </c>
      <c r="G140" s="5" t="s">
        <v>27</v>
      </c>
      <c r="H140" s="7">
        <v>825.75999999999999</v>
      </c>
      <c r="I140" s="7">
        <v>825.75999999999999</v>
      </c>
      <c r="J140" s="8">
        <v>0.2354</v>
      </c>
      <c r="K140" s="7">
        <f t="shared" si="24"/>
        <v>1020.143904</v>
      </c>
      <c r="L140" s="9">
        <f t="shared" si="30"/>
        <v>74949.690000000002</v>
      </c>
      <c r="M140" s="5" t="s">
        <v>19</v>
      </c>
      <c r="N140" s="5" t="s">
        <v>18</v>
      </c>
      <c r="O140" s="5" t="s">
        <v>28</v>
      </c>
      <c r="P140" s="6">
        <v>73.469999999999999</v>
      </c>
      <c r="Q140" s="7">
        <f t="shared" si="26"/>
        <v>74949.685799999992</v>
      </c>
      <c r="R140" s="10">
        <f>Q140/$Q$690</f>
        <v>1.9132445171128137e-002</v>
      </c>
    </row>
    <row r="141" ht="45" customHeight="1">
      <c r="A141" s="5" t="s">
        <v>22</v>
      </c>
      <c r="B141" s="5" t="s">
        <v>400</v>
      </c>
      <c r="C141" s="5" t="s">
        <v>37</v>
      </c>
      <c r="D141" s="5" t="s">
        <v>401</v>
      </c>
      <c r="E141" s="5" t="s">
        <v>402</v>
      </c>
      <c r="F141" s="6">
        <f t="shared" si="23"/>
        <v>20.34</v>
      </c>
      <c r="G141" s="5" t="s">
        <v>27</v>
      </c>
      <c r="H141" s="7">
        <v>847.77999999999997</v>
      </c>
      <c r="I141" s="7">
        <v>847.77999999999997</v>
      </c>
      <c r="J141" s="8">
        <v>0.2354</v>
      </c>
      <c r="K141" s="7">
        <f t="shared" si="24"/>
        <v>1047.3474120000001</v>
      </c>
      <c r="L141" s="9">
        <f t="shared" si="30"/>
        <v>21303.099999999999</v>
      </c>
      <c r="M141" s="5" t="s">
        <v>19</v>
      </c>
      <c r="N141" s="5" t="s">
        <v>18</v>
      </c>
      <c r="O141" s="5" t="s">
        <v>28</v>
      </c>
      <c r="P141" s="6">
        <v>20.34</v>
      </c>
      <c r="Q141" s="7">
        <f t="shared" si="26"/>
        <v>21303.098999999998</v>
      </c>
      <c r="R141" s="10">
        <f>Q141/$Q$690</f>
        <v>5.4380531318066532e-003</v>
      </c>
    </row>
    <row r="142" ht="45" customHeight="1">
      <c r="A142" s="5" t="s">
        <v>22</v>
      </c>
      <c r="B142" s="5" t="s">
        <v>403</v>
      </c>
      <c r="C142" s="5" t="s">
        <v>37</v>
      </c>
      <c r="D142" s="5" t="s">
        <v>404</v>
      </c>
      <c r="E142" s="5" t="s">
        <v>405</v>
      </c>
      <c r="F142" s="6">
        <f t="shared" si="23"/>
        <v>25.5</v>
      </c>
      <c r="G142" s="5" t="s">
        <v>27</v>
      </c>
      <c r="H142" s="7">
        <v>805.92999999999995</v>
      </c>
      <c r="I142" s="7">
        <v>805.92999999999995</v>
      </c>
      <c r="J142" s="8">
        <v>0.2354</v>
      </c>
      <c r="K142" s="7">
        <f t="shared" si="24"/>
        <v>995.64592199999993</v>
      </c>
      <c r="L142" s="9">
        <f t="shared" si="30"/>
        <v>25389.080000000002</v>
      </c>
      <c r="M142" s="5" t="s">
        <v>19</v>
      </c>
      <c r="N142" s="5" t="s">
        <v>18</v>
      </c>
      <c r="O142" s="5" t="s">
        <v>28</v>
      </c>
      <c r="P142" s="6">
        <v>25.5</v>
      </c>
      <c r="Q142" s="7">
        <f t="shared" si="26"/>
        <v>25389.075000000001</v>
      </c>
      <c r="R142" s="10">
        <f>Q142/$Q$690</f>
        <v>6.4810823447529406e-003</v>
      </c>
    </row>
    <row r="143" ht="45" customHeight="1">
      <c r="A143" s="5" t="s">
        <v>22</v>
      </c>
      <c r="B143" s="5" t="s">
        <v>406</v>
      </c>
      <c r="C143" s="5" t="s">
        <v>37</v>
      </c>
      <c r="D143" s="5" t="s">
        <v>407</v>
      </c>
      <c r="E143" s="5" t="s">
        <v>408</v>
      </c>
      <c r="F143" s="6">
        <f t="shared" si="23"/>
        <v>70.659999999999997</v>
      </c>
      <c r="G143" s="5" t="s">
        <v>27</v>
      </c>
      <c r="H143" s="7">
        <v>284.70999999999998</v>
      </c>
      <c r="I143" s="7">
        <v>284.70999999999998</v>
      </c>
      <c r="J143" s="8">
        <v>0.2354</v>
      </c>
      <c r="K143" s="7">
        <f t="shared" si="24"/>
        <v>351.73073399999998</v>
      </c>
      <c r="L143" s="9">
        <f t="shared" si="30"/>
        <v>24853.240000000002</v>
      </c>
      <c r="M143" s="5" t="s">
        <v>19</v>
      </c>
      <c r="N143" s="5" t="s">
        <v>18</v>
      </c>
      <c r="O143" s="5" t="s">
        <v>28</v>
      </c>
      <c r="P143" s="6">
        <v>70.659999999999997</v>
      </c>
      <c r="Q143" s="7">
        <f t="shared" si="26"/>
        <v>24853.2418</v>
      </c>
      <c r="R143" s="10">
        <f>Q143/$Q$690</f>
        <v>6.3442999258482551e-003</v>
      </c>
    </row>
    <row r="144" ht="45" customHeight="1">
      <c r="A144" s="5" t="s">
        <v>22</v>
      </c>
      <c r="B144" s="5" t="s">
        <v>409</v>
      </c>
      <c r="C144" s="5" t="s">
        <v>37</v>
      </c>
      <c r="D144" s="5" t="s">
        <v>410</v>
      </c>
      <c r="E144" s="5" t="s">
        <v>411</v>
      </c>
      <c r="F144" s="6">
        <f t="shared" si="23"/>
        <v>7.7699999999999996</v>
      </c>
      <c r="G144" s="5" t="s">
        <v>27</v>
      </c>
      <c r="H144" s="7">
        <v>1157.4300000000001</v>
      </c>
      <c r="I144" s="7">
        <v>1157.4300000000001</v>
      </c>
      <c r="J144" s="8">
        <v>0.2354</v>
      </c>
      <c r="K144" s="7">
        <f t="shared" si="24"/>
        <v>1429.8890220000001</v>
      </c>
      <c r="L144" s="9">
        <f t="shared" si="30"/>
        <v>11110.25</v>
      </c>
      <c r="M144" s="5" t="s">
        <v>19</v>
      </c>
      <c r="N144" s="5" t="s">
        <v>18</v>
      </c>
      <c r="O144" s="5" t="s">
        <v>28</v>
      </c>
      <c r="P144" s="6">
        <v>7.7699999999999996</v>
      </c>
      <c r="Q144" s="7">
        <f t="shared" si="26"/>
        <v>11110.2453</v>
      </c>
      <c r="R144" s="10">
        <f>Q144/$Q$690</f>
        <v>2.8361180806982665e-003</v>
      </c>
    </row>
    <row r="145" ht="45" customHeight="1">
      <c r="A145" s="5" t="s">
        <v>22</v>
      </c>
      <c r="B145" s="5" t="s">
        <v>412</v>
      </c>
      <c r="C145" s="5" t="s">
        <v>37</v>
      </c>
      <c r="D145" s="5" t="s">
        <v>413</v>
      </c>
      <c r="E145" s="5" t="s">
        <v>414</v>
      </c>
      <c r="F145" s="6">
        <f t="shared" si="23"/>
        <v>5.5999999999999996</v>
      </c>
      <c r="G145" s="5" t="s">
        <v>27</v>
      </c>
      <c r="H145" s="7">
        <v>1157.4300000000001</v>
      </c>
      <c r="I145" s="7">
        <v>1157.4300000000001</v>
      </c>
      <c r="J145" s="8">
        <v>0.2354</v>
      </c>
      <c r="K145" s="7">
        <f t="shared" si="24"/>
        <v>1429.8890220000001</v>
      </c>
      <c r="L145" s="9">
        <f t="shared" si="30"/>
        <v>8007.3800000000001</v>
      </c>
      <c r="M145" s="5" t="s">
        <v>19</v>
      </c>
      <c r="N145" s="5" t="s">
        <v>18</v>
      </c>
      <c r="O145" s="5" t="s">
        <v>28</v>
      </c>
      <c r="P145" s="6">
        <v>5.5999999999999996</v>
      </c>
      <c r="Q145" s="7">
        <f t="shared" si="26"/>
        <v>8007.384</v>
      </c>
      <c r="R145" s="10">
        <f>Q145/$Q$690</f>
        <v>2.0440490671699216e-003</v>
      </c>
    </row>
    <row r="146" ht="45" customHeight="1">
      <c r="A146" s="5" t="s">
        <v>22</v>
      </c>
      <c r="B146" s="5" t="s">
        <v>415</v>
      </c>
      <c r="C146" s="5" t="s">
        <v>37</v>
      </c>
      <c r="D146" s="5" t="s">
        <v>416</v>
      </c>
      <c r="E146" s="5" t="s">
        <v>417</v>
      </c>
      <c r="F146" s="6">
        <f t="shared" si="23"/>
        <v>2.3999999999999999</v>
      </c>
      <c r="G146" s="5" t="s">
        <v>27</v>
      </c>
      <c r="H146" s="7">
        <v>1157.4300000000001</v>
      </c>
      <c r="I146" s="7">
        <v>1157.4300000000001</v>
      </c>
      <c r="J146" s="8">
        <v>0.2354</v>
      </c>
      <c r="K146" s="7">
        <f t="shared" si="24"/>
        <v>1429.8890220000001</v>
      </c>
      <c r="L146" s="9">
        <f t="shared" si="30"/>
        <v>3431.7399999999998</v>
      </c>
      <c r="M146" s="5" t="s">
        <v>19</v>
      </c>
      <c r="N146" s="5" t="s">
        <v>18</v>
      </c>
      <c r="O146" s="5" t="s">
        <v>28</v>
      </c>
      <c r="P146" s="6">
        <v>2.3999999999999999</v>
      </c>
      <c r="Q146" s="7">
        <f t="shared" si="26"/>
        <v>3431.7360000000003</v>
      </c>
      <c r="R146" s="10">
        <f>Q146/$Q$690</f>
        <v>8.7602102878710935e-004</v>
      </c>
    </row>
    <row r="147" ht="45" customHeight="1">
      <c r="A147" s="5" t="s">
        <v>22</v>
      </c>
      <c r="B147" s="5" t="s">
        <v>418</v>
      </c>
      <c r="C147" s="5" t="s">
        <v>37</v>
      </c>
      <c r="D147" s="5" t="s">
        <v>419</v>
      </c>
      <c r="E147" s="5" t="s">
        <v>420</v>
      </c>
      <c r="F147" s="6">
        <f t="shared" si="23"/>
        <v>6.5499999999999998</v>
      </c>
      <c r="G147" s="5" t="s">
        <v>27</v>
      </c>
      <c r="H147" s="7">
        <v>1157.4300000000001</v>
      </c>
      <c r="I147" s="7">
        <v>1157.4300000000001</v>
      </c>
      <c r="J147" s="8">
        <v>0.2354</v>
      </c>
      <c r="K147" s="7">
        <f t="shared" si="24"/>
        <v>1429.8890220000001</v>
      </c>
      <c r="L147" s="9">
        <f t="shared" si="30"/>
        <v>9365.7800000000007</v>
      </c>
      <c r="M147" s="5" t="s">
        <v>19</v>
      </c>
      <c r="N147" s="5" t="s">
        <v>18</v>
      </c>
      <c r="O147" s="5" t="s">
        <v>28</v>
      </c>
      <c r="P147" s="6">
        <v>6.5499999999999998</v>
      </c>
      <c r="Q147" s="7">
        <f t="shared" si="26"/>
        <v>9365.7795000000006</v>
      </c>
      <c r="R147" s="10">
        <f>Q147/$Q$690</f>
        <v>2.3908073910648194e-003</v>
      </c>
    </row>
    <row r="148" ht="45" customHeight="1">
      <c r="A148" s="2" t="s">
        <v>17</v>
      </c>
      <c r="B148" s="2" t="s">
        <v>421</v>
      </c>
      <c r="C148" s="2" t="s">
        <v>19</v>
      </c>
      <c r="D148" s="2" t="s">
        <v>19</v>
      </c>
      <c r="E148" s="2" t="s">
        <v>422</v>
      </c>
      <c r="F148" s="2" t="s">
        <v>19</v>
      </c>
      <c r="G148" s="2" t="s">
        <v>19</v>
      </c>
      <c r="H148" s="2" t="s">
        <v>19</v>
      </c>
      <c r="I148" s="2" t="s">
        <v>19</v>
      </c>
      <c r="J148" s="2" t="s">
        <v>19</v>
      </c>
      <c r="K148" s="2" t="s">
        <v>19</v>
      </c>
      <c r="L148" s="3">
        <f>ROUND(L149,2)+ROUND(L150,2)+ROUND(L151,2)+ROUND(L152,2)+ROUND(L153,2)+ROUND(L154,2)</f>
        <v>236556.07000000001</v>
      </c>
      <c r="M148" s="2" t="s">
        <v>19</v>
      </c>
      <c r="N148" s="2" t="s">
        <v>19</v>
      </c>
      <c r="O148" s="2" t="s">
        <v>19</v>
      </c>
      <c r="P148" s="2" t="s">
        <v>19</v>
      </c>
      <c r="Q148" s="2" t="s">
        <v>19</v>
      </c>
      <c r="R148" s="10"/>
    </row>
    <row r="149" ht="45" customHeight="1">
      <c r="A149" s="5" t="s">
        <v>22</v>
      </c>
      <c r="B149" s="5" t="s">
        <v>423</v>
      </c>
      <c r="C149" s="5" t="s">
        <v>37</v>
      </c>
      <c r="D149" s="5" t="s">
        <v>424</v>
      </c>
      <c r="E149" s="5" t="s">
        <v>425</v>
      </c>
      <c r="F149" s="6">
        <f t="shared" si="23"/>
        <v>880.27999999999997</v>
      </c>
      <c r="G149" s="5" t="s">
        <v>27</v>
      </c>
      <c r="H149" s="7">
        <v>173.63999999999999</v>
      </c>
      <c r="I149" s="7">
        <v>173.63999999999999</v>
      </c>
      <c r="J149" s="8">
        <v>0.2354</v>
      </c>
      <c r="K149" s="7">
        <f t="shared" si="24"/>
        <v>214.51485599999998</v>
      </c>
      <c r="L149" s="9">
        <f t="shared" ref="L149:L154" si="31">ROUND(Q149,2)</f>
        <v>188828.85999999999</v>
      </c>
      <c r="M149" s="5" t="s">
        <v>19</v>
      </c>
      <c r="N149" s="5" t="s">
        <v>18</v>
      </c>
      <c r="O149" s="5" t="s">
        <v>28</v>
      </c>
      <c r="P149" s="6">
        <v>880.27999999999997</v>
      </c>
      <c r="Q149" s="7">
        <f t="shared" si="26"/>
        <v>188828.86279999997</v>
      </c>
      <c r="R149" s="10">
        <f>Q149/$Q$690</f>
        <v>4.820244175389829e-002</v>
      </c>
    </row>
    <row r="150" ht="45" customHeight="1">
      <c r="A150" s="5" t="s">
        <v>22</v>
      </c>
      <c r="B150" s="5" t="s">
        <v>426</v>
      </c>
      <c r="C150" s="5" t="s">
        <v>24</v>
      </c>
      <c r="D150" s="5" t="s">
        <v>427</v>
      </c>
      <c r="E150" s="5" t="s">
        <v>428</v>
      </c>
      <c r="F150" s="6">
        <f t="shared" si="23"/>
        <v>17.199999999999999</v>
      </c>
      <c r="G150" s="5" t="s">
        <v>43</v>
      </c>
      <c r="H150" s="7">
        <v>85.980000000000004</v>
      </c>
      <c r="I150" s="7">
        <v>85.980000000000004</v>
      </c>
      <c r="J150" s="8">
        <v>0.2354</v>
      </c>
      <c r="K150" s="7">
        <f t="shared" si="24"/>
        <v>106.21969200000001</v>
      </c>
      <c r="L150" s="9">
        <f t="shared" si="31"/>
        <v>1826.98</v>
      </c>
      <c r="M150" s="5" t="s">
        <v>19</v>
      </c>
      <c r="N150" s="5" t="s">
        <v>18</v>
      </c>
      <c r="O150" s="5" t="s">
        <v>28</v>
      </c>
      <c r="P150" s="6">
        <v>17.199999999999999</v>
      </c>
      <c r="Q150" s="7">
        <f t="shared" si="26"/>
        <v>1826.9839999999999</v>
      </c>
      <c r="R150" s="10">
        <f>Q150/$Q$690</f>
        <v>4.6637515335025425e-004</v>
      </c>
    </row>
    <row r="151" ht="45" customHeight="1">
      <c r="A151" s="5" t="s">
        <v>22</v>
      </c>
      <c r="B151" s="5" t="s">
        <v>429</v>
      </c>
      <c r="C151" s="5" t="s">
        <v>24</v>
      </c>
      <c r="D151" s="5" t="s">
        <v>430</v>
      </c>
      <c r="E151" s="5" t="s">
        <v>431</v>
      </c>
      <c r="F151" s="6">
        <f t="shared" si="23"/>
        <v>81.5</v>
      </c>
      <c r="G151" s="5" t="s">
        <v>43</v>
      </c>
      <c r="H151" s="7">
        <v>166.37</v>
      </c>
      <c r="I151" s="7">
        <v>166.37</v>
      </c>
      <c r="J151" s="8">
        <v>0.2354</v>
      </c>
      <c r="K151" s="7">
        <f t="shared" si="24"/>
        <v>205.53349800000001</v>
      </c>
      <c r="L151" s="9">
        <f t="shared" si="31"/>
        <v>16750.700000000001</v>
      </c>
      <c r="M151" s="5" t="s">
        <v>19</v>
      </c>
      <c r="N151" s="5" t="s">
        <v>18</v>
      </c>
      <c r="O151" s="5" t="s">
        <v>28</v>
      </c>
      <c r="P151" s="6">
        <v>81.5</v>
      </c>
      <c r="Q151" s="7">
        <f t="shared" si="26"/>
        <v>16750.695</v>
      </c>
      <c r="R151" s="10">
        <f>Q151/$Q$690</f>
        <v>4.2759586013606781e-003</v>
      </c>
    </row>
    <row r="152" ht="45" customHeight="1">
      <c r="A152" s="5" t="s">
        <v>22</v>
      </c>
      <c r="B152" s="5" t="s">
        <v>432</v>
      </c>
      <c r="C152" s="5" t="s">
        <v>37</v>
      </c>
      <c r="D152" s="5" t="s">
        <v>433</v>
      </c>
      <c r="E152" s="5" t="s">
        <v>434</v>
      </c>
      <c r="F152" s="6">
        <f t="shared" si="23"/>
        <v>8.5</v>
      </c>
      <c r="G152" s="5" t="s">
        <v>43</v>
      </c>
      <c r="H152" s="7">
        <v>141.69999999999999</v>
      </c>
      <c r="I152" s="7">
        <v>141.69999999999999</v>
      </c>
      <c r="J152" s="8">
        <v>0.2354</v>
      </c>
      <c r="K152" s="7">
        <f t="shared" si="24"/>
        <v>175.05617999999998</v>
      </c>
      <c r="L152" s="9">
        <f t="shared" si="31"/>
        <v>1488.01</v>
      </c>
      <c r="M152" s="5" t="s">
        <v>19</v>
      </c>
      <c r="N152" s="5" t="s">
        <v>18</v>
      </c>
      <c r="O152" s="5" t="s">
        <v>28</v>
      </c>
      <c r="P152" s="6">
        <v>8.5</v>
      </c>
      <c r="Q152" s="7">
        <f t="shared" si="26"/>
        <v>1488.01</v>
      </c>
      <c r="R152" s="10">
        <f>Q152/$Q$690</f>
        <v>3.7984508454190724e-004</v>
      </c>
    </row>
    <row r="153" ht="45" customHeight="1">
      <c r="A153" s="5" t="s">
        <v>22</v>
      </c>
      <c r="B153" s="5" t="s">
        <v>435</v>
      </c>
      <c r="C153" s="5" t="s">
        <v>24</v>
      </c>
      <c r="D153" s="5" t="s">
        <v>436</v>
      </c>
      <c r="E153" s="5" t="s">
        <v>437</v>
      </c>
      <c r="F153" s="6">
        <f t="shared" si="23"/>
        <v>257.95999999999998</v>
      </c>
      <c r="G153" s="5" t="s">
        <v>43</v>
      </c>
      <c r="H153" s="7">
        <v>59.359999999999999</v>
      </c>
      <c r="I153" s="7">
        <v>59.359999999999999</v>
      </c>
      <c r="J153" s="8">
        <v>0.2354</v>
      </c>
      <c r="K153" s="7">
        <f t="shared" si="24"/>
        <v>73.333343999999997</v>
      </c>
      <c r="L153" s="9">
        <f t="shared" si="31"/>
        <v>18916.209999999999</v>
      </c>
      <c r="M153" s="5" t="s">
        <v>19</v>
      </c>
      <c r="N153" s="5" t="s">
        <v>18</v>
      </c>
      <c r="O153" s="5" t="s">
        <v>28</v>
      </c>
      <c r="P153" s="6">
        <v>257.95999999999998</v>
      </c>
      <c r="Q153" s="7">
        <f t="shared" si="26"/>
        <v>18916.206799999996</v>
      </c>
      <c r="R153" s="10">
        <f>Q153/$Q$690</f>
        <v>4.8287499218138312e-003</v>
      </c>
    </row>
    <row r="154" ht="45" customHeight="1">
      <c r="A154" s="5" t="s">
        <v>22</v>
      </c>
      <c r="B154" s="5" t="s">
        <v>438</v>
      </c>
      <c r="C154" s="5" t="s">
        <v>24</v>
      </c>
      <c r="D154" s="5" t="s">
        <v>439</v>
      </c>
      <c r="E154" s="5" t="s">
        <v>440</v>
      </c>
      <c r="F154" s="6">
        <f t="shared" si="23"/>
        <v>182.27000000000001</v>
      </c>
      <c r="G154" s="5" t="s">
        <v>43</v>
      </c>
      <c r="H154" s="7">
        <v>38.840000000000003</v>
      </c>
      <c r="I154" s="7">
        <v>38.840000000000003</v>
      </c>
      <c r="J154" s="8">
        <v>0.2354</v>
      </c>
      <c r="K154" s="7">
        <f t="shared" si="24"/>
        <v>47.982936000000002</v>
      </c>
      <c r="L154" s="9">
        <f t="shared" si="31"/>
        <v>8745.3099999999995</v>
      </c>
      <c r="M154" s="5" t="s">
        <v>19</v>
      </c>
      <c r="N154" s="5" t="s">
        <v>18</v>
      </c>
      <c r="O154" s="5" t="s">
        <v>28</v>
      </c>
      <c r="P154" s="6">
        <v>182.27000000000001</v>
      </c>
      <c r="Q154" s="7">
        <f t="shared" si="26"/>
        <v>8745.3145999999997</v>
      </c>
      <c r="R154" s="10">
        <f>Q154/$Q$690</f>
        <v>2.2324209942020386e-003</v>
      </c>
    </row>
    <row r="155" ht="45" customHeight="1">
      <c r="A155" s="2" t="s">
        <v>17</v>
      </c>
      <c r="B155" s="2" t="s">
        <v>441</v>
      </c>
      <c r="C155" s="2" t="s">
        <v>19</v>
      </c>
      <c r="D155" s="2" t="s">
        <v>19</v>
      </c>
      <c r="E155" s="2" t="s">
        <v>442</v>
      </c>
      <c r="F155" s="2" t="s">
        <v>19</v>
      </c>
      <c r="G155" s="2" t="s">
        <v>19</v>
      </c>
      <c r="H155" s="2" t="s">
        <v>19</v>
      </c>
      <c r="I155" s="2" t="s">
        <v>19</v>
      </c>
      <c r="J155" s="2" t="s">
        <v>19</v>
      </c>
      <c r="K155" s="2" t="s">
        <v>19</v>
      </c>
      <c r="L155" s="3">
        <f>ROUND(L156,2)+ROUND(L157,2)+ROUND(L158,2)+ROUND(L159,2)+ROUND(L160,2)</f>
        <v>47449.230000000003</v>
      </c>
      <c r="M155" s="2" t="s">
        <v>19</v>
      </c>
      <c r="N155" s="2" t="s">
        <v>19</v>
      </c>
      <c r="O155" s="2" t="s">
        <v>19</v>
      </c>
      <c r="P155" s="2" t="s">
        <v>19</v>
      </c>
      <c r="Q155" s="2" t="s">
        <v>19</v>
      </c>
      <c r="R155" s="10"/>
    </row>
    <row r="156" ht="45" customHeight="1">
      <c r="A156" s="5" t="s">
        <v>22</v>
      </c>
      <c r="B156" s="5" t="s">
        <v>443</v>
      </c>
      <c r="C156" s="5" t="s">
        <v>37</v>
      </c>
      <c r="D156" s="5" t="s">
        <v>444</v>
      </c>
      <c r="E156" s="5" t="s">
        <v>445</v>
      </c>
      <c r="F156" s="6">
        <f t="shared" si="23"/>
        <v>440.16000000000003</v>
      </c>
      <c r="G156" s="5" t="s">
        <v>27</v>
      </c>
      <c r="H156" s="7">
        <v>62.030000000000001</v>
      </c>
      <c r="I156" s="7">
        <v>62.030000000000001</v>
      </c>
      <c r="J156" s="8">
        <v>0.2354</v>
      </c>
      <c r="K156" s="7">
        <f t="shared" si="24"/>
        <v>76.631861999999998</v>
      </c>
      <c r="L156" s="9">
        <f t="shared" ref="L156:L160" si="32">ROUND(Q156,2)</f>
        <v>33729.459999999999</v>
      </c>
      <c r="M156" s="5" t="s">
        <v>19</v>
      </c>
      <c r="N156" s="5" t="s">
        <v>18</v>
      </c>
      <c r="O156" s="5" t="s">
        <v>28</v>
      </c>
      <c r="P156" s="6">
        <v>440.16000000000003</v>
      </c>
      <c r="Q156" s="7">
        <f t="shared" si="26"/>
        <v>33729.460800000001</v>
      </c>
      <c r="R156" s="10">
        <f>Q156/$Q$690</f>
        <v>8.6101369541393847e-003</v>
      </c>
    </row>
    <row r="157" ht="45" customHeight="1">
      <c r="A157" s="5" t="s">
        <v>22</v>
      </c>
      <c r="B157" s="5" t="s">
        <v>446</v>
      </c>
      <c r="C157" s="5" t="s">
        <v>37</v>
      </c>
      <c r="D157" s="5" t="s">
        <v>447</v>
      </c>
      <c r="E157" s="5" t="s">
        <v>448</v>
      </c>
      <c r="F157" s="6">
        <f t="shared" si="23"/>
        <v>13.880000000000001</v>
      </c>
      <c r="G157" s="5" t="s">
        <v>27</v>
      </c>
      <c r="H157" s="7">
        <v>62.030000000000001</v>
      </c>
      <c r="I157" s="7">
        <v>62.030000000000001</v>
      </c>
      <c r="J157" s="8">
        <v>0.2354</v>
      </c>
      <c r="K157" s="7">
        <f t="shared" si="24"/>
        <v>76.631861999999998</v>
      </c>
      <c r="L157" s="9">
        <f t="shared" si="32"/>
        <v>1063.6199999999999</v>
      </c>
      <c r="M157" s="5" t="s">
        <v>19</v>
      </c>
      <c r="N157" s="5" t="s">
        <v>18</v>
      </c>
      <c r="O157" s="5" t="s">
        <v>28</v>
      </c>
      <c r="P157" s="6">
        <v>13.880000000000001</v>
      </c>
      <c r="Q157" s="7">
        <f t="shared" si="26"/>
        <v>1063.6243999999999</v>
      </c>
      <c r="R157" s="10">
        <f>Q157/$Q$690</f>
        <v>2.7151195229792497e-004</v>
      </c>
    </row>
    <row r="158" ht="45" customHeight="1">
      <c r="A158" s="5" t="s">
        <v>22</v>
      </c>
      <c r="B158" s="5" t="s">
        <v>449</v>
      </c>
      <c r="C158" s="5" t="s">
        <v>37</v>
      </c>
      <c r="D158" s="5" t="s">
        <v>450</v>
      </c>
      <c r="E158" s="5" t="s">
        <v>451</v>
      </c>
      <c r="F158" s="6">
        <f t="shared" si="23"/>
        <v>117.23</v>
      </c>
      <c r="G158" s="5" t="s">
        <v>27</v>
      </c>
      <c r="H158" s="7">
        <v>62.030000000000001</v>
      </c>
      <c r="I158" s="7">
        <v>62.030000000000001</v>
      </c>
      <c r="J158" s="8">
        <v>0.2354</v>
      </c>
      <c r="K158" s="7">
        <f t="shared" si="24"/>
        <v>76.631861999999998</v>
      </c>
      <c r="L158" s="9">
        <f t="shared" si="32"/>
        <v>8983.3299999999999</v>
      </c>
      <c r="M158" s="5" t="s">
        <v>19</v>
      </c>
      <c r="N158" s="5" t="s">
        <v>18</v>
      </c>
      <c r="O158" s="5" t="s">
        <v>28</v>
      </c>
      <c r="P158" s="6">
        <v>117.23</v>
      </c>
      <c r="Q158" s="7">
        <f t="shared" si="26"/>
        <v>8983.3348999999998</v>
      </c>
      <c r="R158" s="10">
        <f>Q158/$Q$690</f>
        <v>2.2931805596459469e-003</v>
      </c>
    </row>
    <row r="159" ht="45" customHeight="1">
      <c r="A159" s="5" t="s">
        <v>22</v>
      </c>
      <c r="B159" s="5" t="s">
        <v>452</v>
      </c>
      <c r="C159" s="5" t="s">
        <v>37</v>
      </c>
      <c r="D159" s="5" t="s">
        <v>453</v>
      </c>
      <c r="E159" s="5" t="s">
        <v>454</v>
      </c>
      <c r="F159" s="6">
        <f t="shared" si="23"/>
        <v>35.289999999999999</v>
      </c>
      <c r="G159" s="5" t="s">
        <v>27</v>
      </c>
      <c r="H159" s="7">
        <v>62.030000000000001</v>
      </c>
      <c r="I159" s="7">
        <v>62.030000000000001</v>
      </c>
      <c r="J159" s="8">
        <v>0.2354</v>
      </c>
      <c r="K159" s="7">
        <f t="shared" si="24"/>
        <v>76.631861999999998</v>
      </c>
      <c r="L159" s="9">
        <f t="shared" si="32"/>
        <v>2704.27</v>
      </c>
      <c r="M159" s="5" t="s">
        <v>19</v>
      </c>
      <c r="N159" s="5" t="s">
        <v>18</v>
      </c>
      <c r="O159" s="5" t="s">
        <v>28</v>
      </c>
      <c r="P159" s="6">
        <v>35.289999999999999</v>
      </c>
      <c r="Q159" s="7">
        <f t="shared" si="26"/>
        <v>2704.2727</v>
      </c>
      <c r="R159" s="10">
        <f>Q159/$Q$690</f>
        <v>6.9032109485545913e-004</v>
      </c>
    </row>
    <row r="160" ht="45" customHeight="1">
      <c r="A160" s="5" t="s">
        <v>22</v>
      </c>
      <c r="B160" s="5" t="s">
        <v>455</v>
      </c>
      <c r="C160" s="5" t="s">
        <v>24</v>
      </c>
      <c r="D160" s="5" t="s">
        <v>456</v>
      </c>
      <c r="E160" s="5" t="s">
        <v>457</v>
      </c>
      <c r="F160" s="6">
        <f t="shared" si="23"/>
        <v>13.880000000000001</v>
      </c>
      <c r="G160" s="5" t="s">
        <v>27</v>
      </c>
      <c r="H160" s="7">
        <v>56.479999999999997</v>
      </c>
      <c r="I160" s="7">
        <v>56.479999999999997</v>
      </c>
      <c r="J160" s="8">
        <v>0.2354</v>
      </c>
      <c r="K160" s="7">
        <f t="shared" si="24"/>
        <v>69.775391999999997</v>
      </c>
      <c r="L160" s="9">
        <f t="shared" si="32"/>
        <v>968.54999999999995</v>
      </c>
      <c r="M160" s="5" t="s">
        <v>19</v>
      </c>
      <c r="N160" s="5" t="s">
        <v>18</v>
      </c>
      <c r="O160" s="5" t="s">
        <v>28</v>
      </c>
      <c r="P160" s="6">
        <v>13.880000000000001</v>
      </c>
      <c r="Q160" s="7">
        <f t="shared" si="26"/>
        <v>968.54640000000006</v>
      </c>
      <c r="R160" s="10">
        <f>Q160/$Q$690</f>
        <v>2.4724134192025588e-004</v>
      </c>
    </row>
    <row r="161" ht="45" customHeight="1">
      <c r="A161" s="2" t="s">
        <v>17</v>
      </c>
      <c r="B161" s="2" t="s">
        <v>458</v>
      </c>
      <c r="C161" s="2" t="s">
        <v>19</v>
      </c>
      <c r="D161" s="2" t="s">
        <v>19</v>
      </c>
      <c r="E161" s="2" t="s">
        <v>459</v>
      </c>
      <c r="F161" s="2" t="s">
        <v>19</v>
      </c>
      <c r="G161" s="2" t="s">
        <v>19</v>
      </c>
      <c r="H161" s="2" t="s">
        <v>19</v>
      </c>
      <c r="I161" s="2" t="s">
        <v>19</v>
      </c>
      <c r="J161" s="2" t="s">
        <v>19</v>
      </c>
      <c r="K161" s="2" t="s">
        <v>19</v>
      </c>
      <c r="L161" s="3">
        <f>ROUND(L162,2)+ROUND(L163,2)+ROUND(L164,2)+ROUND(L165,2)+ROUND(L166,2)+ROUND(L167,2)+ROUND(L168,2)+ROUND(L169,2)+ROUND(L170,2)+ROUND(L171,2)+ROUND(L172,2)+ROUND(L173,2)+ROUND(L174,2)+ROUND(L175,2)+ROUND(L176,2)</f>
        <v>307762.35000000009</v>
      </c>
      <c r="M161" s="2" t="s">
        <v>19</v>
      </c>
      <c r="N161" s="2" t="s">
        <v>19</v>
      </c>
      <c r="O161" s="2" t="s">
        <v>19</v>
      </c>
      <c r="P161" s="2" t="s">
        <v>19</v>
      </c>
      <c r="Q161" s="2" t="s">
        <v>19</v>
      </c>
      <c r="R161" s="10"/>
    </row>
    <row r="162" ht="45" customHeight="1">
      <c r="A162" s="5" t="s">
        <v>22</v>
      </c>
      <c r="B162" s="5" t="s">
        <v>460</v>
      </c>
      <c r="C162" s="5" t="s">
        <v>24</v>
      </c>
      <c r="D162" s="5" t="s">
        <v>461</v>
      </c>
      <c r="E162" s="5" t="s">
        <v>462</v>
      </c>
      <c r="F162" s="6">
        <f t="shared" si="23"/>
        <v>1166.1500000000001</v>
      </c>
      <c r="G162" s="5" t="s">
        <v>27</v>
      </c>
      <c r="H162" s="7">
        <v>8.2400000000000002</v>
      </c>
      <c r="I162" s="7">
        <v>8.2400000000000002</v>
      </c>
      <c r="J162" s="8">
        <v>0.2354</v>
      </c>
      <c r="K162" s="7">
        <f t="shared" si="24"/>
        <v>10.179696</v>
      </c>
      <c r="L162" s="9">
        <f t="shared" ref="L162:L176" si="33">ROUND(Q162,2)</f>
        <v>11871.41</v>
      </c>
      <c r="M162" s="5" t="s">
        <v>19</v>
      </c>
      <c r="N162" s="5" t="s">
        <v>18</v>
      </c>
      <c r="O162" s="5" t="s">
        <v>28</v>
      </c>
      <c r="P162" s="6">
        <v>1166.1500000000001</v>
      </c>
      <c r="Q162" s="7">
        <f t="shared" si="26"/>
        <v>11871.407000000001</v>
      </c>
      <c r="R162" s="10">
        <f>Q162/$Q$690</f>
        <v>3.0304202226775286e-003</v>
      </c>
    </row>
    <row r="163" ht="45" customHeight="1">
      <c r="A163" s="5" t="s">
        <v>22</v>
      </c>
      <c r="B163" s="5" t="s">
        <v>463</v>
      </c>
      <c r="C163" s="5" t="s">
        <v>24</v>
      </c>
      <c r="D163" s="5" t="s">
        <v>464</v>
      </c>
      <c r="E163" s="5" t="s">
        <v>465</v>
      </c>
      <c r="F163" s="6">
        <f t="shared" si="23"/>
        <v>1440.96</v>
      </c>
      <c r="G163" s="5" t="s">
        <v>27</v>
      </c>
      <c r="H163" s="7">
        <v>4.5999999999999996</v>
      </c>
      <c r="I163" s="7">
        <v>4.5999999999999996</v>
      </c>
      <c r="J163" s="8">
        <v>0.2354</v>
      </c>
      <c r="K163" s="7">
        <f t="shared" si="24"/>
        <v>5.6828399999999997</v>
      </c>
      <c r="L163" s="9">
        <f t="shared" si="33"/>
        <v>8184.6499999999996</v>
      </c>
      <c r="M163" s="5" t="s">
        <v>19</v>
      </c>
      <c r="N163" s="5" t="s">
        <v>18</v>
      </c>
      <c r="O163" s="5" t="s">
        <v>28</v>
      </c>
      <c r="P163" s="6">
        <v>1440.96</v>
      </c>
      <c r="Q163" s="7">
        <f t="shared" si="26"/>
        <v>8184.6527999999998</v>
      </c>
      <c r="R163" s="10">
        <f>Q163/$Q$690</f>
        <v>2.089300565696573e-003</v>
      </c>
    </row>
    <row r="164" ht="45" customHeight="1">
      <c r="A164" s="5" t="s">
        <v>22</v>
      </c>
      <c r="B164" s="5" t="s">
        <v>466</v>
      </c>
      <c r="C164" s="5" t="s">
        <v>24</v>
      </c>
      <c r="D164" s="5" t="s">
        <v>467</v>
      </c>
      <c r="E164" s="5" t="s">
        <v>468</v>
      </c>
      <c r="F164" s="6">
        <f t="shared" si="23"/>
        <v>1166.1500000000001</v>
      </c>
      <c r="G164" s="5" t="s">
        <v>27</v>
      </c>
      <c r="H164" s="7">
        <v>56.829999999999998</v>
      </c>
      <c r="I164" s="7">
        <v>56.829999999999998</v>
      </c>
      <c r="J164" s="8">
        <v>0.2354</v>
      </c>
      <c r="K164" s="7">
        <f t="shared" si="24"/>
        <v>70.207781999999995</v>
      </c>
      <c r="L164" s="9">
        <f t="shared" si="33"/>
        <v>81875.389999999999</v>
      </c>
      <c r="M164" s="5" t="s">
        <v>19</v>
      </c>
      <c r="N164" s="5" t="s">
        <v>18</v>
      </c>
      <c r="O164" s="5" t="s">
        <v>28</v>
      </c>
      <c r="P164" s="6">
        <v>1166.1500000000001</v>
      </c>
      <c r="Q164" s="7">
        <f t="shared" si="26"/>
        <v>81875.391499999998</v>
      </c>
      <c r="R164" s="10">
        <f>Q164/$Q$690</f>
        <v>2.0900373657582443e-002</v>
      </c>
    </row>
    <row r="165" ht="45" customHeight="1">
      <c r="A165" s="5" t="s">
        <v>22</v>
      </c>
      <c r="B165" s="5" t="s">
        <v>469</v>
      </c>
      <c r="C165" s="5" t="s">
        <v>24</v>
      </c>
      <c r="D165" s="5" t="s">
        <v>470</v>
      </c>
      <c r="E165" s="5" t="s">
        <v>471</v>
      </c>
      <c r="F165" s="6">
        <f t="shared" si="23"/>
        <v>912.04999999999995</v>
      </c>
      <c r="G165" s="5" t="s">
        <v>27</v>
      </c>
      <c r="H165" s="7">
        <v>38.810000000000002</v>
      </c>
      <c r="I165" s="7">
        <v>38.810000000000002</v>
      </c>
      <c r="J165" s="8">
        <v>0.2354</v>
      </c>
      <c r="K165" s="7">
        <f t="shared" si="24"/>
        <v>47.945874000000003</v>
      </c>
      <c r="L165" s="9">
        <f t="shared" si="33"/>
        <v>43732.800000000003</v>
      </c>
      <c r="M165" s="5" t="s">
        <v>19</v>
      </c>
      <c r="N165" s="5" t="s">
        <v>18</v>
      </c>
      <c r="O165" s="5" t="s">
        <v>28</v>
      </c>
      <c r="P165" s="6">
        <v>912.04999999999995</v>
      </c>
      <c r="Q165" s="7">
        <f t="shared" si="26"/>
        <v>43732.797500000001</v>
      </c>
      <c r="R165" s="10">
        <f>Q165/$Q$690</f>
        <v>1.1163693902353888e-002</v>
      </c>
    </row>
    <row r="166" ht="45" customHeight="1">
      <c r="A166" s="5" t="s">
        <v>22</v>
      </c>
      <c r="B166" s="5" t="s">
        <v>472</v>
      </c>
      <c r="C166" s="5" t="s">
        <v>24</v>
      </c>
      <c r="D166" s="5" t="s">
        <v>473</v>
      </c>
      <c r="E166" s="5" t="s">
        <v>474</v>
      </c>
      <c r="F166" s="6">
        <f t="shared" ref="F166:F229" si="34">P166</f>
        <v>829.36000000000001</v>
      </c>
      <c r="G166" s="5" t="s">
        <v>27</v>
      </c>
      <c r="H166" s="7">
        <v>34.340000000000003</v>
      </c>
      <c r="I166" s="7">
        <v>34.340000000000003</v>
      </c>
      <c r="J166" s="8">
        <v>0.2354</v>
      </c>
      <c r="K166" s="7">
        <f t="shared" ref="K166:K229" si="35">ROUND(I166,2)+(ROUND(I166,2)*J166)</f>
        <v>42.423636000000002</v>
      </c>
      <c r="L166" s="9">
        <f t="shared" si="33"/>
        <v>35181.449999999997</v>
      </c>
      <c r="M166" s="5" t="s">
        <v>19</v>
      </c>
      <c r="N166" s="5" t="s">
        <v>18</v>
      </c>
      <c r="O166" s="5" t="s">
        <v>28</v>
      </c>
      <c r="P166" s="6">
        <v>829.36000000000001</v>
      </c>
      <c r="Q166" s="7">
        <f t="shared" ref="Q166:Q229" si="36">ROUND(K166,2)*P166</f>
        <v>35181.451200000003</v>
      </c>
      <c r="R166" s="10">
        <f>Q166/$Q$690</f>
        <v>8.9807872967056571e-003</v>
      </c>
    </row>
    <row r="167" ht="45" customHeight="1">
      <c r="A167" s="5" t="s">
        <v>22</v>
      </c>
      <c r="B167" s="5" t="s">
        <v>475</v>
      </c>
      <c r="C167" s="5" t="s">
        <v>24</v>
      </c>
      <c r="D167" s="5" t="s">
        <v>476</v>
      </c>
      <c r="E167" s="5" t="s">
        <v>477</v>
      </c>
      <c r="F167" s="6">
        <f t="shared" si="34"/>
        <v>428.94</v>
      </c>
      <c r="G167" s="5" t="s">
        <v>27</v>
      </c>
      <c r="H167" s="7">
        <v>64.439999999999998</v>
      </c>
      <c r="I167" s="7">
        <v>64.439999999999998</v>
      </c>
      <c r="J167" s="8">
        <v>0.2354</v>
      </c>
      <c r="K167" s="7">
        <f t="shared" si="35"/>
        <v>79.609175999999991</v>
      </c>
      <c r="L167" s="9">
        <f t="shared" si="33"/>
        <v>34147.910000000003</v>
      </c>
      <c r="M167" s="5" t="s">
        <v>19</v>
      </c>
      <c r="N167" s="5" t="s">
        <v>18</v>
      </c>
      <c r="O167" s="5" t="s">
        <v>28</v>
      </c>
      <c r="P167" s="6">
        <v>428.94</v>
      </c>
      <c r="Q167" s="7">
        <f t="shared" si="36"/>
        <v>34147.913399999998</v>
      </c>
      <c r="R167" s="10">
        <f>Q167/$Q$690</f>
        <v>8.7169555663958748e-003</v>
      </c>
    </row>
    <row r="168" ht="45" customHeight="1">
      <c r="A168" s="5" t="s">
        <v>22</v>
      </c>
      <c r="B168" s="5" t="s">
        <v>478</v>
      </c>
      <c r="C168" s="5" t="s">
        <v>37</v>
      </c>
      <c r="D168" s="5" t="s">
        <v>479</v>
      </c>
      <c r="E168" s="5" t="s">
        <v>480</v>
      </c>
      <c r="F168" s="6">
        <f t="shared" si="34"/>
        <v>68.060000000000002</v>
      </c>
      <c r="G168" s="5" t="s">
        <v>27</v>
      </c>
      <c r="H168" s="7">
        <v>63.340000000000003</v>
      </c>
      <c r="I168" s="7">
        <v>63.340000000000003</v>
      </c>
      <c r="J168" s="8">
        <v>0.2354</v>
      </c>
      <c r="K168" s="7">
        <f t="shared" si="35"/>
        <v>78.250236000000001</v>
      </c>
      <c r="L168" s="9">
        <f t="shared" si="33"/>
        <v>5325.6999999999998</v>
      </c>
      <c r="M168" s="5" t="s">
        <v>19</v>
      </c>
      <c r="N168" s="5" t="s">
        <v>18</v>
      </c>
      <c r="O168" s="5" t="s">
        <v>28</v>
      </c>
      <c r="P168" s="6">
        <v>68.060000000000002</v>
      </c>
      <c r="Q168" s="7">
        <f t="shared" si="36"/>
        <v>5325.6950000000006</v>
      </c>
      <c r="R168" s="10">
        <f>Q168/$Q$690</f>
        <v>1.3594929251277968e-003</v>
      </c>
    </row>
    <row r="169" ht="45" customHeight="1">
      <c r="A169" s="5" t="s">
        <v>22</v>
      </c>
      <c r="B169" s="5" t="s">
        <v>481</v>
      </c>
      <c r="C169" s="5" t="s">
        <v>37</v>
      </c>
      <c r="D169" s="5" t="s">
        <v>482</v>
      </c>
      <c r="E169" s="5" t="s">
        <v>483</v>
      </c>
      <c r="F169" s="6">
        <f t="shared" si="34"/>
        <v>4.96</v>
      </c>
      <c r="G169" s="5" t="s">
        <v>27</v>
      </c>
      <c r="H169" s="7">
        <v>63.340000000000003</v>
      </c>
      <c r="I169" s="7">
        <v>63.340000000000003</v>
      </c>
      <c r="J169" s="8">
        <v>0.2354</v>
      </c>
      <c r="K169" s="7">
        <f t="shared" si="35"/>
        <v>78.250236000000001</v>
      </c>
      <c r="L169" s="9">
        <f t="shared" si="33"/>
        <v>388.12</v>
      </c>
      <c r="M169" s="5" t="s">
        <v>19</v>
      </c>
      <c r="N169" s="5" t="s">
        <v>18</v>
      </c>
      <c r="O169" s="5" t="s">
        <v>28</v>
      </c>
      <c r="P169" s="6">
        <v>4.96</v>
      </c>
      <c r="Q169" s="7">
        <f t="shared" si="36"/>
        <v>388.12</v>
      </c>
      <c r="R169" s="10">
        <f>Q169/$Q$690</f>
        <v>9.9075593720744507e-005</v>
      </c>
    </row>
    <row r="170" ht="45" customHeight="1">
      <c r="A170" s="5" t="s">
        <v>22</v>
      </c>
      <c r="B170" s="5" t="s">
        <v>484</v>
      </c>
      <c r="C170" s="5" t="s">
        <v>37</v>
      </c>
      <c r="D170" s="5" t="s">
        <v>485</v>
      </c>
      <c r="E170" s="5" t="s">
        <v>486</v>
      </c>
      <c r="F170" s="6">
        <f t="shared" si="34"/>
        <v>7.1200000000000001</v>
      </c>
      <c r="G170" s="5" t="s">
        <v>27</v>
      </c>
      <c r="H170" s="7">
        <v>63.340000000000003</v>
      </c>
      <c r="I170" s="7">
        <v>63.340000000000003</v>
      </c>
      <c r="J170" s="8">
        <v>0.2354</v>
      </c>
      <c r="K170" s="7">
        <f t="shared" si="35"/>
        <v>78.250236000000001</v>
      </c>
      <c r="L170" s="9">
        <f t="shared" si="33"/>
        <v>557.13999999999999</v>
      </c>
      <c r="M170" s="5" t="s">
        <v>19</v>
      </c>
      <c r="N170" s="5" t="s">
        <v>18</v>
      </c>
      <c r="O170" s="5" t="s">
        <v>28</v>
      </c>
      <c r="P170" s="6">
        <v>7.1200000000000001</v>
      </c>
      <c r="Q170" s="7">
        <f t="shared" si="36"/>
        <v>557.13999999999999</v>
      </c>
      <c r="R170" s="10">
        <f>Q170/$Q$690</f>
        <v>1.4222141679268163e-004</v>
      </c>
    </row>
    <row r="171" ht="45" customHeight="1">
      <c r="A171" s="5" t="s">
        <v>22</v>
      </c>
      <c r="B171" s="5" t="s">
        <v>487</v>
      </c>
      <c r="C171" s="5" t="s">
        <v>37</v>
      </c>
      <c r="D171" s="5" t="s">
        <v>488</v>
      </c>
      <c r="E171" s="5" t="s">
        <v>489</v>
      </c>
      <c r="F171" s="6">
        <f t="shared" si="34"/>
        <v>4.5999999999999996</v>
      </c>
      <c r="G171" s="5" t="s">
        <v>27</v>
      </c>
      <c r="H171" s="7">
        <v>63.340000000000003</v>
      </c>
      <c r="I171" s="7">
        <v>63.340000000000003</v>
      </c>
      <c r="J171" s="8">
        <v>0.2354</v>
      </c>
      <c r="K171" s="7">
        <f t="shared" si="35"/>
        <v>78.250236000000001</v>
      </c>
      <c r="L171" s="9">
        <f t="shared" si="33"/>
        <v>359.94999999999999</v>
      </c>
      <c r="M171" s="5" t="s">
        <v>19</v>
      </c>
      <c r="N171" s="5" t="s">
        <v>18</v>
      </c>
      <c r="O171" s="5" t="s">
        <v>28</v>
      </c>
      <c r="P171" s="6">
        <v>4.5999999999999996</v>
      </c>
      <c r="Q171" s="7">
        <f t="shared" si="36"/>
        <v>359.94999999999999</v>
      </c>
      <c r="R171" s="10">
        <f>Q171/$Q$690</f>
        <v>9.1884623208754977e-005</v>
      </c>
    </row>
    <row r="172" ht="45" customHeight="1">
      <c r="A172" s="5" t="s">
        <v>22</v>
      </c>
      <c r="B172" s="5" t="s">
        <v>490</v>
      </c>
      <c r="C172" s="5" t="s">
        <v>37</v>
      </c>
      <c r="D172" s="5" t="s">
        <v>491</v>
      </c>
      <c r="E172" s="5" t="s">
        <v>492</v>
      </c>
      <c r="F172" s="6">
        <f t="shared" si="34"/>
        <v>123.7</v>
      </c>
      <c r="G172" s="5" t="s">
        <v>43</v>
      </c>
      <c r="H172" s="7">
        <v>29.440000000000001</v>
      </c>
      <c r="I172" s="7">
        <v>29.440000000000001</v>
      </c>
      <c r="J172" s="8">
        <v>0.2354</v>
      </c>
      <c r="K172" s="7">
        <f t="shared" si="35"/>
        <v>36.370176000000001</v>
      </c>
      <c r="L172" s="9">
        <f t="shared" si="33"/>
        <v>4498.9700000000003</v>
      </c>
      <c r="M172" s="5" t="s">
        <v>19</v>
      </c>
      <c r="N172" s="5" t="s">
        <v>18</v>
      </c>
      <c r="O172" s="5" t="s">
        <v>28</v>
      </c>
      <c r="P172" s="6">
        <v>123.7</v>
      </c>
      <c r="Q172" s="7">
        <f t="shared" si="36"/>
        <v>4498.9690000000001</v>
      </c>
      <c r="R172" s="10">
        <f>Q172/$Q$690</f>
        <v>1.148454150278842e-003</v>
      </c>
    </row>
    <row r="173" ht="45" customHeight="1">
      <c r="A173" s="5" t="s">
        <v>22</v>
      </c>
      <c r="B173" s="5" t="s">
        <v>493</v>
      </c>
      <c r="C173" s="5" t="s">
        <v>37</v>
      </c>
      <c r="D173" s="5" t="s">
        <v>494</v>
      </c>
      <c r="E173" s="5" t="s">
        <v>495</v>
      </c>
      <c r="F173" s="6">
        <f t="shared" si="34"/>
        <v>35.039999999999999</v>
      </c>
      <c r="G173" s="5" t="s">
        <v>43</v>
      </c>
      <c r="H173" s="7">
        <v>47.869999999999997</v>
      </c>
      <c r="I173" s="7">
        <v>47.869999999999997</v>
      </c>
      <c r="J173" s="8">
        <v>0.2354</v>
      </c>
      <c r="K173" s="7">
        <f t="shared" si="35"/>
        <v>59.138597999999995</v>
      </c>
      <c r="L173" s="9">
        <f t="shared" si="33"/>
        <v>2072.27</v>
      </c>
      <c r="M173" s="5" t="s">
        <v>19</v>
      </c>
      <c r="N173" s="5" t="s">
        <v>18</v>
      </c>
      <c r="O173" s="5" t="s">
        <v>28</v>
      </c>
      <c r="P173" s="6">
        <v>35.039999999999999</v>
      </c>
      <c r="Q173" s="7">
        <f t="shared" si="36"/>
        <v>2072.2656000000002</v>
      </c>
      <c r="R173" s="10">
        <f>Q173/$Q$690</f>
        <v>5.2898831461165323e-004</v>
      </c>
    </row>
    <row r="174" ht="45" customHeight="1">
      <c r="A174" s="5" t="s">
        <v>22</v>
      </c>
      <c r="B174" s="5" t="s">
        <v>496</v>
      </c>
      <c r="C174" s="5" t="s">
        <v>24</v>
      </c>
      <c r="D174" s="5" t="s">
        <v>497</v>
      </c>
      <c r="E174" s="5" t="s">
        <v>498</v>
      </c>
      <c r="F174" s="6">
        <f t="shared" si="34"/>
        <v>423.48000000000002</v>
      </c>
      <c r="G174" s="5" t="s">
        <v>27</v>
      </c>
      <c r="H174" s="7">
        <v>83.579999999999998</v>
      </c>
      <c r="I174" s="7">
        <v>83.579999999999998</v>
      </c>
      <c r="J174" s="8">
        <v>0.2354</v>
      </c>
      <c r="K174" s="7">
        <f t="shared" si="35"/>
        <v>103.25473199999999</v>
      </c>
      <c r="L174" s="9">
        <f t="shared" si="33"/>
        <v>43724.309999999998</v>
      </c>
      <c r="M174" s="5" t="s">
        <v>19</v>
      </c>
      <c r="N174" s="5" t="s">
        <v>18</v>
      </c>
      <c r="O174" s="5" t="s">
        <v>28</v>
      </c>
      <c r="P174" s="6">
        <v>423.48000000000002</v>
      </c>
      <c r="Q174" s="7">
        <f t="shared" si="36"/>
        <v>43724.310000000005</v>
      </c>
      <c r="R174" s="10">
        <f>Q174/$Q$690</f>
        <v>1.116152729382636e-002</v>
      </c>
    </row>
    <row r="175" ht="45" customHeight="1">
      <c r="A175" s="5" t="s">
        <v>22</v>
      </c>
      <c r="B175" s="5" t="s">
        <v>499</v>
      </c>
      <c r="C175" s="5" t="s">
        <v>24</v>
      </c>
      <c r="D175" s="5" t="s">
        <v>500</v>
      </c>
      <c r="E175" s="5" t="s">
        <v>501</v>
      </c>
      <c r="F175" s="6">
        <f t="shared" si="34"/>
        <v>525.98000000000002</v>
      </c>
      <c r="G175" s="5" t="s">
        <v>43</v>
      </c>
      <c r="H175" s="7">
        <v>12.15</v>
      </c>
      <c r="I175" s="7">
        <v>12.15</v>
      </c>
      <c r="J175" s="8">
        <v>0.2354</v>
      </c>
      <c r="K175" s="7">
        <f t="shared" si="35"/>
        <v>15.010110000000001</v>
      </c>
      <c r="L175" s="9">
        <f t="shared" si="33"/>
        <v>7894.96</v>
      </c>
      <c r="M175" s="5" t="s">
        <v>19</v>
      </c>
      <c r="N175" s="5" t="s">
        <v>18</v>
      </c>
      <c r="O175" s="5" t="s">
        <v>28</v>
      </c>
      <c r="P175" s="6">
        <v>525.98000000000002</v>
      </c>
      <c r="Q175" s="7">
        <f t="shared" si="36"/>
        <v>7894.9598000000005</v>
      </c>
      <c r="R175" s="10">
        <f>Q175/$Q$690</f>
        <v>2.0153504833206491e-003</v>
      </c>
    </row>
    <row r="176" ht="45" customHeight="1">
      <c r="A176" s="5" t="s">
        <v>22</v>
      </c>
      <c r="B176" s="5" t="s">
        <v>502</v>
      </c>
      <c r="C176" s="5" t="s">
        <v>37</v>
      </c>
      <c r="D176" s="5" t="s">
        <v>503</v>
      </c>
      <c r="E176" s="5" t="s">
        <v>504</v>
      </c>
      <c r="F176" s="6">
        <f t="shared" si="34"/>
        <v>259.42000000000002</v>
      </c>
      <c r="G176" s="5" t="s">
        <v>27</v>
      </c>
      <c r="H176" s="7">
        <v>87.200000000000003</v>
      </c>
      <c r="I176" s="7">
        <v>87.200000000000003</v>
      </c>
      <c r="J176" s="8">
        <v>0.2354</v>
      </c>
      <c r="K176" s="7">
        <f t="shared" si="35"/>
        <v>107.72688000000001</v>
      </c>
      <c r="L176" s="9">
        <f t="shared" si="33"/>
        <v>27947.32</v>
      </c>
      <c r="M176" s="5" t="s">
        <v>19</v>
      </c>
      <c r="N176" s="5" t="s">
        <v>18</v>
      </c>
      <c r="O176" s="5" t="s">
        <v>28</v>
      </c>
      <c r="P176" s="6">
        <v>259.42000000000002</v>
      </c>
      <c r="Q176" s="7">
        <f t="shared" si="36"/>
        <v>27947.316600000002</v>
      </c>
      <c r="R176" s="10">
        <f>Q176/$Q$690</f>
        <v>7.1341260049639773e-003</v>
      </c>
    </row>
    <row r="177" ht="45" customHeight="1">
      <c r="A177" s="2" t="s">
        <v>17</v>
      </c>
      <c r="B177" s="2" t="s">
        <v>505</v>
      </c>
      <c r="C177" s="2" t="s">
        <v>19</v>
      </c>
      <c r="D177" s="2" t="s">
        <v>19</v>
      </c>
      <c r="E177" s="2" t="s">
        <v>506</v>
      </c>
      <c r="F177" s="2" t="s">
        <v>19</v>
      </c>
      <c r="G177" s="2" t="s">
        <v>19</v>
      </c>
      <c r="H177" s="2" t="s">
        <v>19</v>
      </c>
      <c r="I177" s="2" t="s">
        <v>19</v>
      </c>
      <c r="J177" s="2" t="s">
        <v>19</v>
      </c>
      <c r="K177" s="2" t="s">
        <v>19</v>
      </c>
      <c r="L177" s="3">
        <f>ROUND(L178,2)+ROUND(L179,2)+ROUND(L180,2)+ROUND(L181,2)+ROUND(L182,2)</f>
        <v>113993.29000000001</v>
      </c>
      <c r="M177" s="2" t="s">
        <v>19</v>
      </c>
      <c r="N177" s="2" t="s">
        <v>19</v>
      </c>
      <c r="O177" s="2" t="s">
        <v>19</v>
      </c>
      <c r="P177" s="2" t="s">
        <v>19</v>
      </c>
      <c r="Q177" s="2" t="s">
        <v>19</v>
      </c>
      <c r="R177" s="10"/>
    </row>
    <row r="178" ht="45" customHeight="1">
      <c r="A178" s="5" t="s">
        <v>22</v>
      </c>
      <c r="B178" s="5" t="s">
        <v>507</v>
      </c>
      <c r="C178" s="5" t="s">
        <v>24</v>
      </c>
      <c r="D178" s="5" t="s">
        <v>193</v>
      </c>
      <c r="E178" s="5" t="s">
        <v>194</v>
      </c>
      <c r="F178" s="6">
        <f t="shared" si="34"/>
        <v>821.35000000000002</v>
      </c>
      <c r="G178" s="5" t="s">
        <v>27</v>
      </c>
      <c r="H178" s="7">
        <v>3.48</v>
      </c>
      <c r="I178" s="7">
        <v>3.48</v>
      </c>
      <c r="J178" s="8">
        <v>0.2354</v>
      </c>
      <c r="K178" s="7">
        <f t="shared" si="35"/>
        <v>4.2991919999999997</v>
      </c>
      <c r="L178" s="9">
        <f t="shared" ref="L178:L182" si="37">ROUND(Q178,2)</f>
        <v>3531.8099999999999</v>
      </c>
      <c r="M178" s="5" t="s">
        <v>19</v>
      </c>
      <c r="N178" s="5" t="s">
        <v>18</v>
      </c>
      <c r="O178" s="5" t="s">
        <v>28</v>
      </c>
      <c r="P178" s="6">
        <v>821.35000000000002</v>
      </c>
      <c r="Q178" s="7">
        <f t="shared" si="36"/>
        <v>3531.8049999999998</v>
      </c>
      <c r="R178" s="10">
        <f>Q178/$Q$690</f>
        <v>9.0156569432364741e-004</v>
      </c>
    </row>
    <row r="179" ht="45" customHeight="1">
      <c r="A179" s="5" t="s">
        <v>22</v>
      </c>
      <c r="B179" s="5" t="s">
        <v>508</v>
      </c>
      <c r="C179" s="5" t="s">
        <v>24</v>
      </c>
      <c r="D179" s="5" t="s">
        <v>196</v>
      </c>
      <c r="E179" s="5" t="s">
        <v>197</v>
      </c>
      <c r="F179" s="6">
        <f t="shared" si="34"/>
        <v>82.140000000000001</v>
      </c>
      <c r="G179" s="5" t="s">
        <v>65</v>
      </c>
      <c r="H179" s="7">
        <v>223.61000000000001</v>
      </c>
      <c r="I179" s="7">
        <v>223.61000000000001</v>
      </c>
      <c r="J179" s="8">
        <v>0.2354</v>
      </c>
      <c r="K179" s="7">
        <f t="shared" si="35"/>
        <v>276.247794</v>
      </c>
      <c r="L179" s="9">
        <f t="shared" si="37"/>
        <v>22691.18</v>
      </c>
      <c r="M179" s="5" t="s">
        <v>19</v>
      </c>
      <c r="N179" s="5" t="s">
        <v>18</v>
      </c>
      <c r="O179" s="5" t="s">
        <v>28</v>
      </c>
      <c r="P179" s="6">
        <v>82.140000000000001</v>
      </c>
      <c r="Q179" s="7">
        <f t="shared" si="36"/>
        <v>22691.174999999999</v>
      </c>
      <c r="R179" s="10">
        <f>Q179/$Q$690</f>
        <v>5.7923880123320485e-003</v>
      </c>
    </row>
    <row r="180" ht="45" customHeight="1">
      <c r="A180" s="5" t="s">
        <v>22</v>
      </c>
      <c r="B180" s="5" t="s">
        <v>509</v>
      </c>
      <c r="C180" s="5" t="s">
        <v>24</v>
      </c>
      <c r="D180" s="5" t="s">
        <v>199</v>
      </c>
      <c r="E180" s="5" t="s">
        <v>200</v>
      </c>
      <c r="F180" s="6">
        <f t="shared" si="34"/>
        <v>821.35000000000002</v>
      </c>
      <c r="G180" s="5" t="s">
        <v>27</v>
      </c>
      <c r="H180" s="7">
        <v>2.46</v>
      </c>
      <c r="I180" s="7">
        <v>2.46</v>
      </c>
      <c r="J180" s="8">
        <v>0.2354</v>
      </c>
      <c r="K180" s="7">
        <f t="shared" si="35"/>
        <v>3.0390839999999999</v>
      </c>
      <c r="L180" s="9">
        <f t="shared" si="37"/>
        <v>2496.9000000000001</v>
      </c>
      <c r="M180" s="5" t="s">
        <v>19</v>
      </c>
      <c r="N180" s="5" t="s">
        <v>18</v>
      </c>
      <c r="O180" s="5" t="s">
        <v>28</v>
      </c>
      <c r="P180" s="6">
        <v>821.35000000000002</v>
      </c>
      <c r="Q180" s="7">
        <f t="shared" si="36"/>
        <v>2496.904</v>
      </c>
      <c r="R180" s="10">
        <f>Q180/$Q$690</f>
        <v>6.3738597924276475e-004</v>
      </c>
    </row>
    <row r="181" ht="45" customHeight="1">
      <c r="A181" s="5" t="s">
        <v>22</v>
      </c>
      <c r="B181" s="5" t="s">
        <v>510</v>
      </c>
      <c r="C181" s="5" t="s">
        <v>24</v>
      </c>
      <c r="D181" s="5" t="s">
        <v>511</v>
      </c>
      <c r="E181" s="5" t="s">
        <v>512</v>
      </c>
      <c r="F181" s="6">
        <f t="shared" si="34"/>
        <v>1215.5999999999999</v>
      </c>
      <c r="G181" s="5" t="s">
        <v>109</v>
      </c>
      <c r="H181" s="7">
        <v>14.470000000000001</v>
      </c>
      <c r="I181" s="7">
        <v>14.470000000000001</v>
      </c>
      <c r="J181" s="8">
        <v>0.2354</v>
      </c>
      <c r="K181" s="7">
        <f t="shared" si="35"/>
        <v>17.876238000000001</v>
      </c>
      <c r="L181" s="9">
        <f t="shared" si="37"/>
        <v>21734.93</v>
      </c>
      <c r="M181" s="5" t="s">
        <v>19</v>
      </c>
      <c r="N181" s="5" t="s">
        <v>18</v>
      </c>
      <c r="O181" s="5" t="s">
        <v>28</v>
      </c>
      <c r="P181" s="6">
        <v>1215.5999999999999</v>
      </c>
      <c r="Q181" s="7">
        <f t="shared" si="36"/>
        <v>21734.927999999996</v>
      </c>
      <c r="R181" s="10">
        <f>Q181/$Q$690</f>
        <v>5.5482863446295822e-003</v>
      </c>
    </row>
    <row r="182" ht="45" customHeight="1">
      <c r="A182" s="5" t="s">
        <v>22</v>
      </c>
      <c r="B182" s="5" t="s">
        <v>513</v>
      </c>
      <c r="C182" s="5" t="s">
        <v>24</v>
      </c>
      <c r="D182" s="5" t="s">
        <v>514</v>
      </c>
      <c r="E182" s="5" t="s">
        <v>515</v>
      </c>
      <c r="F182" s="6">
        <f t="shared" si="34"/>
        <v>65.700000000000003</v>
      </c>
      <c r="G182" s="5" t="s">
        <v>65</v>
      </c>
      <c r="H182" s="7">
        <v>782.82000000000005</v>
      </c>
      <c r="I182" s="7">
        <v>782.82000000000005</v>
      </c>
      <c r="J182" s="8">
        <v>0.2354</v>
      </c>
      <c r="K182" s="7">
        <f t="shared" si="35"/>
        <v>967.0958280000001</v>
      </c>
      <c r="L182" s="9">
        <f t="shared" si="37"/>
        <v>63538.470000000001</v>
      </c>
      <c r="M182" s="5" t="s">
        <v>19</v>
      </c>
      <c r="N182" s="5" t="s">
        <v>18</v>
      </c>
      <c r="O182" s="5" t="s">
        <v>28</v>
      </c>
      <c r="P182" s="6">
        <v>65.700000000000003</v>
      </c>
      <c r="Q182" s="7">
        <f t="shared" si="36"/>
        <v>63538.470000000001</v>
      </c>
      <c r="R182" s="10">
        <f>Q182/$Q$690</f>
        <v>1.6219498194779226e-002</v>
      </c>
    </row>
    <row r="183" ht="45" customHeight="1">
      <c r="A183" s="2" t="s">
        <v>17</v>
      </c>
      <c r="B183" s="2" t="s">
        <v>516</v>
      </c>
      <c r="C183" s="2" t="s">
        <v>19</v>
      </c>
      <c r="D183" s="2" t="s">
        <v>19</v>
      </c>
      <c r="E183" s="2" t="s">
        <v>517</v>
      </c>
      <c r="F183" s="2" t="s">
        <v>19</v>
      </c>
      <c r="G183" s="2" t="s">
        <v>19</v>
      </c>
      <c r="H183" s="2" t="s">
        <v>19</v>
      </c>
      <c r="I183" s="2" t="s">
        <v>19</v>
      </c>
      <c r="J183" s="2" t="s">
        <v>19</v>
      </c>
      <c r="K183" s="2" t="s">
        <v>19</v>
      </c>
      <c r="L183" s="3">
        <f>ROUND(L184,2)+ROUND(L185,2)+ROUND(L186,2)+ROUND(L187,2)+ROUND(L188,2)+ROUND(L189,2)+ROUND(L190,2)+ROUND(L191,2)+ROUND(L192,2)+ROUND(L193,2)+ROUND(L194,2)+ROUND(L195,2)+ROUND(L196,2)</f>
        <v>199801.41000000003</v>
      </c>
      <c r="M183" s="2" t="s">
        <v>19</v>
      </c>
      <c r="N183" s="2" t="s">
        <v>19</v>
      </c>
      <c r="O183" s="2" t="s">
        <v>19</v>
      </c>
      <c r="P183" s="2" t="s">
        <v>19</v>
      </c>
      <c r="Q183" s="2" t="s">
        <v>19</v>
      </c>
      <c r="R183" s="10"/>
    </row>
    <row r="184" ht="45" customHeight="1">
      <c r="A184" s="5" t="s">
        <v>22</v>
      </c>
      <c r="B184" s="5" t="s">
        <v>518</v>
      </c>
      <c r="C184" s="5" t="s">
        <v>24</v>
      </c>
      <c r="D184" s="5" t="s">
        <v>519</v>
      </c>
      <c r="E184" s="5" t="s">
        <v>520</v>
      </c>
      <c r="F184" s="6">
        <f t="shared" si="34"/>
        <v>293.02999999999997</v>
      </c>
      <c r="G184" s="5" t="s">
        <v>27</v>
      </c>
      <c r="H184" s="7">
        <v>43.890000000000001</v>
      </c>
      <c r="I184" s="7">
        <v>43.890000000000001</v>
      </c>
      <c r="J184" s="8">
        <v>0.2354</v>
      </c>
      <c r="K184" s="7">
        <f t="shared" si="35"/>
        <v>54.221705999999998</v>
      </c>
      <c r="L184" s="9">
        <f t="shared" ref="L184:L196" si="38">ROUND(Q184,2)</f>
        <v>15888.09</v>
      </c>
      <c r="M184" s="5" t="s">
        <v>19</v>
      </c>
      <c r="N184" s="5" t="s">
        <v>18</v>
      </c>
      <c r="O184" s="5" t="s">
        <v>28</v>
      </c>
      <c r="P184" s="6">
        <v>293.02999999999997</v>
      </c>
      <c r="Q184" s="7">
        <f t="shared" si="36"/>
        <v>15888.086599999999</v>
      </c>
      <c r="R184" s="10">
        <f>Q184/$Q$690</f>
        <v>4.0557601076512545e-003</v>
      </c>
    </row>
    <row r="185" ht="45" customHeight="1">
      <c r="A185" s="5" t="s">
        <v>22</v>
      </c>
      <c r="B185" s="5" t="s">
        <v>521</v>
      </c>
      <c r="C185" s="5" t="s">
        <v>24</v>
      </c>
      <c r="D185" s="5" t="s">
        <v>522</v>
      </c>
      <c r="E185" s="5" t="s">
        <v>523</v>
      </c>
      <c r="F185" s="6">
        <f t="shared" si="34"/>
        <v>549.5</v>
      </c>
      <c r="G185" s="5" t="s">
        <v>27</v>
      </c>
      <c r="H185" s="7">
        <v>56.280000000000001</v>
      </c>
      <c r="I185" s="7">
        <v>56.280000000000001</v>
      </c>
      <c r="J185" s="8">
        <v>0.2354</v>
      </c>
      <c r="K185" s="7">
        <f t="shared" si="35"/>
        <v>69.528312</v>
      </c>
      <c r="L185" s="9">
        <f t="shared" si="38"/>
        <v>38206.739999999998</v>
      </c>
      <c r="M185" s="5" t="s">
        <v>19</v>
      </c>
      <c r="N185" s="5" t="s">
        <v>18</v>
      </c>
      <c r="O185" s="5" t="s">
        <v>28</v>
      </c>
      <c r="P185" s="6">
        <v>549.5</v>
      </c>
      <c r="Q185" s="7">
        <f t="shared" si="36"/>
        <v>38206.735000000001</v>
      </c>
      <c r="R185" s="10">
        <f>Q185/$Q$690</f>
        <v>9.7530530615689715e-003</v>
      </c>
    </row>
    <row r="186" ht="45" customHeight="1">
      <c r="A186" s="5" t="s">
        <v>22</v>
      </c>
      <c r="B186" s="5" t="s">
        <v>524</v>
      </c>
      <c r="C186" s="5" t="s">
        <v>24</v>
      </c>
      <c r="D186" s="5" t="s">
        <v>525</v>
      </c>
      <c r="E186" s="5" t="s">
        <v>526</v>
      </c>
      <c r="F186" s="6">
        <f t="shared" si="34"/>
        <v>437.33999999999997</v>
      </c>
      <c r="G186" s="5" t="s">
        <v>27</v>
      </c>
      <c r="H186" s="7">
        <v>100.58</v>
      </c>
      <c r="I186" s="7">
        <v>100.58</v>
      </c>
      <c r="J186" s="8">
        <v>0.2354</v>
      </c>
      <c r="K186" s="7">
        <f t="shared" si="35"/>
        <v>124.25653199999999</v>
      </c>
      <c r="L186" s="9">
        <f t="shared" si="38"/>
        <v>54343.870000000003</v>
      </c>
      <c r="M186" s="5" t="s">
        <v>19</v>
      </c>
      <c r="N186" s="5" t="s">
        <v>18</v>
      </c>
      <c r="O186" s="5" t="s">
        <v>28</v>
      </c>
      <c r="P186" s="6">
        <v>437.33999999999997</v>
      </c>
      <c r="Q186" s="7">
        <f t="shared" si="36"/>
        <v>54343.868399999999</v>
      </c>
      <c r="R186" s="10">
        <f>Q186/$Q$690</f>
        <v>1.3872387475038663e-002</v>
      </c>
    </row>
    <row r="187" ht="45" customHeight="1">
      <c r="A187" s="5" t="s">
        <v>22</v>
      </c>
      <c r="B187" s="5" t="s">
        <v>527</v>
      </c>
      <c r="C187" s="5" t="s">
        <v>24</v>
      </c>
      <c r="D187" s="5" t="s">
        <v>528</v>
      </c>
      <c r="E187" s="5" t="s">
        <v>529</v>
      </c>
      <c r="F187" s="6">
        <f t="shared" si="34"/>
        <v>42.859999999999999</v>
      </c>
      <c r="G187" s="5" t="s">
        <v>27</v>
      </c>
      <c r="H187" s="7">
        <v>60.75</v>
      </c>
      <c r="I187" s="7">
        <v>60.75</v>
      </c>
      <c r="J187" s="8">
        <v>0.2354</v>
      </c>
      <c r="K187" s="7">
        <f t="shared" si="35"/>
        <v>75.050550000000001</v>
      </c>
      <c r="L187" s="9">
        <f t="shared" si="38"/>
        <v>3216.6399999999999</v>
      </c>
      <c r="M187" s="5" t="s">
        <v>19</v>
      </c>
      <c r="N187" s="5" t="s">
        <v>18</v>
      </c>
      <c r="O187" s="5" t="s">
        <v>28</v>
      </c>
      <c r="P187" s="6">
        <v>42.859999999999999</v>
      </c>
      <c r="Q187" s="7">
        <f t="shared" si="36"/>
        <v>3216.643</v>
      </c>
      <c r="R187" s="10">
        <f>Q187/$Q$690</f>
        <v>8.2111412710676279e-004</v>
      </c>
    </row>
    <row r="188" ht="45" customHeight="1">
      <c r="A188" s="5" t="s">
        <v>22</v>
      </c>
      <c r="B188" s="5" t="s">
        <v>530</v>
      </c>
      <c r="C188" s="5" t="s">
        <v>24</v>
      </c>
      <c r="D188" s="5" t="s">
        <v>531</v>
      </c>
      <c r="E188" s="5" t="s">
        <v>532</v>
      </c>
      <c r="F188" s="6">
        <f t="shared" si="34"/>
        <v>132.97</v>
      </c>
      <c r="G188" s="5" t="s">
        <v>27</v>
      </c>
      <c r="H188" s="7">
        <v>51.579999999999998</v>
      </c>
      <c r="I188" s="7">
        <v>51.579999999999998</v>
      </c>
      <c r="J188" s="8">
        <v>0.2354</v>
      </c>
      <c r="K188" s="7">
        <f t="shared" si="35"/>
        <v>63.721931999999995</v>
      </c>
      <c r="L188" s="9">
        <f t="shared" si="38"/>
        <v>8472.8500000000004</v>
      </c>
      <c r="M188" s="5" t="s">
        <v>19</v>
      </c>
      <c r="N188" s="5" t="s">
        <v>18</v>
      </c>
      <c r="O188" s="5" t="s">
        <v>28</v>
      </c>
      <c r="P188" s="6">
        <v>132.97</v>
      </c>
      <c r="Q188" s="7">
        <f t="shared" si="36"/>
        <v>8472.8483999999989</v>
      </c>
      <c r="R188" s="10">
        <f>Q188/$Q$690</f>
        <v>2.1628684059977841e-003</v>
      </c>
    </row>
    <row r="189" ht="45" customHeight="1">
      <c r="A189" s="5" t="s">
        <v>22</v>
      </c>
      <c r="B189" s="5" t="s">
        <v>533</v>
      </c>
      <c r="C189" s="5" t="s">
        <v>37</v>
      </c>
      <c r="D189" s="5" t="s">
        <v>534</v>
      </c>
      <c r="E189" s="5" t="s">
        <v>535</v>
      </c>
      <c r="F189" s="6">
        <f t="shared" si="34"/>
        <v>218.22</v>
      </c>
      <c r="G189" s="5" t="s">
        <v>27</v>
      </c>
      <c r="H189" s="7">
        <v>4.6699999999999999</v>
      </c>
      <c r="I189" s="7">
        <v>4.6699999999999999</v>
      </c>
      <c r="J189" s="8">
        <v>0.2354</v>
      </c>
      <c r="K189" s="7">
        <f t="shared" si="35"/>
        <v>5.7693180000000002</v>
      </c>
      <c r="L189" s="9">
        <f t="shared" si="38"/>
        <v>1259.1300000000001</v>
      </c>
      <c r="M189" s="5" t="s">
        <v>19</v>
      </c>
      <c r="N189" s="5" t="s">
        <v>18</v>
      </c>
      <c r="O189" s="5" t="s">
        <v>28</v>
      </c>
      <c r="P189" s="6">
        <v>218.22</v>
      </c>
      <c r="Q189" s="7">
        <f t="shared" si="36"/>
        <v>1259.1293999999998</v>
      </c>
      <c r="R189" s="10">
        <f>Q189/$Q$690</f>
        <v>3.214186150578295e-004</v>
      </c>
    </row>
    <row r="190" ht="45" customHeight="1">
      <c r="A190" s="5" t="s">
        <v>22</v>
      </c>
      <c r="B190" s="5" t="s">
        <v>536</v>
      </c>
      <c r="C190" s="5" t="s">
        <v>37</v>
      </c>
      <c r="D190" s="5" t="s">
        <v>537</v>
      </c>
      <c r="E190" s="5" t="s">
        <v>538</v>
      </c>
      <c r="F190" s="6">
        <f t="shared" si="34"/>
        <v>22.68</v>
      </c>
      <c r="G190" s="5" t="s">
        <v>27</v>
      </c>
      <c r="H190" s="7">
        <v>226.50999999999999</v>
      </c>
      <c r="I190" s="7">
        <v>226.50999999999999</v>
      </c>
      <c r="J190" s="8">
        <v>0.2354</v>
      </c>
      <c r="K190" s="7">
        <f t="shared" si="35"/>
        <v>279.83045399999997</v>
      </c>
      <c r="L190" s="9">
        <f t="shared" si="38"/>
        <v>6346.54</v>
      </c>
      <c r="M190" s="5" t="s">
        <v>19</v>
      </c>
      <c r="N190" s="5" t="s">
        <v>18</v>
      </c>
      <c r="O190" s="5" t="s">
        <v>28</v>
      </c>
      <c r="P190" s="6">
        <v>22.68</v>
      </c>
      <c r="Q190" s="7">
        <f t="shared" si="36"/>
        <v>6346.5443999999998</v>
      </c>
      <c r="R190" s="10">
        <f>Q190/$Q$690</f>
        <v>1.6200856809880093e-003</v>
      </c>
    </row>
    <row r="191" ht="45" customHeight="1">
      <c r="A191" s="5" t="s">
        <v>22</v>
      </c>
      <c r="B191" s="5" t="s">
        <v>539</v>
      </c>
      <c r="C191" s="5" t="s">
        <v>37</v>
      </c>
      <c r="D191" s="5" t="s">
        <v>540</v>
      </c>
      <c r="E191" s="5" t="s">
        <v>541</v>
      </c>
      <c r="F191" s="6">
        <f t="shared" si="34"/>
        <v>62.93</v>
      </c>
      <c r="G191" s="5" t="s">
        <v>27</v>
      </c>
      <c r="H191" s="7">
        <v>226.50999999999999</v>
      </c>
      <c r="I191" s="7">
        <v>226.50999999999999</v>
      </c>
      <c r="J191" s="8">
        <v>0.2354</v>
      </c>
      <c r="K191" s="7">
        <f t="shared" si="35"/>
        <v>279.83045399999997</v>
      </c>
      <c r="L191" s="9">
        <f t="shared" si="38"/>
        <v>17609.700000000001</v>
      </c>
      <c r="M191" s="5" t="s">
        <v>19</v>
      </c>
      <c r="N191" s="5" t="s">
        <v>18</v>
      </c>
      <c r="O191" s="5" t="s">
        <v>28</v>
      </c>
      <c r="P191" s="6">
        <v>62.93</v>
      </c>
      <c r="Q191" s="7">
        <f t="shared" si="36"/>
        <v>17609.7019</v>
      </c>
      <c r="R191" s="10">
        <f>Q191/$Q$690</f>
        <v>4.4952377382969765e-003</v>
      </c>
    </row>
    <row r="192" ht="45" customHeight="1">
      <c r="A192" s="5" t="s">
        <v>22</v>
      </c>
      <c r="B192" s="5" t="s">
        <v>542</v>
      </c>
      <c r="C192" s="5" t="s">
        <v>37</v>
      </c>
      <c r="D192" s="5" t="s">
        <v>543</v>
      </c>
      <c r="E192" s="5" t="s">
        <v>544</v>
      </c>
      <c r="F192" s="6">
        <f t="shared" si="34"/>
        <v>15.33</v>
      </c>
      <c r="G192" s="5" t="s">
        <v>27</v>
      </c>
      <c r="H192" s="7">
        <v>226.50999999999999</v>
      </c>
      <c r="I192" s="7">
        <v>226.50999999999999</v>
      </c>
      <c r="J192" s="8">
        <v>0.2354</v>
      </c>
      <c r="K192" s="7">
        <f t="shared" si="35"/>
        <v>279.83045399999997</v>
      </c>
      <c r="L192" s="9">
        <f t="shared" si="38"/>
        <v>4289.79</v>
      </c>
      <c r="M192" s="5" t="s">
        <v>19</v>
      </c>
      <c r="N192" s="5" t="s">
        <v>18</v>
      </c>
      <c r="O192" s="5" t="s">
        <v>28</v>
      </c>
      <c r="P192" s="6">
        <v>15.33</v>
      </c>
      <c r="Q192" s="7">
        <f t="shared" si="36"/>
        <v>4289.7938999999997</v>
      </c>
      <c r="R192" s="10">
        <f>Q192/$Q$690</f>
        <v>1.0950579140011545e-003</v>
      </c>
    </row>
    <row r="193" ht="45" customHeight="1">
      <c r="A193" s="5" t="s">
        <v>22</v>
      </c>
      <c r="B193" s="5" t="s">
        <v>545</v>
      </c>
      <c r="C193" s="5" t="s">
        <v>37</v>
      </c>
      <c r="D193" s="5" t="s">
        <v>546</v>
      </c>
      <c r="E193" s="5" t="s">
        <v>547</v>
      </c>
      <c r="F193" s="6">
        <f t="shared" si="34"/>
        <v>117.28</v>
      </c>
      <c r="G193" s="5" t="s">
        <v>27</v>
      </c>
      <c r="H193" s="7">
        <v>226.50999999999999</v>
      </c>
      <c r="I193" s="7">
        <v>226.50999999999999</v>
      </c>
      <c r="J193" s="8">
        <v>0.2354</v>
      </c>
      <c r="K193" s="7">
        <f t="shared" si="35"/>
        <v>279.83045399999997</v>
      </c>
      <c r="L193" s="9">
        <f t="shared" si="38"/>
        <v>32818.459999999999</v>
      </c>
      <c r="M193" s="5" t="s">
        <v>19</v>
      </c>
      <c r="N193" s="5" t="s">
        <v>18</v>
      </c>
      <c r="O193" s="5" t="s">
        <v>28</v>
      </c>
      <c r="P193" s="6">
        <v>117.28</v>
      </c>
      <c r="Q193" s="7">
        <f t="shared" si="36"/>
        <v>32818.462399999997</v>
      </c>
      <c r="R193" s="10">
        <f>Q193/$Q$690</f>
        <v>8.3775859200297051e-003</v>
      </c>
    </row>
    <row r="194" ht="45" customHeight="1">
      <c r="A194" s="5" t="s">
        <v>22</v>
      </c>
      <c r="B194" s="5" t="s">
        <v>548</v>
      </c>
      <c r="C194" s="5" t="s">
        <v>24</v>
      </c>
      <c r="D194" s="5" t="s">
        <v>549</v>
      </c>
      <c r="E194" s="5" t="s">
        <v>550</v>
      </c>
      <c r="F194" s="6">
        <f t="shared" si="34"/>
        <v>54.079999999999998</v>
      </c>
      <c r="G194" s="5" t="s">
        <v>43</v>
      </c>
      <c r="H194" s="7">
        <v>11.300000000000001</v>
      </c>
      <c r="I194" s="7">
        <v>11.300000000000001</v>
      </c>
      <c r="J194" s="8">
        <v>0.2354</v>
      </c>
      <c r="K194" s="7">
        <f t="shared" si="35"/>
        <v>13.96002</v>
      </c>
      <c r="L194" s="9">
        <f t="shared" si="38"/>
        <v>754.96000000000004</v>
      </c>
      <c r="M194" s="5" t="s">
        <v>19</v>
      </c>
      <c r="N194" s="5" t="s">
        <v>18</v>
      </c>
      <c r="O194" s="5" t="s">
        <v>28</v>
      </c>
      <c r="P194" s="6">
        <v>54.079999999999998</v>
      </c>
      <c r="Q194" s="7">
        <f t="shared" si="36"/>
        <v>754.95680000000004</v>
      </c>
      <c r="R194" s="10">
        <f>Q194/$Q$690</f>
        <v>1.9271821393773413e-004</v>
      </c>
    </row>
    <row r="195" ht="45" customHeight="1">
      <c r="A195" s="5" t="s">
        <v>22</v>
      </c>
      <c r="B195" s="5" t="s">
        <v>551</v>
      </c>
      <c r="C195" s="5" t="s">
        <v>24</v>
      </c>
      <c r="D195" s="5" t="s">
        <v>552</v>
      </c>
      <c r="E195" s="5" t="s">
        <v>553</v>
      </c>
      <c r="F195" s="6">
        <f t="shared" si="34"/>
        <v>109.73</v>
      </c>
      <c r="G195" s="5" t="s">
        <v>43</v>
      </c>
      <c r="H195" s="7">
        <v>64.709999999999994</v>
      </c>
      <c r="I195" s="7">
        <v>64.709999999999994</v>
      </c>
      <c r="J195" s="8">
        <v>0.2354</v>
      </c>
      <c r="K195" s="7">
        <f t="shared" si="35"/>
        <v>79.942733999999987</v>
      </c>
      <c r="L195" s="9">
        <f t="shared" si="38"/>
        <v>8771.8199999999997</v>
      </c>
      <c r="M195" s="5" t="s">
        <v>19</v>
      </c>
      <c r="N195" s="5" t="s">
        <v>18</v>
      </c>
      <c r="O195" s="5" t="s">
        <v>28</v>
      </c>
      <c r="P195" s="6">
        <v>109.73</v>
      </c>
      <c r="Q195" s="7">
        <f t="shared" si="36"/>
        <v>8771.8161999999993</v>
      </c>
      <c r="R195" s="10">
        <f>Q195/$Q$690</f>
        <v>2.2391860713806165e-003</v>
      </c>
    </row>
    <row r="196" ht="45" customHeight="1">
      <c r="A196" s="5" t="s">
        <v>22</v>
      </c>
      <c r="B196" s="5" t="s">
        <v>554</v>
      </c>
      <c r="C196" s="5" t="s">
        <v>24</v>
      </c>
      <c r="D196" s="5" t="s">
        <v>555</v>
      </c>
      <c r="E196" s="5" t="s">
        <v>556</v>
      </c>
      <c r="F196" s="6">
        <f t="shared" si="34"/>
        <v>58.049999999999997</v>
      </c>
      <c r="G196" s="5" t="s">
        <v>43</v>
      </c>
      <c r="H196" s="7">
        <v>109.08</v>
      </c>
      <c r="I196" s="7">
        <v>109.08</v>
      </c>
      <c r="J196" s="8">
        <v>0.2354</v>
      </c>
      <c r="K196" s="7">
        <f t="shared" si="35"/>
        <v>134.75743199999999</v>
      </c>
      <c r="L196" s="9">
        <f t="shared" si="38"/>
        <v>7822.8199999999997</v>
      </c>
      <c r="M196" s="5" t="s">
        <v>19</v>
      </c>
      <c r="N196" s="5" t="s">
        <v>18</v>
      </c>
      <c r="O196" s="5" t="s">
        <v>28</v>
      </c>
      <c r="P196" s="6">
        <v>58.049999999999997</v>
      </c>
      <c r="Q196" s="7">
        <f t="shared" si="36"/>
        <v>7822.8179999999993</v>
      </c>
      <c r="R196" s="10">
        <f>Q196/$Q$690</f>
        <v>1.996934808614158e-003</v>
      </c>
    </row>
    <row r="197" ht="45" customHeight="1">
      <c r="A197" s="2" t="s">
        <v>17</v>
      </c>
      <c r="B197" s="2" t="s">
        <v>557</v>
      </c>
      <c r="C197" s="2" t="s">
        <v>19</v>
      </c>
      <c r="D197" s="2" t="s">
        <v>19</v>
      </c>
      <c r="E197" s="2" t="s">
        <v>558</v>
      </c>
      <c r="F197" s="2" t="s">
        <v>19</v>
      </c>
      <c r="G197" s="2" t="s">
        <v>19</v>
      </c>
      <c r="H197" s="2" t="s">
        <v>19</v>
      </c>
      <c r="I197" s="2" t="s">
        <v>19</v>
      </c>
      <c r="J197" s="2" t="s">
        <v>19</v>
      </c>
      <c r="K197" s="2" t="s">
        <v>19</v>
      </c>
      <c r="L197" s="3">
        <f>ROUND(L198,2)+ROUND(L199,2)+ROUND(L200,2)+ROUND(L201,2)+ROUND(L202,2)+ROUND(L203,2)+ROUND(L204,2)+ROUND(L205,2)</f>
        <v>23455.349999999999</v>
      </c>
      <c r="M197" s="2" t="s">
        <v>19</v>
      </c>
      <c r="N197" s="2" t="s">
        <v>19</v>
      </c>
      <c r="O197" s="2" t="s">
        <v>19</v>
      </c>
      <c r="P197" s="2" t="s">
        <v>19</v>
      </c>
      <c r="Q197" s="2" t="s">
        <v>19</v>
      </c>
      <c r="R197" s="10"/>
    </row>
    <row r="198" ht="45" customHeight="1">
      <c r="A198" s="5" t="s">
        <v>22</v>
      </c>
      <c r="B198" s="5" t="s">
        <v>559</v>
      </c>
      <c r="C198" s="5" t="s">
        <v>24</v>
      </c>
      <c r="D198" s="5" t="s">
        <v>560</v>
      </c>
      <c r="E198" s="5" t="s">
        <v>561</v>
      </c>
      <c r="F198" s="6">
        <f t="shared" si="34"/>
        <v>23.280000000000001</v>
      </c>
      <c r="G198" s="5" t="s">
        <v>27</v>
      </c>
      <c r="H198" s="7">
        <v>111.66</v>
      </c>
      <c r="I198" s="7">
        <v>111.66</v>
      </c>
      <c r="J198" s="8">
        <v>0.2354</v>
      </c>
      <c r="K198" s="7">
        <f t="shared" si="35"/>
        <v>137.94476399999999</v>
      </c>
      <c r="L198" s="9">
        <f t="shared" ref="L198:L205" si="39">ROUND(Q198,2)</f>
        <v>3211.2399999999998</v>
      </c>
      <c r="M198" s="5" t="s">
        <v>19</v>
      </c>
      <c r="N198" s="5" t="s">
        <v>18</v>
      </c>
      <c r="O198" s="5" t="s">
        <v>28</v>
      </c>
      <c r="P198" s="6">
        <v>23.280000000000001</v>
      </c>
      <c r="Q198" s="7">
        <f t="shared" si="36"/>
        <v>3211.2431999999999</v>
      </c>
      <c r="R198" s="10">
        <f>Q198/$Q$690</f>
        <v>8.1973571735984615e-004</v>
      </c>
    </row>
    <row r="199" ht="45" customHeight="1">
      <c r="A199" s="5" t="s">
        <v>22</v>
      </c>
      <c r="B199" s="5" t="s">
        <v>562</v>
      </c>
      <c r="C199" s="5" t="s">
        <v>37</v>
      </c>
      <c r="D199" s="5" t="s">
        <v>563</v>
      </c>
      <c r="E199" s="5" t="s">
        <v>564</v>
      </c>
      <c r="F199" s="6">
        <f t="shared" si="34"/>
        <v>15</v>
      </c>
      <c r="G199" s="5" t="s">
        <v>43</v>
      </c>
      <c r="H199" s="7">
        <v>180.99000000000001</v>
      </c>
      <c r="I199" s="7">
        <v>180.99000000000001</v>
      </c>
      <c r="J199" s="8">
        <v>0.2354</v>
      </c>
      <c r="K199" s="7">
        <f t="shared" si="35"/>
        <v>223.59504600000002</v>
      </c>
      <c r="L199" s="9">
        <f t="shared" si="39"/>
        <v>3354</v>
      </c>
      <c r="M199" s="5" t="s">
        <v>19</v>
      </c>
      <c r="N199" s="5" t="s">
        <v>18</v>
      </c>
      <c r="O199" s="5" t="s">
        <v>28</v>
      </c>
      <c r="P199" s="6">
        <v>15</v>
      </c>
      <c r="Q199" s="7">
        <f t="shared" si="36"/>
        <v>3354</v>
      </c>
      <c r="R199" s="10">
        <f>Q199/$Q$690</f>
        <v>8.561773197448652e-004</v>
      </c>
    </row>
    <row r="200" ht="45" customHeight="1">
      <c r="A200" s="5" t="s">
        <v>22</v>
      </c>
      <c r="B200" s="5" t="s">
        <v>565</v>
      </c>
      <c r="C200" s="5" t="s">
        <v>37</v>
      </c>
      <c r="D200" s="5" t="s">
        <v>566</v>
      </c>
      <c r="E200" s="5" t="s">
        <v>567</v>
      </c>
      <c r="F200" s="6">
        <f t="shared" si="34"/>
        <v>26.760000000000002</v>
      </c>
      <c r="G200" s="5" t="s">
        <v>43</v>
      </c>
      <c r="H200" s="7">
        <v>180.99000000000001</v>
      </c>
      <c r="I200" s="7">
        <v>180.99000000000001</v>
      </c>
      <c r="J200" s="8">
        <v>0.2354</v>
      </c>
      <c r="K200" s="7">
        <f t="shared" si="35"/>
        <v>223.59504600000002</v>
      </c>
      <c r="L200" s="9">
        <f t="shared" si="39"/>
        <v>5983.54</v>
      </c>
      <c r="M200" s="5" t="s">
        <v>19</v>
      </c>
      <c r="N200" s="5" t="s">
        <v>18</v>
      </c>
      <c r="O200" s="5" t="s">
        <v>28</v>
      </c>
      <c r="P200" s="6">
        <v>26.760000000000002</v>
      </c>
      <c r="Q200" s="7">
        <f t="shared" si="36"/>
        <v>5983.5360000000001</v>
      </c>
      <c r="R200" s="10">
        <f>Q200/$Q$690</f>
        <v>1.5274203384248394e-003</v>
      </c>
    </row>
    <row r="201" ht="45" customHeight="1">
      <c r="A201" s="5" t="s">
        <v>22</v>
      </c>
      <c r="B201" s="5" t="s">
        <v>568</v>
      </c>
      <c r="C201" s="5" t="s">
        <v>37</v>
      </c>
      <c r="D201" s="5" t="s">
        <v>569</v>
      </c>
      <c r="E201" s="5" t="s">
        <v>570</v>
      </c>
      <c r="F201" s="6">
        <f t="shared" si="34"/>
        <v>3.1099999999999999</v>
      </c>
      <c r="G201" s="5" t="s">
        <v>27</v>
      </c>
      <c r="H201" s="7">
        <v>214.75</v>
      </c>
      <c r="I201" s="7">
        <v>214.75</v>
      </c>
      <c r="J201" s="8">
        <v>0.2354</v>
      </c>
      <c r="K201" s="7">
        <f t="shared" si="35"/>
        <v>265.30214999999998</v>
      </c>
      <c r="L201" s="9">
        <f t="shared" si="39"/>
        <v>825.08000000000004</v>
      </c>
      <c r="M201" s="5" t="s">
        <v>19</v>
      </c>
      <c r="N201" s="5" t="s">
        <v>18</v>
      </c>
      <c r="O201" s="5" t="s">
        <v>28</v>
      </c>
      <c r="P201" s="6">
        <v>3.1099999999999999</v>
      </c>
      <c r="Q201" s="7">
        <f t="shared" si="36"/>
        <v>825.08299999999997</v>
      </c>
      <c r="R201" s="10">
        <f>Q201/$Q$690</f>
        <v>2.1061936538671811e-004</v>
      </c>
    </row>
    <row r="202" ht="45" customHeight="1">
      <c r="A202" s="5" t="s">
        <v>22</v>
      </c>
      <c r="B202" s="5" t="s">
        <v>571</v>
      </c>
      <c r="C202" s="5" t="s">
        <v>37</v>
      </c>
      <c r="D202" s="5" t="s">
        <v>572</v>
      </c>
      <c r="E202" s="5" t="s">
        <v>573</v>
      </c>
      <c r="F202" s="6">
        <f t="shared" si="34"/>
        <v>18.27</v>
      </c>
      <c r="G202" s="5" t="s">
        <v>65</v>
      </c>
      <c r="H202" s="7">
        <v>130.13999999999999</v>
      </c>
      <c r="I202" s="7">
        <v>130.13999999999999</v>
      </c>
      <c r="J202" s="8">
        <v>0.2354</v>
      </c>
      <c r="K202" s="7">
        <f t="shared" si="35"/>
        <v>160.77495599999997</v>
      </c>
      <c r="L202" s="9">
        <f t="shared" si="39"/>
        <v>2937.27</v>
      </c>
      <c r="M202" s="5" t="s">
        <v>19</v>
      </c>
      <c r="N202" s="5" t="s">
        <v>18</v>
      </c>
      <c r="O202" s="5" t="s">
        <v>28</v>
      </c>
      <c r="P202" s="6">
        <v>18.27</v>
      </c>
      <c r="Q202" s="7">
        <f t="shared" si="36"/>
        <v>2937.2679000000003</v>
      </c>
      <c r="R202" s="10">
        <f>Q202/$Q$690</f>
        <v>7.4979790041581067e-004</v>
      </c>
    </row>
    <row r="203" ht="45" customHeight="1">
      <c r="A203" s="5" t="s">
        <v>22</v>
      </c>
      <c r="B203" s="5" t="s">
        <v>574</v>
      </c>
      <c r="C203" s="5" t="s">
        <v>24</v>
      </c>
      <c r="D203" s="5" t="s">
        <v>575</v>
      </c>
      <c r="E203" s="5" t="s">
        <v>576</v>
      </c>
      <c r="F203" s="6">
        <f t="shared" si="34"/>
        <v>367.69999999999999</v>
      </c>
      <c r="G203" s="5" t="s">
        <v>27</v>
      </c>
      <c r="H203" s="7">
        <v>14.58</v>
      </c>
      <c r="I203" s="7">
        <v>14.58</v>
      </c>
      <c r="J203" s="8">
        <v>0.2354</v>
      </c>
      <c r="K203" s="7">
        <f t="shared" si="35"/>
        <v>18.012132000000001</v>
      </c>
      <c r="L203" s="9">
        <f t="shared" si="39"/>
        <v>6622.2799999999997</v>
      </c>
      <c r="M203" s="5" t="s">
        <v>19</v>
      </c>
      <c r="N203" s="5" t="s">
        <v>18</v>
      </c>
      <c r="O203" s="5" t="s">
        <v>28</v>
      </c>
      <c r="P203" s="6">
        <v>367.69999999999999</v>
      </c>
      <c r="Q203" s="7">
        <f t="shared" si="36"/>
        <v>6622.277</v>
      </c>
      <c r="R203" s="10">
        <f>Q203/$Q$690</f>
        <v>1.6904720848145696e-003</v>
      </c>
    </row>
    <row r="204" ht="45" customHeight="1">
      <c r="A204" s="5" t="s">
        <v>22</v>
      </c>
      <c r="B204" s="5" t="s">
        <v>577</v>
      </c>
      <c r="C204" s="5" t="s">
        <v>37</v>
      </c>
      <c r="D204" s="5" t="s">
        <v>578</v>
      </c>
      <c r="E204" s="5" t="s">
        <v>579</v>
      </c>
      <c r="F204" s="6">
        <f t="shared" si="34"/>
        <v>4.5599999999999996</v>
      </c>
      <c r="G204" s="5" t="s">
        <v>43</v>
      </c>
      <c r="H204" s="7">
        <v>25.789999999999999</v>
      </c>
      <c r="I204" s="7">
        <v>25.789999999999999</v>
      </c>
      <c r="J204" s="8">
        <v>0.2354</v>
      </c>
      <c r="K204" s="7">
        <f t="shared" si="35"/>
        <v>31.860965999999998</v>
      </c>
      <c r="L204" s="9">
        <f t="shared" si="39"/>
        <v>145.28</v>
      </c>
      <c r="M204" s="5" t="s">
        <v>19</v>
      </c>
      <c r="N204" s="5" t="s">
        <v>18</v>
      </c>
      <c r="O204" s="5" t="s">
        <v>28</v>
      </c>
      <c r="P204" s="6">
        <v>4.5599999999999996</v>
      </c>
      <c r="Q204" s="7">
        <f t="shared" si="36"/>
        <v>145.2816</v>
      </c>
      <c r="R204" s="10">
        <f>Q204/$Q$690</f>
        <v>3.7086109390651638e-005</v>
      </c>
    </row>
    <row r="205" ht="45" customHeight="1">
      <c r="A205" s="5" t="s">
        <v>22</v>
      </c>
      <c r="B205" s="5" t="s">
        <v>580</v>
      </c>
      <c r="C205" s="5" t="s">
        <v>24</v>
      </c>
      <c r="D205" s="5" t="s">
        <v>211</v>
      </c>
      <c r="E205" s="5" t="s">
        <v>212</v>
      </c>
      <c r="F205" s="6">
        <f t="shared" si="34"/>
        <v>6.9100000000000001</v>
      </c>
      <c r="G205" s="5" t="s">
        <v>27</v>
      </c>
      <c r="H205" s="7">
        <v>44.119999999999997</v>
      </c>
      <c r="I205" s="7">
        <v>44.119999999999997</v>
      </c>
      <c r="J205" s="8">
        <v>0.2354</v>
      </c>
      <c r="K205" s="7">
        <f t="shared" si="35"/>
        <v>54.505848</v>
      </c>
      <c r="L205" s="9">
        <f t="shared" si="39"/>
        <v>376.66000000000003</v>
      </c>
      <c r="M205" s="5" t="s">
        <v>19</v>
      </c>
      <c r="N205" s="5" t="s">
        <v>18</v>
      </c>
      <c r="O205" s="5" t="s">
        <v>28</v>
      </c>
      <c r="P205" s="6">
        <v>6.9100000000000001</v>
      </c>
      <c r="Q205" s="7">
        <f t="shared" si="36"/>
        <v>376.66410000000002</v>
      </c>
      <c r="R205" s="10">
        <f>Q205/$Q$690</f>
        <v>9.6151240185483571e-005</v>
      </c>
    </row>
    <row r="206" ht="45" customHeight="1">
      <c r="A206" s="2" t="s">
        <v>17</v>
      </c>
      <c r="B206" s="2" t="s">
        <v>581</v>
      </c>
      <c r="C206" s="2" t="s">
        <v>19</v>
      </c>
      <c r="D206" s="2" t="s">
        <v>19</v>
      </c>
      <c r="E206" s="2" t="s">
        <v>582</v>
      </c>
      <c r="F206" s="2" t="s">
        <v>19</v>
      </c>
      <c r="G206" s="2" t="s">
        <v>19</v>
      </c>
      <c r="H206" s="2" t="s">
        <v>19</v>
      </c>
      <c r="I206" s="2" t="s">
        <v>19</v>
      </c>
      <c r="J206" s="2" t="s">
        <v>19</v>
      </c>
      <c r="K206" s="2" t="s">
        <v>19</v>
      </c>
      <c r="L206" s="3">
        <f>ROUND(L207,2)+ROUND(L208,2)+ROUND(L209,2)</f>
        <v>55092.100000000006</v>
      </c>
      <c r="M206" s="2" t="s">
        <v>19</v>
      </c>
      <c r="N206" s="2" t="s">
        <v>19</v>
      </c>
      <c r="O206" s="2" t="s">
        <v>19</v>
      </c>
      <c r="P206" s="2" t="s">
        <v>19</v>
      </c>
      <c r="Q206" s="2" t="s">
        <v>19</v>
      </c>
      <c r="R206" s="10"/>
    </row>
    <row r="207" ht="45" customHeight="1">
      <c r="A207" s="5" t="s">
        <v>22</v>
      </c>
      <c r="B207" s="5" t="s">
        <v>583</v>
      </c>
      <c r="C207" s="5" t="s">
        <v>24</v>
      </c>
      <c r="D207" s="5" t="s">
        <v>193</v>
      </c>
      <c r="E207" s="5" t="s">
        <v>194</v>
      </c>
      <c r="F207" s="6">
        <f t="shared" si="34"/>
        <v>414.99000000000001</v>
      </c>
      <c r="G207" s="5" t="s">
        <v>27</v>
      </c>
      <c r="H207" s="7">
        <v>3.48</v>
      </c>
      <c r="I207" s="7">
        <v>3.48</v>
      </c>
      <c r="J207" s="8">
        <v>0.2354</v>
      </c>
      <c r="K207" s="7">
        <f t="shared" si="35"/>
        <v>4.2991919999999997</v>
      </c>
      <c r="L207" s="9">
        <f t="shared" ref="L207:L209" si="40">ROUND(Q207,2)</f>
        <v>1784.46</v>
      </c>
      <c r="M207" s="5" t="s">
        <v>19</v>
      </c>
      <c r="N207" s="5" t="s">
        <v>18</v>
      </c>
      <c r="O207" s="5" t="s">
        <v>28</v>
      </c>
      <c r="P207" s="6">
        <v>414.99000000000001</v>
      </c>
      <c r="Q207" s="7">
        <f t="shared" si="36"/>
        <v>1784.4569999999999</v>
      </c>
      <c r="R207" s="10">
        <f>Q207/$Q$690</f>
        <v>4.5551926400118153e-004</v>
      </c>
    </row>
    <row r="208" ht="45" customHeight="1">
      <c r="A208" s="5" t="s">
        <v>22</v>
      </c>
      <c r="B208" s="5" t="s">
        <v>584</v>
      </c>
      <c r="C208" s="5" t="s">
        <v>24</v>
      </c>
      <c r="D208" s="5" t="s">
        <v>196</v>
      </c>
      <c r="E208" s="5" t="s">
        <v>197</v>
      </c>
      <c r="F208" s="6">
        <f t="shared" si="34"/>
        <v>36.159999999999997</v>
      </c>
      <c r="G208" s="5" t="s">
        <v>65</v>
      </c>
      <c r="H208" s="7">
        <v>223.61000000000001</v>
      </c>
      <c r="I208" s="7">
        <v>223.61000000000001</v>
      </c>
      <c r="J208" s="8">
        <v>0.2354</v>
      </c>
      <c r="K208" s="7">
        <f t="shared" si="35"/>
        <v>276.247794</v>
      </c>
      <c r="L208" s="9">
        <f t="shared" si="40"/>
        <v>9989.2000000000007</v>
      </c>
      <c r="M208" s="5" t="s">
        <v>19</v>
      </c>
      <c r="N208" s="5" t="s">
        <v>18</v>
      </c>
      <c r="O208" s="5" t="s">
        <v>28</v>
      </c>
      <c r="P208" s="6">
        <v>36.159999999999997</v>
      </c>
      <c r="Q208" s="7">
        <f t="shared" si="36"/>
        <v>9989.1999999999989</v>
      </c>
      <c r="R208" s="10">
        <f>Q208/$Q$690</f>
        <v>2.5499482654726914e-003</v>
      </c>
    </row>
    <row r="209" ht="45" customHeight="1">
      <c r="A209" s="5" t="s">
        <v>22</v>
      </c>
      <c r="B209" s="5" t="s">
        <v>585</v>
      </c>
      <c r="C209" s="5" t="s">
        <v>24</v>
      </c>
      <c r="D209" s="5" t="s">
        <v>586</v>
      </c>
      <c r="E209" s="5" t="s">
        <v>587</v>
      </c>
      <c r="F209" s="6">
        <f t="shared" si="34"/>
        <v>361.64999999999998</v>
      </c>
      <c r="G209" s="5" t="s">
        <v>27</v>
      </c>
      <c r="H209" s="7">
        <v>96.959999999999994</v>
      </c>
      <c r="I209" s="7">
        <v>96.959999999999994</v>
      </c>
      <c r="J209" s="8">
        <v>0.2354</v>
      </c>
      <c r="K209" s="7">
        <f t="shared" si="35"/>
        <v>119.78438399999999</v>
      </c>
      <c r="L209" s="9">
        <f t="shared" si="40"/>
        <v>43318.440000000002</v>
      </c>
      <c r="M209" s="5" t="s">
        <v>19</v>
      </c>
      <c r="N209" s="5" t="s">
        <v>18</v>
      </c>
      <c r="O209" s="5" t="s">
        <v>28</v>
      </c>
      <c r="P209" s="6">
        <v>361.64999999999998</v>
      </c>
      <c r="Q209" s="7">
        <f t="shared" si="36"/>
        <v>43318.436999999998</v>
      </c>
      <c r="R209" s="10">
        <f>Q209/$Q$690</f>
        <v>1.1057919882586999e-002</v>
      </c>
    </row>
    <row r="210" ht="45" customHeight="1">
      <c r="A210" s="2" t="s">
        <v>17</v>
      </c>
      <c r="B210" s="2" t="s">
        <v>588</v>
      </c>
      <c r="C210" s="2" t="s">
        <v>19</v>
      </c>
      <c r="D210" s="2" t="s">
        <v>19</v>
      </c>
      <c r="E210" s="2" t="s">
        <v>589</v>
      </c>
      <c r="F210" s="2" t="s">
        <v>19</v>
      </c>
      <c r="G210" s="2" t="s">
        <v>19</v>
      </c>
      <c r="H210" s="2" t="s">
        <v>19</v>
      </c>
      <c r="I210" s="2" t="s">
        <v>19</v>
      </c>
      <c r="J210" s="2" t="s">
        <v>19</v>
      </c>
      <c r="K210" s="2" t="s">
        <v>19</v>
      </c>
      <c r="L210" s="3">
        <f>ROUND(L211,2)+ROUND(L212,2)+ROUND(L213,2)+ROUND(L214,2)+ROUND(L215,2)+ROUND(L216,2)+ROUND(L217,2)+ROUND(L218,2)+ROUND(L219,2)</f>
        <v>96052.529999999984</v>
      </c>
      <c r="M210" s="2" t="s">
        <v>19</v>
      </c>
      <c r="N210" s="2" t="s">
        <v>19</v>
      </c>
      <c r="O210" s="2" t="s">
        <v>19</v>
      </c>
      <c r="P210" s="2" t="s">
        <v>19</v>
      </c>
      <c r="Q210" s="2" t="s">
        <v>19</v>
      </c>
      <c r="R210" s="10"/>
    </row>
    <row r="211" ht="45" customHeight="1">
      <c r="A211" s="5" t="s">
        <v>22</v>
      </c>
      <c r="B211" s="5" t="s">
        <v>590</v>
      </c>
      <c r="C211" s="5" t="s">
        <v>24</v>
      </c>
      <c r="D211" s="5" t="s">
        <v>591</v>
      </c>
      <c r="E211" s="5" t="s">
        <v>592</v>
      </c>
      <c r="F211" s="6">
        <f t="shared" si="34"/>
        <v>803.65999999999997</v>
      </c>
      <c r="G211" s="5" t="s">
        <v>27</v>
      </c>
      <c r="H211" s="7">
        <v>17.27</v>
      </c>
      <c r="I211" s="7">
        <v>17.27</v>
      </c>
      <c r="J211" s="8">
        <v>0.2354</v>
      </c>
      <c r="K211" s="7">
        <f t="shared" si="35"/>
        <v>21.335357999999999</v>
      </c>
      <c r="L211" s="9">
        <f t="shared" ref="L211:L219" si="41">ROUND(Q211,2)</f>
        <v>17150.099999999999</v>
      </c>
      <c r="M211" s="5" t="s">
        <v>19</v>
      </c>
      <c r="N211" s="5" t="s">
        <v>18</v>
      </c>
      <c r="O211" s="5" t="s">
        <v>28</v>
      </c>
      <c r="P211" s="6">
        <v>803.65999999999997</v>
      </c>
      <c r="Q211" s="7">
        <f t="shared" si="36"/>
        <v>17150.1044</v>
      </c>
      <c r="R211" s="10">
        <f>Q211/$Q$690</f>
        <v>4.3779160460753188e-003</v>
      </c>
    </row>
    <row r="212" ht="45" customHeight="1">
      <c r="A212" s="5" t="s">
        <v>22</v>
      </c>
      <c r="B212" s="5" t="s">
        <v>593</v>
      </c>
      <c r="C212" s="5" t="s">
        <v>24</v>
      </c>
      <c r="D212" s="5" t="s">
        <v>594</v>
      </c>
      <c r="E212" s="5" t="s">
        <v>595</v>
      </c>
      <c r="F212" s="6">
        <f t="shared" si="34"/>
        <v>1099.26</v>
      </c>
      <c r="G212" s="5" t="s">
        <v>27</v>
      </c>
      <c r="H212" s="7">
        <v>28.27</v>
      </c>
      <c r="I212" s="7">
        <v>28.27</v>
      </c>
      <c r="J212" s="8">
        <v>0.2354</v>
      </c>
      <c r="K212" s="7">
        <f t="shared" si="35"/>
        <v>34.924757999999997</v>
      </c>
      <c r="L212" s="9">
        <f t="shared" si="41"/>
        <v>38386.160000000003</v>
      </c>
      <c r="M212" s="5" t="s">
        <v>19</v>
      </c>
      <c r="N212" s="5" t="s">
        <v>18</v>
      </c>
      <c r="O212" s="5" t="s">
        <v>28</v>
      </c>
      <c r="P212" s="6">
        <v>1099.26</v>
      </c>
      <c r="Q212" s="7">
        <f t="shared" si="36"/>
        <v>38386.159200000002</v>
      </c>
      <c r="R212" s="10">
        <f>Q212/$Q$690</f>
        <v>9.7988547701716461e-003</v>
      </c>
    </row>
    <row r="213" ht="45" customHeight="1">
      <c r="A213" s="5" t="s">
        <v>22</v>
      </c>
      <c r="B213" s="5" t="s">
        <v>596</v>
      </c>
      <c r="C213" s="5" t="s">
        <v>37</v>
      </c>
      <c r="D213" s="5" t="s">
        <v>597</v>
      </c>
      <c r="E213" s="5" t="s">
        <v>598</v>
      </c>
      <c r="F213" s="6">
        <f t="shared" si="34"/>
        <v>1533.46</v>
      </c>
      <c r="G213" s="5" t="s">
        <v>27</v>
      </c>
      <c r="H213" s="7">
        <v>13.460000000000001</v>
      </c>
      <c r="I213" s="7">
        <v>13.460000000000001</v>
      </c>
      <c r="J213" s="8">
        <v>0.2354</v>
      </c>
      <c r="K213" s="7">
        <f t="shared" si="35"/>
        <v>16.628484</v>
      </c>
      <c r="L213" s="9">
        <f t="shared" si="41"/>
        <v>25501.439999999999</v>
      </c>
      <c r="M213" s="5" t="s">
        <v>19</v>
      </c>
      <c r="N213" s="5" t="s">
        <v>18</v>
      </c>
      <c r="O213" s="5" t="s">
        <v>28</v>
      </c>
      <c r="P213" s="6">
        <v>1533.46</v>
      </c>
      <c r="Q213" s="7">
        <f t="shared" si="36"/>
        <v>25501.4398</v>
      </c>
      <c r="R213" s="10">
        <f>Q213/$Q$690</f>
        <v>6.5097657655334021e-003</v>
      </c>
    </row>
    <row r="214" ht="45" customHeight="1">
      <c r="A214" s="5" t="s">
        <v>22</v>
      </c>
      <c r="B214" s="5" t="s">
        <v>599</v>
      </c>
      <c r="C214" s="5" t="s">
        <v>37</v>
      </c>
      <c r="D214" s="5" t="s">
        <v>600</v>
      </c>
      <c r="E214" s="5" t="s">
        <v>601</v>
      </c>
      <c r="F214" s="6">
        <f t="shared" si="34"/>
        <v>15.970000000000001</v>
      </c>
      <c r="G214" s="5" t="s">
        <v>27</v>
      </c>
      <c r="H214" s="7">
        <v>13.460000000000001</v>
      </c>
      <c r="I214" s="7">
        <v>13.460000000000001</v>
      </c>
      <c r="J214" s="8">
        <v>0.2354</v>
      </c>
      <c r="K214" s="7">
        <f t="shared" si="35"/>
        <v>16.628484</v>
      </c>
      <c r="L214" s="9">
        <f t="shared" si="41"/>
        <v>265.57999999999998</v>
      </c>
      <c r="M214" s="5" t="s">
        <v>19</v>
      </c>
      <c r="N214" s="5" t="s">
        <v>18</v>
      </c>
      <c r="O214" s="5" t="s">
        <v>28</v>
      </c>
      <c r="P214" s="6">
        <v>15.970000000000001</v>
      </c>
      <c r="Q214" s="7">
        <f t="shared" si="36"/>
        <v>265.58109999999999</v>
      </c>
      <c r="R214" s="10">
        <f>Q214/$Q$690</f>
        <v>6.7795025155901312e-005</v>
      </c>
    </row>
    <row r="215" ht="45" customHeight="1">
      <c r="A215" s="5" t="s">
        <v>22</v>
      </c>
      <c r="B215" s="5" t="s">
        <v>602</v>
      </c>
      <c r="C215" s="5" t="s">
        <v>37</v>
      </c>
      <c r="D215" s="5" t="s">
        <v>603</v>
      </c>
      <c r="E215" s="5" t="s">
        <v>604</v>
      </c>
      <c r="F215" s="6">
        <f t="shared" si="34"/>
        <v>337.56999999999999</v>
      </c>
      <c r="G215" s="5" t="s">
        <v>27</v>
      </c>
      <c r="H215" s="7">
        <v>13.460000000000001</v>
      </c>
      <c r="I215" s="7">
        <v>13.460000000000001</v>
      </c>
      <c r="J215" s="8">
        <v>0.2354</v>
      </c>
      <c r="K215" s="7">
        <f t="shared" si="35"/>
        <v>16.628484</v>
      </c>
      <c r="L215" s="9">
        <f t="shared" si="41"/>
        <v>5613.79</v>
      </c>
      <c r="M215" s="5" t="s">
        <v>19</v>
      </c>
      <c r="N215" s="5" t="s">
        <v>18</v>
      </c>
      <c r="O215" s="5" t="s">
        <v>28</v>
      </c>
      <c r="P215" s="6">
        <v>337.56999999999999</v>
      </c>
      <c r="Q215" s="7">
        <f t="shared" si="36"/>
        <v>5613.7891</v>
      </c>
      <c r="R215" s="10">
        <f>Q215/$Q$690</f>
        <v>1.4330348554713592e-003</v>
      </c>
    </row>
    <row r="216" ht="45" customHeight="1">
      <c r="A216" s="5" t="s">
        <v>22</v>
      </c>
      <c r="B216" s="5" t="s">
        <v>605</v>
      </c>
      <c r="C216" s="5" t="s">
        <v>37</v>
      </c>
      <c r="D216" s="5" t="s">
        <v>606</v>
      </c>
      <c r="E216" s="5" t="s">
        <v>607</v>
      </c>
      <c r="F216" s="6">
        <f t="shared" si="34"/>
        <v>77.840000000000003</v>
      </c>
      <c r="G216" s="5" t="s">
        <v>27</v>
      </c>
      <c r="H216" s="7">
        <v>13.460000000000001</v>
      </c>
      <c r="I216" s="7">
        <v>13.460000000000001</v>
      </c>
      <c r="J216" s="8">
        <v>0.2354</v>
      </c>
      <c r="K216" s="7">
        <f t="shared" si="35"/>
        <v>16.628484</v>
      </c>
      <c r="L216" s="9">
        <f t="shared" si="41"/>
        <v>1294.48</v>
      </c>
      <c r="M216" s="5" t="s">
        <v>19</v>
      </c>
      <c r="N216" s="5" t="s">
        <v>18</v>
      </c>
      <c r="O216" s="5" t="s">
        <v>28</v>
      </c>
      <c r="P216" s="6">
        <v>77.840000000000003</v>
      </c>
      <c r="Q216" s="7">
        <f t="shared" si="36"/>
        <v>1294.4792</v>
      </c>
      <c r="R216" s="10">
        <f>Q216/$Q$690</f>
        <v>3.3044237684003494e-004</v>
      </c>
    </row>
    <row r="217" ht="45" customHeight="1">
      <c r="A217" s="5" t="s">
        <v>22</v>
      </c>
      <c r="B217" s="5" t="s">
        <v>608</v>
      </c>
      <c r="C217" s="5" t="s">
        <v>37</v>
      </c>
      <c r="D217" s="5" t="s">
        <v>609</v>
      </c>
      <c r="E217" s="5" t="s">
        <v>610</v>
      </c>
      <c r="F217" s="6">
        <f t="shared" si="34"/>
        <v>49.259999999999998</v>
      </c>
      <c r="G217" s="5" t="s">
        <v>27</v>
      </c>
      <c r="H217" s="7">
        <v>62.170000000000002</v>
      </c>
      <c r="I217" s="7">
        <v>62.170000000000002</v>
      </c>
      <c r="J217" s="8">
        <v>0.2354</v>
      </c>
      <c r="K217" s="7">
        <f t="shared" si="35"/>
        <v>76.804817999999997</v>
      </c>
      <c r="L217" s="9">
        <f t="shared" si="41"/>
        <v>3783.1700000000001</v>
      </c>
      <c r="M217" s="5" t="s">
        <v>19</v>
      </c>
      <c r="N217" s="5" t="s">
        <v>18</v>
      </c>
      <c r="O217" s="5" t="s">
        <v>28</v>
      </c>
      <c r="P217" s="6">
        <v>49.259999999999998</v>
      </c>
      <c r="Q217" s="7">
        <f t="shared" si="36"/>
        <v>3783.1679999999997</v>
      </c>
      <c r="R217" s="10">
        <f>Q217/$Q$690</f>
        <v>9.6573125771751394e-004</v>
      </c>
    </row>
    <row r="218" ht="45" customHeight="1">
      <c r="A218" s="5" t="s">
        <v>22</v>
      </c>
      <c r="B218" s="5" t="s">
        <v>611</v>
      </c>
      <c r="C218" s="5" t="s">
        <v>37</v>
      </c>
      <c r="D218" s="5" t="s">
        <v>612</v>
      </c>
      <c r="E218" s="5" t="s">
        <v>613</v>
      </c>
      <c r="F218" s="6">
        <f t="shared" si="34"/>
        <v>50.450000000000003</v>
      </c>
      <c r="G218" s="5" t="s">
        <v>27</v>
      </c>
      <c r="H218" s="7">
        <v>62.170000000000002</v>
      </c>
      <c r="I218" s="7">
        <v>62.170000000000002</v>
      </c>
      <c r="J218" s="8">
        <v>0.2354</v>
      </c>
      <c r="K218" s="7">
        <f t="shared" si="35"/>
        <v>76.804817999999997</v>
      </c>
      <c r="L218" s="9">
        <f t="shared" si="41"/>
        <v>3874.5599999999999</v>
      </c>
      <c r="M218" s="5" t="s">
        <v>19</v>
      </c>
      <c r="N218" s="5" t="s">
        <v>18</v>
      </c>
      <c r="O218" s="5" t="s">
        <v>28</v>
      </c>
      <c r="P218" s="6">
        <v>50.450000000000003</v>
      </c>
      <c r="Q218" s="7">
        <f t="shared" si="36"/>
        <v>3874.5599999999999</v>
      </c>
      <c r="R218" s="10">
        <f>Q218/$Q$690</f>
        <v>9.8906094096322741e-004</v>
      </c>
    </row>
    <row r="219" ht="45" customHeight="1">
      <c r="A219" s="5" t="s">
        <v>22</v>
      </c>
      <c r="B219" s="5" t="s">
        <v>614</v>
      </c>
      <c r="C219" s="5" t="s">
        <v>37</v>
      </c>
      <c r="D219" s="5" t="s">
        <v>615</v>
      </c>
      <c r="E219" s="5" t="s">
        <v>616</v>
      </c>
      <c r="F219" s="6">
        <f t="shared" si="34"/>
        <v>8.6600000000000001</v>
      </c>
      <c r="G219" s="5" t="s">
        <v>27</v>
      </c>
      <c r="H219" s="7">
        <v>17.129999999999999</v>
      </c>
      <c r="I219" s="7">
        <v>17.129999999999999</v>
      </c>
      <c r="J219" s="8">
        <v>0.2354</v>
      </c>
      <c r="K219" s="7">
        <f t="shared" si="35"/>
        <v>21.162402</v>
      </c>
      <c r="L219" s="9">
        <f t="shared" si="41"/>
        <v>183.25</v>
      </c>
      <c r="M219" s="5" t="s">
        <v>19</v>
      </c>
      <c r="N219" s="5" t="s">
        <v>18</v>
      </c>
      <c r="O219" s="5" t="s">
        <v>28</v>
      </c>
      <c r="P219" s="6">
        <v>8.6600000000000001</v>
      </c>
      <c r="Q219" s="7">
        <f t="shared" si="36"/>
        <v>183.2456</v>
      </c>
      <c r="R219" s="10">
        <f>Q219/$Q$690</f>
        <v>4.6777199362862152e-005</v>
      </c>
    </row>
    <row r="220" ht="45" customHeight="1">
      <c r="A220" s="2" t="s">
        <v>17</v>
      </c>
      <c r="B220" s="2" t="s">
        <v>617</v>
      </c>
      <c r="C220" s="2" t="s">
        <v>19</v>
      </c>
      <c r="D220" s="2" t="s">
        <v>19</v>
      </c>
      <c r="E220" s="2" t="s">
        <v>618</v>
      </c>
      <c r="F220" s="2" t="s">
        <v>19</v>
      </c>
      <c r="G220" s="2" t="s">
        <v>19</v>
      </c>
      <c r="H220" s="2" t="s">
        <v>19</v>
      </c>
      <c r="I220" s="2" t="s">
        <v>19</v>
      </c>
      <c r="J220" s="2" t="s">
        <v>19</v>
      </c>
      <c r="K220" s="2" t="s">
        <v>19</v>
      </c>
      <c r="L220" s="3">
        <f>ROUND(L221,2)+ROUND(L222,2)</f>
        <v>19640.480000000003</v>
      </c>
      <c r="M220" s="2" t="s">
        <v>19</v>
      </c>
      <c r="N220" s="2" t="s">
        <v>19</v>
      </c>
      <c r="O220" s="2" t="s">
        <v>19</v>
      </c>
      <c r="P220" s="2" t="s">
        <v>19</v>
      </c>
      <c r="Q220" s="2" t="s">
        <v>19</v>
      </c>
      <c r="R220" s="10"/>
    </row>
    <row r="221" ht="45" customHeight="1">
      <c r="A221" s="5" t="s">
        <v>22</v>
      </c>
      <c r="B221" s="5" t="s">
        <v>619</v>
      </c>
      <c r="C221" s="5" t="s">
        <v>24</v>
      </c>
      <c r="D221" s="5" t="s">
        <v>620</v>
      </c>
      <c r="E221" s="5" t="s">
        <v>621</v>
      </c>
      <c r="F221" s="6">
        <f t="shared" si="34"/>
        <v>434.62</v>
      </c>
      <c r="G221" s="5" t="s">
        <v>27</v>
      </c>
      <c r="H221" s="7">
        <v>20.789999999999999</v>
      </c>
      <c r="I221" s="7">
        <v>20.789999999999999</v>
      </c>
      <c r="J221" s="8">
        <v>0.2354</v>
      </c>
      <c r="K221" s="7">
        <f t="shared" si="35"/>
        <v>25.683965999999998</v>
      </c>
      <c r="L221" s="9">
        <f t="shared" ref="L221:L222" si="42">ROUND(Q221,2)</f>
        <v>11161.040000000001</v>
      </c>
      <c r="M221" s="5" t="s">
        <v>19</v>
      </c>
      <c r="N221" s="5" t="s">
        <v>18</v>
      </c>
      <c r="O221" s="5" t="s">
        <v>28</v>
      </c>
      <c r="P221" s="6">
        <v>434.62</v>
      </c>
      <c r="Q221" s="7">
        <f t="shared" si="36"/>
        <v>11161.0416</v>
      </c>
      <c r="R221" s="10">
        <f>Q221/$Q$690</f>
        <v>2.8490848785476868e-003</v>
      </c>
    </row>
    <row r="222" ht="45" customHeight="1">
      <c r="A222" s="5" t="s">
        <v>22</v>
      </c>
      <c r="B222" s="5" t="s">
        <v>622</v>
      </c>
      <c r="C222" s="5" t="s">
        <v>24</v>
      </c>
      <c r="D222" s="5" t="s">
        <v>623</v>
      </c>
      <c r="E222" s="5" t="s">
        <v>624</v>
      </c>
      <c r="F222" s="6">
        <f t="shared" si="34"/>
        <v>434.62</v>
      </c>
      <c r="G222" s="5" t="s">
        <v>27</v>
      </c>
      <c r="H222" s="7">
        <v>15.789999999999999</v>
      </c>
      <c r="I222" s="7">
        <v>15.789999999999999</v>
      </c>
      <c r="J222" s="8">
        <v>0.2354</v>
      </c>
      <c r="K222" s="7">
        <f t="shared" si="35"/>
        <v>19.506965999999998</v>
      </c>
      <c r="L222" s="9">
        <f t="shared" si="42"/>
        <v>8479.4400000000005</v>
      </c>
      <c r="M222" s="5" t="s">
        <v>19</v>
      </c>
      <c r="N222" s="5" t="s">
        <v>18</v>
      </c>
      <c r="O222" s="5" t="s">
        <v>28</v>
      </c>
      <c r="P222" s="6">
        <v>434.62</v>
      </c>
      <c r="Q222" s="7">
        <f t="shared" si="36"/>
        <v>8479.4362000000001</v>
      </c>
      <c r="R222" s="10">
        <f>Q222/$Q$690</f>
        <v>2.1645500771209254e-003</v>
      </c>
    </row>
    <row r="223" ht="45" customHeight="1">
      <c r="A223" s="2" t="s">
        <v>17</v>
      </c>
      <c r="B223" s="2" t="s">
        <v>625</v>
      </c>
      <c r="C223" s="2" t="s">
        <v>19</v>
      </c>
      <c r="D223" s="2" t="s">
        <v>19</v>
      </c>
      <c r="E223" s="2" t="s">
        <v>626</v>
      </c>
      <c r="F223" s="2" t="s">
        <v>19</v>
      </c>
      <c r="G223" s="2" t="s">
        <v>19</v>
      </c>
      <c r="H223" s="2" t="s">
        <v>19</v>
      </c>
      <c r="I223" s="2" t="s">
        <v>19</v>
      </c>
      <c r="J223" s="2" t="s">
        <v>19</v>
      </c>
      <c r="K223" s="2" t="s">
        <v>19</v>
      </c>
      <c r="L223" s="3">
        <f>ROUND(L224,2)+ROUND(L225,2)+ROUND(L226,2)+ROUND(L227,2)+ROUND(L228,2)+ROUND(L229,2)</f>
        <v>866.50999999999999</v>
      </c>
      <c r="M223" s="2" t="s">
        <v>19</v>
      </c>
      <c r="N223" s="2" t="s">
        <v>19</v>
      </c>
      <c r="O223" s="2" t="s">
        <v>19</v>
      </c>
      <c r="P223" s="2" t="s">
        <v>19</v>
      </c>
      <c r="Q223" s="2" t="s">
        <v>19</v>
      </c>
      <c r="R223" s="10"/>
    </row>
    <row r="224" ht="45" customHeight="1">
      <c r="A224" s="5" t="s">
        <v>22</v>
      </c>
      <c r="B224" s="5" t="s">
        <v>627</v>
      </c>
      <c r="C224" s="5" t="s">
        <v>37</v>
      </c>
      <c r="D224" s="5" t="s">
        <v>628</v>
      </c>
      <c r="E224" s="5" t="s">
        <v>629</v>
      </c>
      <c r="F224" s="6">
        <f t="shared" si="34"/>
        <v>1.46</v>
      </c>
      <c r="G224" s="5" t="s">
        <v>27</v>
      </c>
      <c r="H224" s="7">
        <v>64.590000000000003</v>
      </c>
      <c r="I224" s="7">
        <v>64.590000000000003</v>
      </c>
      <c r="J224" s="8">
        <v>0.2354</v>
      </c>
      <c r="K224" s="7">
        <f t="shared" si="35"/>
        <v>79.794486000000006</v>
      </c>
      <c r="L224" s="9">
        <f t="shared" ref="L224:L229" si="43">ROUND(Q224,2)</f>
        <v>116.48999999999999</v>
      </c>
      <c r="M224" s="5" t="s">
        <v>19</v>
      </c>
      <c r="N224" s="5" t="s">
        <v>18</v>
      </c>
      <c r="O224" s="5" t="s">
        <v>28</v>
      </c>
      <c r="P224" s="6">
        <v>1.46</v>
      </c>
      <c r="Q224" s="7">
        <f t="shared" si="36"/>
        <v>116.49340000000001</v>
      </c>
      <c r="R224" s="10">
        <f>Q224/$Q$690</f>
        <v>2.9737330643997164e-005</v>
      </c>
    </row>
    <row r="225" ht="45" customHeight="1">
      <c r="A225" s="5" t="s">
        <v>22</v>
      </c>
      <c r="B225" s="5" t="s">
        <v>630</v>
      </c>
      <c r="C225" s="5" t="s">
        <v>37</v>
      </c>
      <c r="D225" s="5" t="s">
        <v>631</v>
      </c>
      <c r="E225" s="5" t="s">
        <v>632</v>
      </c>
      <c r="F225" s="6">
        <f t="shared" si="34"/>
        <v>3.23</v>
      </c>
      <c r="G225" s="5" t="s">
        <v>27</v>
      </c>
      <c r="H225" s="7">
        <v>64.590000000000003</v>
      </c>
      <c r="I225" s="7">
        <v>64.590000000000003</v>
      </c>
      <c r="J225" s="8">
        <v>0.2354</v>
      </c>
      <c r="K225" s="7">
        <f t="shared" si="35"/>
        <v>79.794486000000006</v>
      </c>
      <c r="L225" s="9">
        <f t="shared" si="43"/>
        <v>257.72000000000003</v>
      </c>
      <c r="M225" s="5" t="s">
        <v>19</v>
      </c>
      <c r="N225" s="5" t="s">
        <v>18</v>
      </c>
      <c r="O225" s="5" t="s">
        <v>28</v>
      </c>
      <c r="P225" s="6">
        <v>3.23</v>
      </c>
      <c r="Q225" s="7">
        <f t="shared" si="36"/>
        <v>257.7217</v>
      </c>
      <c r="R225" s="10">
        <f>Q225/$Q$690</f>
        <v>6.5788752041171796e-005</v>
      </c>
    </row>
    <row r="226" ht="45" customHeight="1">
      <c r="A226" s="5" t="s">
        <v>22</v>
      </c>
      <c r="B226" s="5" t="s">
        <v>633</v>
      </c>
      <c r="C226" s="5" t="s">
        <v>37</v>
      </c>
      <c r="D226" s="5" t="s">
        <v>634</v>
      </c>
      <c r="E226" s="5" t="s">
        <v>635</v>
      </c>
      <c r="F226" s="6">
        <f t="shared" si="34"/>
        <v>0.93999999999999995</v>
      </c>
      <c r="G226" s="5" t="s">
        <v>27</v>
      </c>
      <c r="H226" s="7">
        <v>64.590000000000003</v>
      </c>
      <c r="I226" s="7">
        <v>64.590000000000003</v>
      </c>
      <c r="J226" s="8">
        <v>0.2354</v>
      </c>
      <c r="K226" s="7">
        <f t="shared" si="35"/>
        <v>79.794486000000006</v>
      </c>
      <c r="L226" s="9">
        <f t="shared" si="43"/>
        <v>75</v>
      </c>
      <c r="M226" s="5" t="s">
        <v>19</v>
      </c>
      <c r="N226" s="5" t="s">
        <v>18</v>
      </c>
      <c r="O226" s="5" t="s">
        <v>28</v>
      </c>
      <c r="P226" s="6">
        <v>0.93999999999999995</v>
      </c>
      <c r="Q226" s="7">
        <f t="shared" si="36"/>
        <v>75.002600000000001</v>
      </c>
      <c r="R226" s="10">
        <f>Q226/$Q$690</f>
        <v>1.914595260640913e-005</v>
      </c>
    </row>
    <row r="227" ht="45" customHeight="1">
      <c r="A227" s="5" t="s">
        <v>22</v>
      </c>
      <c r="B227" s="5" t="s">
        <v>636</v>
      </c>
      <c r="C227" s="5" t="s">
        <v>37</v>
      </c>
      <c r="D227" s="5" t="s">
        <v>637</v>
      </c>
      <c r="E227" s="5" t="s">
        <v>638</v>
      </c>
      <c r="F227" s="6">
        <f t="shared" si="34"/>
        <v>1.23</v>
      </c>
      <c r="G227" s="5" t="s">
        <v>27</v>
      </c>
      <c r="H227" s="7">
        <v>64.590000000000003</v>
      </c>
      <c r="I227" s="7">
        <v>64.590000000000003</v>
      </c>
      <c r="J227" s="8">
        <v>0.2354</v>
      </c>
      <c r="K227" s="7">
        <f t="shared" si="35"/>
        <v>79.794486000000006</v>
      </c>
      <c r="L227" s="9">
        <f t="shared" si="43"/>
        <v>98.140000000000001</v>
      </c>
      <c r="M227" s="5" t="s">
        <v>19</v>
      </c>
      <c r="N227" s="5" t="s">
        <v>18</v>
      </c>
      <c r="O227" s="5" t="s">
        <v>28</v>
      </c>
      <c r="P227" s="6">
        <v>1.23</v>
      </c>
      <c r="Q227" s="7">
        <f t="shared" si="36"/>
        <v>98.1417</v>
      </c>
      <c r="R227" s="10">
        <f>Q227/$Q$690</f>
        <v>2.5052682665833225e-005</v>
      </c>
    </row>
    <row r="228" ht="45" customHeight="1">
      <c r="A228" s="5" t="s">
        <v>22</v>
      </c>
      <c r="B228" s="5" t="s">
        <v>639</v>
      </c>
      <c r="C228" s="5" t="s">
        <v>37</v>
      </c>
      <c r="D228" s="5" t="s">
        <v>640</v>
      </c>
      <c r="E228" s="5" t="s">
        <v>641</v>
      </c>
      <c r="F228" s="6">
        <f t="shared" si="34"/>
        <v>2.2999999999999998</v>
      </c>
      <c r="G228" s="5" t="s">
        <v>27</v>
      </c>
      <c r="H228" s="7">
        <v>64.590000000000003</v>
      </c>
      <c r="I228" s="7">
        <v>64.590000000000003</v>
      </c>
      <c r="J228" s="8">
        <v>0.2354</v>
      </c>
      <c r="K228" s="7">
        <f t="shared" si="35"/>
        <v>79.794486000000006</v>
      </c>
      <c r="L228" s="9">
        <f t="shared" si="43"/>
        <v>183.52000000000001</v>
      </c>
      <c r="M228" s="5" t="s">
        <v>19</v>
      </c>
      <c r="N228" s="5" t="s">
        <v>18</v>
      </c>
      <c r="O228" s="5" t="s">
        <v>28</v>
      </c>
      <c r="P228" s="6">
        <v>2.2999999999999998</v>
      </c>
      <c r="Q228" s="7">
        <f t="shared" si="36"/>
        <v>183.517</v>
      </c>
      <c r="R228" s="10">
        <f>Q228/$Q$690</f>
        <v>4.6846479781639363e-005</v>
      </c>
    </row>
    <row r="229" ht="45" customHeight="1">
      <c r="A229" s="5" t="s">
        <v>22</v>
      </c>
      <c r="B229" s="5" t="s">
        <v>642</v>
      </c>
      <c r="C229" s="5" t="s">
        <v>37</v>
      </c>
      <c r="D229" s="5" t="s">
        <v>643</v>
      </c>
      <c r="E229" s="5" t="s">
        <v>644</v>
      </c>
      <c r="F229" s="6">
        <f t="shared" si="34"/>
        <v>1.7</v>
      </c>
      <c r="G229" s="5" t="s">
        <v>27</v>
      </c>
      <c r="H229" s="7">
        <v>64.590000000000003</v>
      </c>
      <c r="I229" s="7">
        <v>64.590000000000003</v>
      </c>
      <c r="J229" s="8">
        <v>0.2354</v>
      </c>
      <c r="K229" s="7">
        <f t="shared" si="35"/>
        <v>79.794486000000006</v>
      </c>
      <c r="L229" s="9">
        <f t="shared" si="43"/>
        <v>135.63999999999999</v>
      </c>
      <c r="M229" s="5" t="s">
        <v>19</v>
      </c>
      <c r="N229" s="5" t="s">
        <v>18</v>
      </c>
      <c r="O229" s="5" t="s">
        <v>28</v>
      </c>
      <c r="P229" s="6">
        <v>1.7</v>
      </c>
      <c r="Q229" s="7">
        <f t="shared" si="36"/>
        <v>135.643</v>
      </c>
      <c r="R229" s="10">
        <f>Q229/$Q$690</f>
        <v>3.4625658969037792e-005</v>
      </c>
    </row>
    <row r="230" ht="45" customHeight="1">
      <c r="A230" s="2" t="s">
        <v>17</v>
      </c>
      <c r="B230" s="2" t="s">
        <v>645</v>
      </c>
      <c r="C230" s="2" t="s">
        <v>19</v>
      </c>
      <c r="D230" s="2" t="s">
        <v>19</v>
      </c>
      <c r="E230" s="2" t="s">
        <v>646</v>
      </c>
      <c r="F230" s="2" t="s">
        <v>19</v>
      </c>
      <c r="G230" s="2" t="s">
        <v>19</v>
      </c>
      <c r="H230" s="2" t="s">
        <v>19</v>
      </c>
      <c r="I230" s="2" t="s">
        <v>19</v>
      </c>
      <c r="J230" s="2" t="s">
        <v>19</v>
      </c>
      <c r="K230" s="2" t="s">
        <v>19</v>
      </c>
      <c r="L230" s="3">
        <f>ROUND(L231,2)+ROUND(L232,2)+ROUND(L233,2)+ROUND(L234,2)+ROUND(L235,2)+ROUND(L236,2)+ROUND(L237,2)+ROUND(L238,2)+ROUND(L239,2)+ROUND(L240,2)+ROUND(L241,2)+ROUND(L242,2)+ROUND(L243,2)+ROUND(L244,2)+ROUND(L245,2)+ROUND(L246,2)+ROUND(L247,2)+ROUND(L248,2)+ROUND(L249,2)+ROUND(L250,2)+ROUND(L251,2)+ROUND(L252,2)+ROUND(L253,2)+ROUND(L254,2)+ROUND(L255,2)+ROUND(L256,2)+ROUND(L257,2)+ROUND(L258,2)+ROUND(L259,2)+ROUND(L260,2)+ROUND(L261,2)+ROUND(L262,2)+ROUND(L263,2)+ROUND(L264,2)+ROUND(L265,2)+ROUND(L266,2)+ROUND(L267,2)+ROUND(L268,2)+ROUND(L269,2)+ROUND(L270,2)+ROUND(L271,2)+ROUND(L272,2)+ROUND(L273,2)+ROUND(L274,2)</f>
        <v>44941.269999999997</v>
      </c>
      <c r="M230" s="2" t="s">
        <v>19</v>
      </c>
      <c r="N230" s="2" t="s">
        <v>19</v>
      </c>
      <c r="O230" s="2" t="s">
        <v>19</v>
      </c>
      <c r="P230" s="2" t="s">
        <v>19</v>
      </c>
      <c r="Q230" s="2" t="s">
        <v>19</v>
      </c>
      <c r="R230" s="10"/>
    </row>
    <row r="231" ht="45" customHeight="1">
      <c r="A231" s="5" t="s">
        <v>22</v>
      </c>
      <c r="B231" s="5" t="s">
        <v>647</v>
      </c>
      <c r="C231" s="5" t="s">
        <v>24</v>
      </c>
      <c r="D231" s="5" t="s">
        <v>648</v>
      </c>
      <c r="E231" s="5" t="s">
        <v>649</v>
      </c>
      <c r="F231" s="6">
        <f t="shared" ref="F230:F293" si="44">P231</f>
        <v>274</v>
      </c>
      <c r="G231" s="5" t="s">
        <v>43</v>
      </c>
      <c r="H231" s="7">
        <v>23.57</v>
      </c>
      <c r="I231" s="7">
        <v>23.57</v>
      </c>
      <c r="J231" s="8">
        <v>0.2354</v>
      </c>
      <c r="K231" s="7">
        <f t="shared" ref="K230:K293" si="45">ROUND(I231,2)+(ROUND(I231,2)*J231)</f>
        <v>29.118378</v>
      </c>
      <c r="L231" s="9">
        <f t="shared" ref="L231:L274" si="46">ROUND(Q231,2)</f>
        <v>7978.8800000000001</v>
      </c>
      <c r="M231" s="5" t="s">
        <v>19</v>
      </c>
      <c r="N231" s="5" t="s">
        <v>18</v>
      </c>
      <c r="O231" s="5" t="s">
        <v>28</v>
      </c>
      <c r="P231" s="6">
        <v>274</v>
      </c>
      <c r="Q231" s="7">
        <f t="shared" ref="Q230:Q293" si="47">ROUND(K231,2)*P231</f>
        <v>7978.8800000000001</v>
      </c>
      <c r="R231" s="10">
        <f>Q231/$Q$690</f>
        <v>2.036772836304684e-003</v>
      </c>
    </row>
    <row r="232" ht="45" customHeight="1">
      <c r="A232" s="5" t="s">
        <v>22</v>
      </c>
      <c r="B232" s="5" t="s">
        <v>650</v>
      </c>
      <c r="C232" s="5" t="s">
        <v>24</v>
      </c>
      <c r="D232" s="5" t="s">
        <v>651</v>
      </c>
      <c r="E232" s="5" t="s">
        <v>652</v>
      </c>
      <c r="F232" s="6">
        <f t="shared" si="44"/>
        <v>1.6000000000000001</v>
      </c>
      <c r="G232" s="5" t="s">
        <v>43</v>
      </c>
      <c r="H232" s="7">
        <v>32.32</v>
      </c>
      <c r="I232" s="7">
        <v>32.32</v>
      </c>
      <c r="J232" s="8">
        <v>0.2354</v>
      </c>
      <c r="K232" s="7">
        <f t="shared" si="45"/>
        <v>39.928128000000001</v>
      </c>
      <c r="L232" s="9">
        <f t="shared" si="46"/>
        <v>63.890000000000001</v>
      </c>
      <c r="M232" s="5" t="s">
        <v>19</v>
      </c>
      <c r="N232" s="5" t="s">
        <v>18</v>
      </c>
      <c r="O232" s="5" t="s">
        <v>28</v>
      </c>
      <c r="P232" s="6">
        <v>1.6000000000000001</v>
      </c>
      <c r="Q232" s="7">
        <f t="shared" si="47"/>
        <v>63.888000000000005</v>
      </c>
      <c r="R232" s="10">
        <f>Q232/$Q$690</f>
        <v>1.630872289918305e-005</v>
      </c>
    </row>
    <row r="233" ht="45" customHeight="1">
      <c r="A233" s="5" t="s">
        <v>22</v>
      </c>
      <c r="B233" s="5" t="s">
        <v>653</v>
      </c>
      <c r="C233" s="5" t="s">
        <v>24</v>
      </c>
      <c r="D233" s="5" t="s">
        <v>654</v>
      </c>
      <c r="E233" s="5" t="s">
        <v>655</v>
      </c>
      <c r="F233" s="6">
        <f t="shared" si="44"/>
        <v>14.1</v>
      </c>
      <c r="G233" s="5" t="s">
        <v>43</v>
      </c>
      <c r="H233" s="7">
        <v>26.079999999999998</v>
      </c>
      <c r="I233" s="7">
        <v>26.079999999999998</v>
      </c>
      <c r="J233" s="8">
        <v>0.2354</v>
      </c>
      <c r="K233" s="7">
        <f t="shared" si="45"/>
        <v>32.219231999999998</v>
      </c>
      <c r="L233" s="9">
        <f t="shared" si="46"/>
        <v>454.30000000000001</v>
      </c>
      <c r="M233" s="5" t="s">
        <v>19</v>
      </c>
      <c r="N233" s="5" t="s">
        <v>18</v>
      </c>
      <c r="O233" s="5" t="s">
        <v>28</v>
      </c>
      <c r="P233" s="6">
        <v>14.1</v>
      </c>
      <c r="Q233" s="7">
        <f t="shared" si="47"/>
        <v>454.30199999999996</v>
      </c>
      <c r="R233" s="10">
        <f>Q233/$Q$690</f>
        <v>1.1596990718984249e-004</v>
      </c>
    </row>
    <row r="234" ht="45" customHeight="1">
      <c r="A234" s="5" t="s">
        <v>22</v>
      </c>
      <c r="B234" s="5" t="s">
        <v>656</v>
      </c>
      <c r="C234" s="5" t="s">
        <v>24</v>
      </c>
      <c r="D234" s="5" t="s">
        <v>657</v>
      </c>
      <c r="E234" s="5" t="s">
        <v>658</v>
      </c>
      <c r="F234" s="6">
        <f t="shared" si="44"/>
        <v>28.899999999999999</v>
      </c>
      <c r="G234" s="5" t="s">
        <v>43</v>
      </c>
      <c r="H234" s="7">
        <v>29.719999999999999</v>
      </c>
      <c r="I234" s="7">
        <v>29.719999999999999</v>
      </c>
      <c r="J234" s="8">
        <v>0.2354</v>
      </c>
      <c r="K234" s="7">
        <f t="shared" si="45"/>
        <v>36.716087999999999</v>
      </c>
      <c r="L234" s="9">
        <f t="shared" si="46"/>
        <v>1061.21</v>
      </c>
      <c r="M234" s="5" t="s">
        <v>19</v>
      </c>
      <c r="N234" s="5" t="s">
        <v>18</v>
      </c>
      <c r="O234" s="5" t="s">
        <v>28</v>
      </c>
      <c r="P234" s="6">
        <v>28.899999999999999</v>
      </c>
      <c r="Q234" s="7">
        <f t="shared" si="47"/>
        <v>1061.2079999999999</v>
      </c>
      <c r="R234" s="10">
        <f>Q234/$Q$690</f>
        <v>2.7089511661652021e-004</v>
      </c>
    </row>
    <row r="235" ht="45" customHeight="1">
      <c r="A235" s="5" t="s">
        <v>22</v>
      </c>
      <c r="B235" s="5" t="s">
        <v>659</v>
      </c>
      <c r="C235" s="5" t="s">
        <v>24</v>
      </c>
      <c r="D235" s="5" t="s">
        <v>660</v>
      </c>
      <c r="E235" s="5" t="s">
        <v>661</v>
      </c>
      <c r="F235" s="6">
        <f t="shared" si="44"/>
        <v>24.699999999999999</v>
      </c>
      <c r="G235" s="5" t="s">
        <v>43</v>
      </c>
      <c r="H235" s="7">
        <v>28.75</v>
      </c>
      <c r="I235" s="7">
        <v>28.75</v>
      </c>
      <c r="J235" s="8">
        <v>0.2354</v>
      </c>
      <c r="K235" s="7">
        <f t="shared" si="45"/>
        <v>35.517749999999999</v>
      </c>
      <c r="L235" s="9">
        <f t="shared" si="46"/>
        <v>877.34000000000003</v>
      </c>
      <c r="M235" s="5" t="s">
        <v>19</v>
      </c>
      <c r="N235" s="5" t="s">
        <v>18</v>
      </c>
      <c r="O235" s="5" t="s">
        <v>28</v>
      </c>
      <c r="P235" s="6">
        <v>24.699999999999999</v>
      </c>
      <c r="Q235" s="7">
        <f t="shared" si="47"/>
        <v>877.34400000000005</v>
      </c>
      <c r="R235" s="10">
        <f>Q235/$Q$690</f>
        <v>2.2396005796488939e-004</v>
      </c>
    </row>
    <row r="236" ht="45" customHeight="1">
      <c r="A236" s="5" t="s">
        <v>22</v>
      </c>
      <c r="B236" s="5" t="s">
        <v>662</v>
      </c>
      <c r="C236" s="5" t="s">
        <v>24</v>
      </c>
      <c r="D236" s="5" t="s">
        <v>663</v>
      </c>
      <c r="E236" s="5" t="s">
        <v>664</v>
      </c>
      <c r="F236" s="6">
        <f t="shared" si="44"/>
        <v>215.59999999999999</v>
      </c>
      <c r="G236" s="5" t="s">
        <v>43</v>
      </c>
      <c r="H236" s="7">
        <v>64.450000000000003</v>
      </c>
      <c r="I236" s="7">
        <v>64.450000000000003</v>
      </c>
      <c r="J236" s="8">
        <v>0.2354</v>
      </c>
      <c r="K236" s="7">
        <f t="shared" si="45"/>
        <v>79.621530000000007</v>
      </c>
      <c r="L236" s="9">
        <f t="shared" si="46"/>
        <v>17166.07</v>
      </c>
      <c r="M236" s="5" t="s">
        <v>19</v>
      </c>
      <c r="N236" s="5" t="s">
        <v>18</v>
      </c>
      <c r="O236" s="5" t="s">
        <v>28</v>
      </c>
      <c r="P236" s="6">
        <v>215.59999999999999</v>
      </c>
      <c r="Q236" s="7">
        <f t="shared" si="47"/>
        <v>17166.072</v>
      </c>
      <c r="R236" s="10">
        <f>Q236/$Q$690</f>
        <v>4.381992103609832e-003</v>
      </c>
    </row>
    <row r="237" ht="45" customHeight="1">
      <c r="A237" s="5" t="s">
        <v>22</v>
      </c>
      <c r="B237" s="5" t="s">
        <v>665</v>
      </c>
      <c r="C237" s="5" t="s">
        <v>37</v>
      </c>
      <c r="D237" s="5" t="s">
        <v>666</v>
      </c>
      <c r="E237" s="5" t="s">
        <v>667</v>
      </c>
      <c r="F237" s="6">
        <f t="shared" si="44"/>
        <v>14</v>
      </c>
      <c r="G237" s="5" t="s">
        <v>35</v>
      </c>
      <c r="H237" s="7">
        <v>31.07</v>
      </c>
      <c r="I237" s="7">
        <v>31.07</v>
      </c>
      <c r="J237" s="8">
        <v>0.2354</v>
      </c>
      <c r="K237" s="7">
        <f t="shared" si="45"/>
        <v>38.383878000000003</v>
      </c>
      <c r="L237" s="9">
        <f t="shared" si="46"/>
        <v>537.32000000000005</v>
      </c>
      <c r="M237" s="5" t="s">
        <v>19</v>
      </c>
      <c r="N237" s="5" t="s">
        <v>18</v>
      </c>
      <c r="O237" s="5" t="s">
        <v>28</v>
      </c>
      <c r="P237" s="6">
        <v>14</v>
      </c>
      <c r="Q237" s="7">
        <f t="shared" si="47"/>
        <v>537.32000000000005</v>
      </c>
      <c r="R237" s="10">
        <f>Q237/$Q$690</f>
        <v>1.3716195511189952e-004</v>
      </c>
    </row>
    <row r="238" ht="45" customHeight="1">
      <c r="A238" s="5" t="s">
        <v>22</v>
      </c>
      <c r="B238" s="5" t="s">
        <v>668</v>
      </c>
      <c r="C238" s="5" t="s">
        <v>24</v>
      </c>
      <c r="D238" s="5" t="s">
        <v>669</v>
      </c>
      <c r="E238" s="5" t="s">
        <v>670</v>
      </c>
      <c r="F238" s="6">
        <f t="shared" si="44"/>
        <v>62</v>
      </c>
      <c r="G238" s="5" t="s">
        <v>35</v>
      </c>
      <c r="H238" s="7">
        <v>5.9900000000000002</v>
      </c>
      <c r="I238" s="7">
        <v>5.9900000000000002</v>
      </c>
      <c r="J238" s="8">
        <v>0.2354</v>
      </c>
      <c r="K238" s="7">
        <f t="shared" si="45"/>
        <v>7.4000460000000006</v>
      </c>
      <c r="L238" s="9">
        <f t="shared" si="46"/>
        <v>458.80000000000001</v>
      </c>
      <c r="M238" s="5" t="s">
        <v>19</v>
      </c>
      <c r="N238" s="5" t="s">
        <v>18</v>
      </c>
      <c r="O238" s="5" t="s">
        <v>28</v>
      </c>
      <c r="P238" s="6">
        <v>62</v>
      </c>
      <c r="Q238" s="7">
        <f t="shared" si="47"/>
        <v>458.80000000000001</v>
      </c>
      <c r="R238" s="10">
        <f>Q238/$Q$690</f>
        <v>1.1711811398298871e-004</v>
      </c>
    </row>
    <row r="239" ht="45" customHeight="1">
      <c r="A239" s="5" t="s">
        <v>22</v>
      </c>
      <c r="B239" s="5" t="s">
        <v>671</v>
      </c>
      <c r="C239" s="5" t="s">
        <v>24</v>
      </c>
      <c r="D239" s="5" t="s">
        <v>672</v>
      </c>
      <c r="E239" s="5" t="s">
        <v>673</v>
      </c>
      <c r="F239" s="6">
        <f t="shared" si="44"/>
        <v>2</v>
      </c>
      <c r="G239" s="5" t="s">
        <v>35</v>
      </c>
      <c r="H239" s="7">
        <v>8.0500000000000007</v>
      </c>
      <c r="I239" s="7">
        <v>8.0500000000000007</v>
      </c>
      <c r="J239" s="8">
        <v>0.2354</v>
      </c>
      <c r="K239" s="7">
        <f t="shared" si="45"/>
        <v>9.9449700000000014</v>
      </c>
      <c r="L239" s="9">
        <f t="shared" si="46"/>
        <v>19.879999999999999</v>
      </c>
      <c r="M239" s="5" t="s">
        <v>19</v>
      </c>
      <c r="N239" s="5" t="s">
        <v>18</v>
      </c>
      <c r="O239" s="5" t="s">
        <v>28</v>
      </c>
      <c r="P239" s="6">
        <v>2</v>
      </c>
      <c r="Q239" s="7">
        <f t="shared" si="47"/>
        <v>19.879999999999999</v>
      </c>
      <c r="R239" s="10">
        <f>Q239/$Q$690</f>
        <v>5.0747779119045669e-006</v>
      </c>
    </row>
    <row r="240" ht="45" customHeight="1">
      <c r="A240" s="5" t="s">
        <v>22</v>
      </c>
      <c r="B240" s="5" t="s">
        <v>674</v>
      </c>
      <c r="C240" s="5" t="s">
        <v>24</v>
      </c>
      <c r="D240" s="5" t="s">
        <v>675</v>
      </c>
      <c r="E240" s="5" t="s">
        <v>676</v>
      </c>
      <c r="F240" s="6">
        <f t="shared" si="44"/>
        <v>34</v>
      </c>
      <c r="G240" s="5" t="s">
        <v>35</v>
      </c>
      <c r="H240" s="7">
        <v>13.4</v>
      </c>
      <c r="I240" s="7">
        <v>13.4</v>
      </c>
      <c r="J240" s="8">
        <v>0.2354</v>
      </c>
      <c r="K240" s="7">
        <f t="shared" si="45"/>
        <v>16.554359999999999</v>
      </c>
      <c r="L240" s="9">
        <f t="shared" si="46"/>
        <v>562.70000000000005</v>
      </c>
      <c r="M240" s="5" t="s">
        <v>19</v>
      </c>
      <c r="N240" s="5" t="s">
        <v>18</v>
      </c>
      <c r="O240" s="5" t="s">
        <v>28</v>
      </c>
      <c r="P240" s="6">
        <v>34</v>
      </c>
      <c r="Q240" s="7">
        <f t="shared" si="47"/>
        <v>562.70000000000005</v>
      </c>
      <c r="R240" s="10">
        <f>Q240/$Q$690</f>
        <v>1.436407208766952e-004</v>
      </c>
    </row>
    <row r="241" ht="45" customHeight="1">
      <c r="A241" s="5" t="s">
        <v>22</v>
      </c>
      <c r="B241" s="5" t="s">
        <v>677</v>
      </c>
      <c r="C241" s="5" t="s">
        <v>24</v>
      </c>
      <c r="D241" s="5" t="s">
        <v>678</v>
      </c>
      <c r="E241" s="5" t="s">
        <v>679</v>
      </c>
      <c r="F241" s="6">
        <f t="shared" si="44"/>
        <v>16</v>
      </c>
      <c r="G241" s="5" t="s">
        <v>35</v>
      </c>
      <c r="H241" s="7">
        <v>39.170000000000002</v>
      </c>
      <c r="I241" s="7">
        <v>39.170000000000002</v>
      </c>
      <c r="J241" s="8">
        <v>0.2354</v>
      </c>
      <c r="K241" s="7">
        <f t="shared" si="45"/>
        <v>48.390618000000003</v>
      </c>
      <c r="L241" s="9">
        <f t="shared" si="46"/>
        <v>774.24000000000001</v>
      </c>
      <c r="M241" s="5" t="s">
        <v>19</v>
      </c>
      <c r="N241" s="5" t="s">
        <v>18</v>
      </c>
      <c r="O241" s="5" t="s">
        <v>28</v>
      </c>
      <c r="P241" s="6">
        <v>16</v>
      </c>
      <c r="Q241" s="7">
        <f t="shared" si="47"/>
        <v>774.24000000000001</v>
      </c>
      <c r="R241" s="10">
        <f>Q241/$Q$690</f>
        <v>1.9764064640407408e-004</v>
      </c>
    </row>
    <row r="242" ht="45" customHeight="1">
      <c r="A242" s="5" t="s">
        <v>22</v>
      </c>
      <c r="B242" s="5" t="s">
        <v>680</v>
      </c>
      <c r="C242" s="5" t="s">
        <v>24</v>
      </c>
      <c r="D242" s="5" t="s">
        <v>681</v>
      </c>
      <c r="E242" s="5" t="s">
        <v>682</v>
      </c>
      <c r="F242" s="6">
        <f t="shared" si="44"/>
        <v>1</v>
      </c>
      <c r="G242" s="5" t="s">
        <v>35</v>
      </c>
      <c r="H242" s="7">
        <v>7.7400000000000002</v>
      </c>
      <c r="I242" s="7">
        <v>7.7400000000000002</v>
      </c>
      <c r="J242" s="8">
        <v>0.2354</v>
      </c>
      <c r="K242" s="7">
        <f t="shared" si="45"/>
        <v>9.5619960000000006</v>
      </c>
      <c r="L242" s="9">
        <f t="shared" si="46"/>
        <v>9.5600000000000005</v>
      </c>
      <c r="M242" s="5" t="s">
        <v>19</v>
      </c>
      <c r="N242" s="5" t="s">
        <v>18</v>
      </c>
      <c r="O242" s="5" t="s">
        <v>28</v>
      </c>
      <c r="P242" s="6">
        <v>1</v>
      </c>
      <c r="Q242" s="7">
        <f t="shared" si="47"/>
        <v>9.5600000000000005</v>
      </c>
      <c r="R242" s="10">
        <f>Q242/$Q$690</f>
        <v>2.440386158843444e-006</v>
      </c>
    </row>
    <row r="243" ht="45" customHeight="1">
      <c r="A243" s="5" t="s">
        <v>22</v>
      </c>
      <c r="B243" s="5" t="s">
        <v>683</v>
      </c>
      <c r="C243" s="5" t="s">
        <v>24</v>
      </c>
      <c r="D243" s="5" t="s">
        <v>684</v>
      </c>
      <c r="E243" s="5" t="s">
        <v>685</v>
      </c>
      <c r="F243" s="6">
        <f t="shared" si="44"/>
        <v>1</v>
      </c>
      <c r="G243" s="5" t="s">
        <v>35</v>
      </c>
      <c r="H243" s="7">
        <v>9.6099999999999994</v>
      </c>
      <c r="I243" s="7">
        <v>9.6099999999999994</v>
      </c>
      <c r="J243" s="8">
        <v>0.2354</v>
      </c>
      <c r="K243" s="7">
        <f t="shared" si="45"/>
        <v>11.872194</v>
      </c>
      <c r="L243" s="9">
        <f t="shared" si="46"/>
        <v>11.869999999999999</v>
      </c>
      <c r="M243" s="5" t="s">
        <v>19</v>
      </c>
      <c r="N243" s="5" t="s">
        <v>18</v>
      </c>
      <c r="O243" s="5" t="s">
        <v>28</v>
      </c>
      <c r="P243" s="6">
        <v>1</v>
      </c>
      <c r="Q243" s="7">
        <f t="shared" si="47"/>
        <v>11.869999999999999</v>
      </c>
      <c r="R243" s="10">
        <f>Q243/$Q$690</f>
        <v>3.0300610570577068e-006</v>
      </c>
    </row>
    <row r="244" ht="45" customHeight="1">
      <c r="A244" s="5" t="s">
        <v>22</v>
      </c>
      <c r="B244" s="5" t="s">
        <v>686</v>
      </c>
      <c r="C244" s="5" t="s">
        <v>24</v>
      </c>
      <c r="D244" s="5" t="s">
        <v>687</v>
      </c>
      <c r="E244" s="5" t="s">
        <v>688</v>
      </c>
      <c r="F244" s="6">
        <f t="shared" si="44"/>
        <v>1</v>
      </c>
      <c r="G244" s="5" t="s">
        <v>35</v>
      </c>
      <c r="H244" s="7">
        <v>14.279999999999999</v>
      </c>
      <c r="I244" s="7">
        <v>14.279999999999999</v>
      </c>
      <c r="J244" s="8">
        <v>0.2354</v>
      </c>
      <c r="K244" s="7">
        <f t="shared" si="45"/>
        <v>17.641511999999999</v>
      </c>
      <c r="L244" s="9">
        <f t="shared" si="46"/>
        <v>17.640000000000001</v>
      </c>
      <c r="M244" s="5" t="s">
        <v>19</v>
      </c>
      <c r="N244" s="5" t="s">
        <v>18</v>
      </c>
      <c r="O244" s="5" t="s">
        <v>28</v>
      </c>
      <c r="P244" s="6">
        <v>1</v>
      </c>
      <c r="Q244" s="7">
        <f t="shared" si="47"/>
        <v>17.640000000000001</v>
      </c>
      <c r="R244" s="10">
        <f>Q244/$Q$690</f>
        <v>4.5029719499998281e-006</v>
      </c>
    </row>
    <row r="245" ht="45" customHeight="1">
      <c r="A245" s="5" t="s">
        <v>22</v>
      </c>
      <c r="B245" s="5" t="s">
        <v>689</v>
      </c>
      <c r="C245" s="5" t="s">
        <v>24</v>
      </c>
      <c r="D245" s="5" t="s">
        <v>690</v>
      </c>
      <c r="E245" s="5" t="s">
        <v>691</v>
      </c>
      <c r="F245" s="6">
        <f t="shared" si="44"/>
        <v>3</v>
      </c>
      <c r="G245" s="5" t="s">
        <v>35</v>
      </c>
      <c r="H245" s="7">
        <v>19.460000000000001</v>
      </c>
      <c r="I245" s="7">
        <v>19.460000000000001</v>
      </c>
      <c r="J245" s="8">
        <v>0.2354</v>
      </c>
      <c r="K245" s="7">
        <f t="shared" si="45"/>
        <v>24.040884000000002</v>
      </c>
      <c r="L245" s="9">
        <f t="shared" si="46"/>
        <v>72.120000000000005</v>
      </c>
      <c r="M245" s="5" t="s">
        <v>19</v>
      </c>
      <c r="N245" s="5" t="s">
        <v>18</v>
      </c>
      <c r="O245" s="5" t="s">
        <v>28</v>
      </c>
      <c r="P245" s="6">
        <v>3</v>
      </c>
      <c r="Q245" s="7">
        <f t="shared" si="47"/>
        <v>72.120000000000005</v>
      </c>
      <c r="R245" s="10">
        <f>Q245/$Q$690</f>
        <v>1.8410109809182968e-005</v>
      </c>
    </row>
    <row r="246" ht="45" customHeight="1">
      <c r="A246" s="5" t="s">
        <v>22</v>
      </c>
      <c r="B246" s="5" t="s">
        <v>692</v>
      </c>
      <c r="C246" s="5" t="s">
        <v>24</v>
      </c>
      <c r="D246" s="5" t="s">
        <v>693</v>
      </c>
      <c r="E246" s="5" t="s">
        <v>694</v>
      </c>
      <c r="F246" s="6">
        <f t="shared" si="44"/>
        <v>10</v>
      </c>
      <c r="G246" s="5" t="s">
        <v>35</v>
      </c>
      <c r="H246" s="7">
        <v>14.470000000000001</v>
      </c>
      <c r="I246" s="7">
        <v>14.470000000000001</v>
      </c>
      <c r="J246" s="8">
        <v>0.2354</v>
      </c>
      <c r="K246" s="7">
        <f t="shared" si="45"/>
        <v>17.876238000000001</v>
      </c>
      <c r="L246" s="9">
        <f t="shared" si="46"/>
        <v>178.80000000000001</v>
      </c>
      <c r="M246" s="5" t="s">
        <v>19</v>
      </c>
      <c r="N246" s="5" t="s">
        <v>18</v>
      </c>
      <c r="O246" s="5" t="s">
        <v>28</v>
      </c>
      <c r="P246" s="6">
        <v>10</v>
      </c>
      <c r="Q246" s="7">
        <f t="shared" si="47"/>
        <v>178.79999999999998</v>
      </c>
      <c r="R246" s="10">
        <f>Q246/$Q$690</f>
        <v>4.5642368744896204e-005</v>
      </c>
    </row>
    <row r="247" ht="45" customHeight="1">
      <c r="A247" s="5" t="s">
        <v>22</v>
      </c>
      <c r="B247" s="5" t="s">
        <v>695</v>
      </c>
      <c r="C247" s="5" t="s">
        <v>24</v>
      </c>
      <c r="D247" s="5" t="s">
        <v>696</v>
      </c>
      <c r="E247" s="5" t="s">
        <v>697</v>
      </c>
      <c r="F247" s="6">
        <f t="shared" si="44"/>
        <v>21</v>
      </c>
      <c r="G247" s="5" t="s">
        <v>35</v>
      </c>
      <c r="H247" s="7">
        <v>16.109999999999999</v>
      </c>
      <c r="I247" s="7">
        <v>16.109999999999999</v>
      </c>
      <c r="J247" s="8">
        <v>0.2354</v>
      </c>
      <c r="K247" s="7">
        <f t="shared" si="45"/>
        <v>19.902293999999998</v>
      </c>
      <c r="L247" s="9">
        <f t="shared" si="46"/>
        <v>417.89999999999998</v>
      </c>
      <c r="M247" s="5" t="s">
        <v>19</v>
      </c>
      <c r="N247" s="5" t="s">
        <v>18</v>
      </c>
      <c r="O247" s="5" t="s">
        <v>28</v>
      </c>
      <c r="P247" s="6">
        <v>21</v>
      </c>
      <c r="Q247" s="7">
        <f t="shared" si="47"/>
        <v>417.89999999999998</v>
      </c>
      <c r="R247" s="10">
        <f>Q247/$Q$690</f>
        <v>1.0667754976785305e-004</v>
      </c>
    </row>
    <row r="248" ht="45" customHeight="1">
      <c r="A248" s="5" t="s">
        <v>22</v>
      </c>
      <c r="B248" s="5" t="s">
        <v>698</v>
      </c>
      <c r="C248" s="5" t="s">
        <v>37</v>
      </c>
      <c r="D248" s="5" t="s">
        <v>699</v>
      </c>
      <c r="E248" s="5" t="s">
        <v>700</v>
      </c>
      <c r="F248" s="6">
        <f t="shared" si="44"/>
        <v>21</v>
      </c>
      <c r="G248" s="5" t="s">
        <v>35</v>
      </c>
      <c r="H248" s="7">
        <v>27.989999999999998</v>
      </c>
      <c r="I248" s="7">
        <v>27.989999999999998</v>
      </c>
      <c r="J248" s="8">
        <v>0.2354</v>
      </c>
      <c r="K248" s="7">
        <f t="shared" si="45"/>
        <v>34.578845999999999</v>
      </c>
      <c r="L248" s="9">
        <f t="shared" si="46"/>
        <v>726.17999999999995</v>
      </c>
      <c r="M248" s="5" t="s">
        <v>19</v>
      </c>
      <c r="N248" s="5" t="s">
        <v>18</v>
      </c>
      <c r="O248" s="5" t="s">
        <v>28</v>
      </c>
      <c r="P248" s="6">
        <v>21</v>
      </c>
      <c r="Q248" s="7">
        <f t="shared" si="47"/>
        <v>726.17999999999995</v>
      </c>
      <c r="R248" s="10">
        <f>Q248/$Q$690</f>
        <v>1.853723452749929e-004</v>
      </c>
    </row>
    <row r="249" ht="45" customHeight="1">
      <c r="A249" s="5" t="s">
        <v>22</v>
      </c>
      <c r="B249" s="5" t="s">
        <v>701</v>
      </c>
      <c r="C249" s="5" t="s">
        <v>24</v>
      </c>
      <c r="D249" s="5" t="s">
        <v>702</v>
      </c>
      <c r="E249" s="5" t="s">
        <v>703</v>
      </c>
      <c r="F249" s="6">
        <f t="shared" si="44"/>
        <v>1</v>
      </c>
      <c r="G249" s="5" t="s">
        <v>35</v>
      </c>
      <c r="H249" s="7">
        <v>32.640000000000001</v>
      </c>
      <c r="I249" s="7">
        <v>32.640000000000001</v>
      </c>
      <c r="J249" s="8">
        <v>0.2354</v>
      </c>
      <c r="K249" s="7">
        <f t="shared" si="45"/>
        <v>40.323456</v>
      </c>
      <c r="L249" s="9">
        <f t="shared" si="46"/>
        <v>40.32</v>
      </c>
      <c r="M249" s="5" t="s">
        <v>19</v>
      </c>
      <c r="N249" s="5" t="s">
        <v>18</v>
      </c>
      <c r="O249" s="5" t="s">
        <v>28</v>
      </c>
      <c r="P249" s="6">
        <v>1</v>
      </c>
      <c r="Q249" s="7">
        <f t="shared" si="47"/>
        <v>40.32</v>
      </c>
      <c r="R249" s="10">
        <f>Q249/$Q$690</f>
        <v>1.029250731428532e-005</v>
      </c>
    </row>
    <row r="250" ht="45" customHeight="1">
      <c r="A250" s="5" t="s">
        <v>22</v>
      </c>
      <c r="B250" s="5" t="s">
        <v>704</v>
      </c>
      <c r="C250" s="5" t="s">
        <v>24</v>
      </c>
      <c r="D250" s="5" t="s">
        <v>705</v>
      </c>
      <c r="E250" s="5" t="s">
        <v>706</v>
      </c>
      <c r="F250" s="6">
        <f t="shared" si="44"/>
        <v>16</v>
      </c>
      <c r="G250" s="5" t="s">
        <v>35</v>
      </c>
      <c r="H250" s="7">
        <v>27.219999999999999</v>
      </c>
      <c r="I250" s="7">
        <v>27.219999999999999</v>
      </c>
      <c r="J250" s="8">
        <v>0.2354</v>
      </c>
      <c r="K250" s="7">
        <f t="shared" si="45"/>
        <v>33.627587999999996</v>
      </c>
      <c r="L250" s="9">
        <f t="shared" si="46"/>
        <v>538.08000000000004</v>
      </c>
      <c r="M250" s="5" t="s">
        <v>19</v>
      </c>
      <c r="N250" s="5" t="s">
        <v>18</v>
      </c>
      <c r="O250" s="5" t="s">
        <v>28</v>
      </c>
      <c r="P250" s="6">
        <v>16</v>
      </c>
      <c r="Q250" s="7">
        <f t="shared" si="47"/>
        <v>538.08000000000004</v>
      </c>
      <c r="R250" s="10">
        <f>Q250/$Q$690</f>
        <v>1.373559607061172e-004</v>
      </c>
    </row>
    <row r="251" ht="45" customHeight="1">
      <c r="A251" s="5" t="s">
        <v>22</v>
      </c>
      <c r="B251" s="5" t="s">
        <v>707</v>
      </c>
      <c r="C251" s="5" t="s">
        <v>24</v>
      </c>
      <c r="D251" s="5" t="s">
        <v>708</v>
      </c>
      <c r="E251" s="5" t="s">
        <v>709</v>
      </c>
      <c r="F251" s="6">
        <f t="shared" si="44"/>
        <v>130</v>
      </c>
      <c r="G251" s="5" t="s">
        <v>35</v>
      </c>
      <c r="H251" s="7">
        <v>8.5600000000000005</v>
      </c>
      <c r="I251" s="7">
        <v>8.5600000000000005</v>
      </c>
      <c r="J251" s="8">
        <v>0.2354</v>
      </c>
      <c r="K251" s="7">
        <f t="shared" si="45"/>
        <v>10.575024000000001</v>
      </c>
      <c r="L251" s="9">
        <f t="shared" si="46"/>
        <v>1375.4000000000001</v>
      </c>
      <c r="M251" s="5" t="s">
        <v>19</v>
      </c>
      <c r="N251" s="5" t="s">
        <v>18</v>
      </c>
      <c r="O251" s="5" t="s">
        <v>28</v>
      </c>
      <c r="P251" s="6">
        <v>130</v>
      </c>
      <c r="Q251" s="7">
        <f t="shared" si="47"/>
        <v>1375.4000000000001</v>
      </c>
      <c r="R251" s="10">
        <f>Q251/$Q$690</f>
        <v>3.5109907143025869e-004</v>
      </c>
    </row>
    <row r="252" ht="45" customHeight="1">
      <c r="A252" s="5" t="s">
        <v>22</v>
      </c>
      <c r="B252" s="5" t="s">
        <v>710</v>
      </c>
      <c r="C252" s="5" t="s">
        <v>24</v>
      </c>
      <c r="D252" s="5" t="s">
        <v>711</v>
      </c>
      <c r="E252" s="5" t="s">
        <v>712</v>
      </c>
      <c r="F252" s="6">
        <f t="shared" si="44"/>
        <v>2</v>
      </c>
      <c r="G252" s="5" t="s">
        <v>35</v>
      </c>
      <c r="H252" s="7">
        <v>17.309999999999999</v>
      </c>
      <c r="I252" s="7">
        <v>17.309999999999999</v>
      </c>
      <c r="J252" s="8">
        <v>0.2354</v>
      </c>
      <c r="K252" s="7">
        <f t="shared" si="45"/>
        <v>21.384774</v>
      </c>
      <c r="L252" s="9">
        <f t="shared" si="46"/>
        <v>42.759999999999998</v>
      </c>
      <c r="M252" s="5" t="s">
        <v>19</v>
      </c>
      <c r="N252" s="5" t="s">
        <v>18</v>
      </c>
      <c r="O252" s="5" t="s">
        <v>28</v>
      </c>
      <c r="P252" s="6">
        <v>2</v>
      </c>
      <c r="Q252" s="7">
        <f t="shared" si="47"/>
        <v>42.759999999999998</v>
      </c>
      <c r="R252" s="10">
        <f>Q252/$Q$690</f>
        <v>1.0915367379931555e-005</v>
      </c>
    </row>
    <row r="253" ht="45" customHeight="1">
      <c r="A253" s="5" t="s">
        <v>22</v>
      </c>
      <c r="B253" s="5" t="s">
        <v>713</v>
      </c>
      <c r="C253" s="5" t="s">
        <v>24</v>
      </c>
      <c r="D253" s="5" t="s">
        <v>714</v>
      </c>
      <c r="E253" s="5" t="s">
        <v>715</v>
      </c>
      <c r="F253" s="6">
        <f t="shared" si="44"/>
        <v>6</v>
      </c>
      <c r="G253" s="5" t="s">
        <v>35</v>
      </c>
      <c r="H253" s="7">
        <v>40.020000000000003</v>
      </c>
      <c r="I253" s="7">
        <v>40.020000000000003</v>
      </c>
      <c r="J253" s="8">
        <v>0.2354</v>
      </c>
      <c r="K253" s="7">
        <f t="shared" si="45"/>
        <v>49.440708000000001</v>
      </c>
      <c r="L253" s="9">
        <f t="shared" si="46"/>
        <v>296.63999999999999</v>
      </c>
      <c r="M253" s="5" t="s">
        <v>19</v>
      </c>
      <c r="N253" s="5" t="s">
        <v>18</v>
      </c>
      <c r="O253" s="5" t="s">
        <v>28</v>
      </c>
      <c r="P253" s="6">
        <v>6</v>
      </c>
      <c r="Q253" s="7">
        <f t="shared" si="47"/>
        <v>296.63999999999999</v>
      </c>
      <c r="R253" s="10">
        <f>Q253/$Q$690</f>
        <v>7.5723446669384849e-005</v>
      </c>
    </row>
    <row r="254" ht="45" customHeight="1">
      <c r="A254" s="5" t="s">
        <v>22</v>
      </c>
      <c r="B254" s="5" t="s">
        <v>716</v>
      </c>
      <c r="C254" s="5" t="s">
        <v>24</v>
      </c>
      <c r="D254" s="5" t="s">
        <v>717</v>
      </c>
      <c r="E254" s="5" t="s">
        <v>718</v>
      </c>
      <c r="F254" s="6">
        <f t="shared" si="44"/>
        <v>26</v>
      </c>
      <c r="G254" s="5" t="s">
        <v>35</v>
      </c>
      <c r="H254" s="7">
        <v>119.25</v>
      </c>
      <c r="I254" s="7">
        <v>119.25</v>
      </c>
      <c r="J254" s="8">
        <v>0.2354</v>
      </c>
      <c r="K254" s="7">
        <f t="shared" si="45"/>
        <v>147.32145</v>
      </c>
      <c r="L254" s="9">
        <f t="shared" si="46"/>
        <v>3830.3200000000002</v>
      </c>
      <c r="M254" s="5" t="s">
        <v>19</v>
      </c>
      <c r="N254" s="5" t="s">
        <v>18</v>
      </c>
      <c r="O254" s="5" t="s">
        <v>28</v>
      </c>
      <c r="P254" s="6">
        <v>26</v>
      </c>
      <c r="Q254" s="7">
        <f t="shared" si="47"/>
        <v>3830.3199999999997</v>
      </c>
      <c r="R254" s="10">
        <f>Q254/$Q$690</f>
        <v>9.7776777321560877e-004</v>
      </c>
    </row>
    <row r="255" ht="45" customHeight="1">
      <c r="A255" s="5" t="s">
        <v>22</v>
      </c>
      <c r="B255" s="5" t="s">
        <v>719</v>
      </c>
      <c r="C255" s="5" t="s">
        <v>37</v>
      </c>
      <c r="D255" s="5" t="s">
        <v>720</v>
      </c>
      <c r="E255" s="5" t="s">
        <v>721</v>
      </c>
      <c r="F255" s="6">
        <f t="shared" si="44"/>
        <v>4</v>
      </c>
      <c r="G255" s="5" t="s">
        <v>35</v>
      </c>
      <c r="H255" s="7">
        <v>8.5999999999999996</v>
      </c>
      <c r="I255" s="7">
        <v>8.5999999999999996</v>
      </c>
      <c r="J255" s="8">
        <v>0.2354</v>
      </c>
      <c r="K255" s="7">
        <f t="shared" si="45"/>
        <v>10.62444</v>
      </c>
      <c r="L255" s="9">
        <f t="shared" si="46"/>
        <v>42.479999999999997</v>
      </c>
      <c r="M255" s="5" t="s">
        <v>19</v>
      </c>
      <c r="N255" s="5" t="s">
        <v>18</v>
      </c>
      <c r="O255" s="5" t="s">
        <v>28</v>
      </c>
      <c r="P255" s="6">
        <v>4</v>
      </c>
      <c r="Q255" s="7">
        <f t="shared" si="47"/>
        <v>42.479999999999997</v>
      </c>
      <c r="R255" s="10">
        <f>Q255/$Q$690</f>
        <v>1.0843891634693461e-005</v>
      </c>
    </row>
    <row r="256" ht="45" customHeight="1">
      <c r="A256" s="5" t="s">
        <v>22</v>
      </c>
      <c r="B256" s="5" t="s">
        <v>722</v>
      </c>
      <c r="C256" s="5" t="s">
        <v>24</v>
      </c>
      <c r="D256" s="5" t="s">
        <v>723</v>
      </c>
      <c r="E256" s="5" t="s">
        <v>724</v>
      </c>
      <c r="F256" s="6">
        <f t="shared" si="44"/>
        <v>1</v>
      </c>
      <c r="G256" s="5" t="s">
        <v>35</v>
      </c>
      <c r="H256" s="7">
        <v>9.3399999999999999</v>
      </c>
      <c r="I256" s="7">
        <v>9.3399999999999999</v>
      </c>
      <c r="J256" s="8">
        <v>0.2354</v>
      </c>
      <c r="K256" s="7">
        <f t="shared" si="45"/>
        <v>11.538636</v>
      </c>
      <c r="L256" s="9">
        <f t="shared" si="46"/>
        <v>11.539999999999999</v>
      </c>
      <c r="M256" s="5" t="s">
        <v>19</v>
      </c>
      <c r="N256" s="5" t="s">
        <v>18</v>
      </c>
      <c r="O256" s="5" t="s">
        <v>28</v>
      </c>
      <c r="P256" s="6">
        <v>1</v>
      </c>
      <c r="Q256" s="7">
        <f t="shared" si="47"/>
        <v>11.539999999999999</v>
      </c>
      <c r="R256" s="10">
        <f>Q256/$Q$690</f>
        <v>2.9458217858842405e-006</v>
      </c>
    </row>
    <row r="257" ht="45" customHeight="1">
      <c r="A257" s="5" t="s">
        <v>22</v>
      </c>
      <c r="B257" s="5" t="s">
        <v>725</v>
      </c>
      <c r="C257" s="5" t="s">
        <v>24</v>
      </c>
      <c r="D257" s="5" t="s">
        <v>726</v>
      </c>
      <c r="E257" s="5" t="s">
        <v>727</v>
      </c>
      <c r="F257" s="6">
        <f t="shared" si="44"/>
        <v>1</v>
      </c>
      <c r="G257" s="5" t="s">
        <v>35</v>
      </c>
      <c r="H257" s="7">
        <v>13.869999999999999</v>
      </c>
      <c r="I257" s="7">
        <v>13.869999999999999</v>
      </c>
      <c r="J257" s="8">
        <v>0.2354</v>
      </c>
      <c r="K257" s="7">
        <f t="shared" si="45"/>
        <v>17.134998</v>
      </c>
      <c r="L257" s="9">
        <f t="shared" si="46"/>
        <v>17.129999999999999</v>
      </c>
      <c r="M257" s="5" t="s">
        <v>19</v>
      </c>
      <c r="N257" s="5" t="s">
        <v>18</v>
      </c>
      <c r="O257" s="5" t="s">
        <v>28</v>
      </c>
      <c r="P257" s="6">
        <v>1</v>
      </c>
      <c r="Q257" s="7">
        <f t="shared" si="47"/>
        <v>17.129999999999999</v>
      </c>
      <c r="R257" s="10">
        <f>Q257/$Q$690</f>
        <v>4.3727839854590162e-006</v>
      </c>
    </row>
    <row r="258" ht="45" customHeight="1">
      <c r="A258" s="5" t="s">
        <v>22</v>
      </c>
      <c r="B258" s="5" t="s">
        <v>728</v>
      </c>
      <c r="C258" s="5" t="s">
        <v>24</v>
      </c>
      <c r="D258" s="5" t="s">
        <v>729</v>
      </c>
      <c r="E258" s="5" t="s">
        <v>730</v>
      </c>
      <c r="F258" s="6">
        <f t="shared" si="44"/>
        <v>36</v>
      </c>
      <c r="G258" s="5" t="s">
        <v>35</v>
      </c>
      <c r="H258" s="7">
        <v>16.07</v>
      </c>
      <c r="I258" s="7">
        <v>16.07</v>
      </c>
      <c r="J258" s="8">
        <v>0.2354</v>
      </c>
      <c r="K258" s="7">
        <f t="shared" si="45"/>
        <v>19.852878</v>
      </c>
      <c r="L258" s="9">
        <f t="shared" si="46"/>
        <v>714.60000000000002</v>
      </c>
      <c r="M258" s="5" t="s">
        <v>19</v>
      </c>
      <c r="N258" s="5" t="s">
        <v>18</v>
      </c>
      <c r="O258" s="5" t="s">
        <v>28</v>
      </c>
      <c r="P258" s="6">
        <v>36</v>
      </c>
      <c r="Q258" s="7">
        <f t="shared" si="47"/>
        <v>714.60000000000002</v>
      </c>
      <c r="R258" s="10">
        <f>Q258/$Q$690</f>
        <v>1.8241631266836036e-004</v>
      </c>
    </row>
    <row r="259" ht="45" customHeight="1">
      <c r="A259" s="5" t="s">
        <v>22</v>
      </c>
      <c r="B259" s="5" t="s">
        <v>731</v>
      </c>
      <c r="C259" s="5" t="s">
        <v>24</v>
      </c>
      <c r="D259" s="5" t="s">
        <v>732</v>
      </c>
      <c r="E259" s="5" t="s">
        <v>733</v>
      </c>
      <c r="F259" s="6">
        <f t="shared" si="44"/>
        <v>41</v>
      </c>
      <c r="G259" s="5" t="s">
        <v>35</v>
      </c>
      <c r="H259" s="7">
        <v>12.84</v>
      </c>
      <c r="I259" s="7">
        <v>12.84</v>
      </c>
      <c r="J259" s="8">
        <v>0.2354</v>
      </c>
      <c r="K259" s="7">
        <f t="shared" si="45"/>
        <v>15.862536</v>
      </c>
      <c r="L259" s="9">
        <f t="shared" si="46"/>
        <v>650.25999999999999</v>
      </c>
      <c r="M259" s="5" t="s">
        <v>19</v>
      </c>
      <c r="N259" s="5" t="s">
        <v>18</v>
      </c>
      <c r="O259" s="5" t="s">
        <v>28</v>
      </c>
      <c r="P259" s="6">
        <v>41</v>
      </c>
      <c r="Q259" s="7">
        <f t="shared" si="47"/>
        <v>650.25999999999999</v>
      </c>
      <c r="R259" s="10">
        <f>Q259/$Q$690</f>
        <v>1.6599220749472152e-004</v>
      </c>
    </row>
    <row r="260" ht="45" customHeight="1">
      <c r="A260" s="5" t="s">
        <v>22</v>
      </c>
      <c r="B260" s="5" t="s">
        <v>734</v>
      </c>
      <c r="C260" s="5" t="s">
        <v>24</v>
      </c>
      <c r="D260" s="5" t="s">
        <v>735</v>
      </c>
      <c r="E260" s="5" t="s">
        <v>736</v>
      </c>
      <c r="F260" s="6">
        <f t="shared" si="44"/>
        <v>2</v>
      </c>
      <c r="G260" s="5" t="s">
        <v>35</v>
      </c>
      <c r="H260" s="7">
        <v>6.3799999999999999</v>
      </c>
      <c r="I260" s="7">
        <v>6.3799999999999999</v>
      </c>
      <c r="J260" s="8">
        <v>0.2354</v>
      </c>
      <c r="K260" s="7">
        <f t="shared" si="45"/>
        <v>7.8818520000000003</v>
      </c>
      <c r="L260" s="9">
        <f t="shared" si="46"/>
        <v>15.76</v>
      </c>
      <c r="M260" s="5" t="s">
        <v>19</v>
      </c>
      <c r="N260" s="5" t="s">
        <v>18</v>
      </c>
      <c r="O260" s="5" t="s">
        <v>28</v>
      </c>
      <c r="P260" s="6">
        <v>2</v>
      </c>
      <c r="Q260" s="7">
        <f t="shared" si="47"/>
        <v>15.76</v>
      </c>
      <c r="R260" s="10">
        <f>Q260/$Q$690</f>
        <v>4.023063374829778e-006</v>
      </c>
    </row>
    <row r="261" ht="45" customHeight="1">
      <c r="A261" s="5" t="s">
        <v>22</v>
      </c>
      <c r="B261" s="5" t="s">
        <v>737</v>
      </c>
      <c r="C261" s="5" t="s">
        <v>24</v>
      </c>
      <c r="D261" s="5" t="s">
        <v>738</v>
      </c>
      <c r="E261" s="5" t="s">
        <v>739</v>
      </c>
      <c r="F261" s="6">
        <f t="shared" si="44"/>
        <v>1</v>
      </c>
      <c r="G261" s="5" t="s">
        <v>35</v>
      </c>
      <c r="H261" s="7">
        <v>9.4499999999999993</v>
      </c>
      <c r="I261" s="7">
        <v>9.4499999999999993</v>
      </c>
      <c r="J261" s="8">
        <v>0.2354</v>
      </c>
      <c r="K261" s="7">
        <f t="shared" si="45"/>
        <v>11.674529999999999</v>
      </c>
      <c r="L261" s="9">
        <f t="shared" si="46"/>
        <v>11.67</v>
      </c>
      <c r="M261" s="5" t="s">
        <v>19</v>
      </c>
      <c r="N261" s="5" t="s">
        <v>18</v>
      </c>
      <c r="O261" s="5" t="s">
        <v>28</v>
      </c>
      <c r="P261" s="6">
        <v>1</v>
      </c>
      <c r="Q261" s="7">
        <f t="shared" si="47"/>
        <v>11.67</v>
      </c>
      <c r="R261" s="10">
        <f>Q261/$Q$690</f>
        <v>2.9790069533162125e-006</v>
      </c>
    </row>
    <row r="262" ht="45" customHeight="1">
      <c r="A262" s="5" t="s">
        <v>22</v>
      </c>
      <c r="B262" s="5" t="s">
        <v>740</v>
      </c>
      <c r="C262" s="5" t="s">
        <v>24</v>
      </c>
      <c r="D262" s="5" t="s">
        <v>741</v>
      </c>
      <c r="E262" s="5" t="s">
        <v>742</v>
      </c>
      <c r="F262" s="6">
        <f t="shared" si="44"/>
        <v>1</v>
      </c>
      <c r="G262" s="5" t="s">
        <v>35</v>
      </c>
      <c r="H262" s="7">
        <v>12.449999999999999</v>
      </c>
      <c r="I262" s="7">
        <v>12.449999999999999</v>
      </c>
      <c r="J262" s="8">
        <v>0.2354</v>
      </c>
      <c r="K262" s="7">
        <f t="shared" si="45"/>
        <v>15.38073</v>
      </c>
      <c r="L262" s="9">
        <f t="shared" si="46"/>
        <v>15.380000000000001</v>
      </c>
      <c r="M262" s="5" t="s">
        <v>19</v>
      </c>
      <c r="N262" s="5" t="s">
        <v>18</v>
      </c>
      <c r="O262" s="5" t="s">
        <v>28</v>
      </c>
      <c r="P262" s="6">
        <v>1</v>
      </c>
      <c r="Q262" s="7">
        <f t="shared" si="47"/>
        <v>15.380000000000001</v>
      </c>
      <c r="R262" s="10">
        <f>Q262/$Q$690</f>
        <v>3.9260605777209386e-006</v>
      </c>
    </row>
    <row r="263" ht="45" customHeight="1">
      <c r="A263" s="5" t="s">
        <v>22</v>
      </c>
      <c r="B263" s="5" t="s">
        <v>743</v>
      </c>
      <c r="C263" s="5" t="s">
        <v>24</v>
      </c>
      <c r="D263" s="5" t="s">
        <v>744</v>
      </c>
      <c r="E263" s="5" t="s">
        <v>745</v>
      </c>
      <c r="F263" s="6">
        <f t="shared" si="44"/>
        <v>2</v>
      </c>
      <c r="G263" s="5" t="s">
        <v>35</v>
      </c>
      <c r="H263" s="7">
        <v>14.67</v>
      </c>
      <c r="I263" s="7">
        <v>14.67</v>
      </c>
      <c r="J263" s="8">
        <v>0.2354</v>
      </c>
      <c r="K263" s="7">
        <f t="shared" si="45"/>
        <v>18.123318000000001</v>
      </c>
      <c r="L263" s="9">
        <f t="shared" si="46"/>
        <v>36.240000000000002</v>
      </c>
      <c r="M263" s="5" t="s">
        <v>19</v>
      </c>
      <c r="N263" s="5" t="s">
        <v>18</v>
      </c>
      <c r="O263" s="5" t="s">
        <v>28</v>
      </c>
      <c r="P263" s="6">
        <v>2</v>
      </c>
      <c r="Q263" s="7">
        <f t="shared" si="47"/>
        <v>36.240000000000002</v>
      </c>
      <c r="R263" s="10">
        <f>Q263/$Q$690</f>
        <v>9.2510035979588297e-006</v>
      </c>
    </row>
    <row r="264" ht="45" customHeight="1">
      <c r="A264" s="5" t="s">
        <v>22</v>
      </c>
      <c r="B264" s="5" t="s">
        <v>746</v>
      </c>
      <c r="C264" s="5" t="s">
        <v>24</v>
      </c>
      <c r="D264" s="5" t="s">
        <v>747</v>
      </c>
      <c r="E264" s="5" t="s">
        <v>748</v>
      </c>
      <c r="F264" s="6">
        <f t="shared" si="44"/>
        <v>25</v>
      </c>
      <c r="G264" s="5" t="s">
        <v>35</v>
      </c>
      <c r="H264" s="7">
        <v>21.84</v>
      </c>
      <c r="I264" s="7">
        <v>21.84</v>
      </c>
      <c r="J264" s="8">
        <v>0.2354</v>
      </c>
      <c r="K264" s="7">
        <f t="shared" si="45"/>
        <v>26.981135999999999</v>
      </c>
      <c r="L264" s="9">
        <f t="shared" si="46"/>
        <v>674.5</v>
      </c>
      <c r="M264" s="5" t="s">
        <v>19</v>
      </c>
      <c r="N264" s="5" t="s">
        <v>18</v>
      </c>
      <c r="O264" s="5" t="s">
        <v>28</v>
      </c>
      <c r="P264" s="6">
        <v>25</v>
      </c>
      <c r="Q264" s="7">
        <f t="shared" si="47"/>
        <v>674.5</v>
      </c>
      <c r="R264" s="10">
        <f>Q264/$Q$690</f>
        <v>1.7217996486819069e-004</v>
      </c>
    </row>
    <row r="265" ht="45" customHeight="1">
      <c r="A265" s="5" t="s">
        <v>22</v>
      </c>
      <c r="B265" s="5" t="s">
        <v>749</v>
      </c>
      <c r="C265" s="5" t="s">
        <v>24</v>
      </c>
      <c r="D265" s="5" t="s">
        <v>750</v>
      </c>
      <c r="E265" s="5" t="s">
        <v>751</v>
      </c>
      <c r="F265" s="6">
        <f t="shared" si="44"/>
        <v>1</v>
      </c>
      <c r="G265" s="5" t="s">
        <v>35</v>
      </c>
      <c r="H265" s="7">
        <v>57.329999999999998</v>
      </c>
      <c r="I265" s="7">
        <v>57.329999999999998</v>
      </c>
      <c r="J265" s="8">
        <v>0.2354</v>
      </c>
      <c r="K265" s="7">
        <f t="shared" si="45"/>
        <v>70.825481999999994</v>
      </c>
      <c r="L265" s="9">
        <f t="shared" si="46"/>
        <v>70.829999999999998</v>
      </c>
      <c r="M265" s="5" t="s">
        <v>19</v>
      </c>
      <c r="N265" s="5" t="s">
        <v>18</v>
      </c>
      <c r="O265" s="5" t="s">
        <v>28</v>
      </c>
      <c r="P265" s="6">
        <v>1</v>
      </c>
      <c r="Q265" s="7">
        <f t="shared" si="47"/>
        <v>70.829999999999998</v>
      </c>
      <c r="R265" s="10">
        <f>Q265/$Q$690</f>
        <v>1.8080810840050328e-005</v>
      </c>
    </row>
    <row r="266" ht="45" customHeight="1">
      <c r="A266" s="5" t="s">
        <v>22</v>
      </c>
      <c r="B266" s="5" t="s">
        <v>752</v>
      </c>
      <c r="C266" s="5" t="s">
        <v>24</v>
      </c>
      <c r="D266" s="5" t="s">
        <v>753</v>
      </c>
      <c r="E266" s="5" t="s">
        <v>754</v>
      </c>
      <c r="F266" s="6">
        <f t="shared" si="44"/>
        <v>38</v>
      </c>
      <c r="G266" s="5" t="s">
        <v>35</v>
      </c>
      <c r="H266" s="7">
        <v>11.84</v>
      </c>
      <c r="I266" s="7">
        <v>11.84</v>
      </c>
      <c r="J266" s="8">
        <v>0.2354</v>
      </c>
      <c r="K266" s="7">
        <f t="shared" si="45"/>
        <v>14.627136</v>
      </c>
      <c r="L266" s="9">
        <f t="shared" si="46"/>
        <v>555.94000000000005</v>
      </c>
      <c r="M266" s="5" t="s">
        <v>19</v>
      </c>
      <c r="N266" s="5" t="s">
        <v>18</v>
      </c>
      <c r="O266" s="5" t="s">
        <v>28</v>
      </c>
      <c r="P266" s="6">
        <v>38</v>
      </c>
      <c r="Q266" s="7">
        <f t="shared" si="47"/>
        <v>555.94000000000005</v>
      </c>
      <c r="R266" s="10">
        <f>Q266/$Q$690</f>
        <v>1.4191509217023268e-004</v>
      </c>
    </row>
    <row r="267" ht="45" customHeight="1">
      <c r="A267" s="5" t="s">
        <v>22</v>
      </c>
      <c r="B267" s="5" t="s">
        <v>755</v>
      </c>
      <c r="C267" s="5" t="s">
        <v>24</v>
      </c>
      <c r="D267" s="5" t="s">
        <v>756</v>
      </c>
      <c r="E267" s="5" t="s">
        <v>757</v>
      </c>
      <c r="F267" s="6">
        <f t="shared" si="44"/>
        <v>1</v>
      </c>
      <c r="G267" s="5" t="s">
        <v>35</v>
      </c>
      <c r="H267" s="7">
        <v>24.739999999999998</v>
      </c>
      <c r="I267" s="7">
        <v>24.739999999999998</v>
      </c>
      <c r="J267" s="8">
        <v>0.2354</v>
      </c>
      <c r="K267" s="7">
        <f t="shared" si="45"/>
        <v>30.563795999999996</v>
      </c>
      <c r="L267" s="9">
        <f t="shared" si="46"/>
        <v>30.559999999999999</v>
      </c>
      <c r="M267" s="5" t="s">
        <v>19</v>
      </c>
      <c r="N267" s="5" t="s">
        <v>18</v>
      </c>
      <c r="O267" s="5" t="s">
        <v>28</v>
      </c>
      <c r="P267" s="6">
        <v>1</v>
      </c>
      <c r="Q267" s="7">
        <f t="shared" si="47"/>
        <v>30.559999999999999</v>
      </c>
      <c r="R267" s="10">
        <f>Q267/$Q$690</f>
        <v>7.8010670517003808e-006</v>
      </c>
    </row>
    <row r="268" ht="45" customHeight="1">
      <c r="A268" s="5" t="s">
        <v>22</v>
      </c>
      <c r="B268" s="5" t="s">
        <v>758</v>
      </c>
      <c r="C268" s="5" t="s">
        <v>24</v>
      </c>
      <c r="D268" s="5" t="s">
        <v>759</v>
      </c>
      <c r="E268" s="5" t="s">
        <v>760</v>
      </c>
      <c r="F268" s="6">
        <f t="shared" si="44"/>
        <v>4</v>
      </c>
      <c r="G268" s="5" t="s">
        <v>35</v>
      </c>
      <c r="H268" s="7">
        <v>28.960000000000001</v>
      </c>
      <c r="I268" s="7">
        <v>28.960000000000001</v>
      </c>
      <c r="J268" s="8">
        <v>0.2354</v>
      </c>
      <c r="K268" s="7">
        <f t="shared" si="45"/>
        <v>35.777183999999998</v>
      </c>
      <c r="L268" s="9">
        <f t="shared" si="46"/>
        <v>143.12</v>
      </c>
      <c r="M268" s="5" t="s">
        <v>19</v>
      </c>
      <c r="N268" s="5" t="s">
        <v>18</v>
      </c>
      <c r="O268" s="5" t="s">
        <v>28</v>
      </c>
      <c r="P268" s="6">
        <v>4</v>
      </c>
      <c r="Q268" s="7">
        <f t="shared" si="47"/>
        <v>143.12</v>
      </c>
      <c r="R268" s="10">
        <f>Q268/$Q$690</f>
        <v>3.6534316637413568e-005</v>
      </c>
    </row>
    <row r="269" ht="45" customHeight="1">
      <c r="A269" s="5" t="s">
        <v>22</v>
      </c>
      <c r="B269" s="5" t="s">
        <v>761</v>
      </c>
      <c r="C269" s="5" t="s">
        <v>24</v>
      </c>
      <c r="D269" s="5" t="s">
        <v>762</v>
      </c>
      <c r="E269" s="5" t="s">
        <v>763</v>
      </c>
      <c r="F269" s="6">
        <f t="shared" si="44"/>
        <v>8</v>
      </c>
      <c r="G269" s="5" t="s">
        <v>35</v>
      </c>
      <c r="H269" s="7">
        <v>46.229999999999997</v>
      </c>
      <c r="I269" s="7">
        <v>46.229999999999997</v>
      </c>
      <c r="J269" s="8">
        <v>0.2354</v>
      </c>
      <c r="K269" s="7">
        <f t="shared" si="45"/>
        <v>57.112541999999998</v>
      </c>
      <c r="L269" s="9">
        <f t="shared" si="46"/>
        <v>456.88</v>
      </c>
      <c r="M269" s="5" t="s">
        <v>19</v>
      </c>
      <c r="N269" s="5" t="s">
        <v>18</v>
      </c>
      <c r="O269" s="5" t="s">
        <v>28</v>
      </c>
      <c r="P269" s="6">
        <v>8</v>
      </c>
      <c r="Q269" s="7">
        <f t="shared" si="47"/>
        <v>456.88</v>
      </c>
      <c r="R269" s="10">
        <f>Q269/$Q$690</f>
        <v>1.1662799458707036e-004</v>
      </c>
    </row>
    <row r="270" ht="45" customHeight="1">
      <c r="A270" s="5" t="s">
        <v>22</v>
      </c>
      <c r="B270" s="5" t="s">
        <v>764</v>
      </c>
      <c r="C270" s="5" t="s">
        <v>24</v>
      </c>
      <c r="D270" s="5" t="s">
        <v>765</v>
      </c>
      <c r="E270" s="5" t="s">
        <v>766</v>
      </c>
      <c r="F270" s="6">
        <f t="shared" si="44"/>
        <v>21</v>
      </c>
      <c r="G270" s="5" t="s">
        <v>35</v>
      </c>
      <c r="H270" s="7">
        <v>101.86</v>
      </c>
      <c r="I270" s="7">
        <v>101.86</v>
      </c>
      <c r="J270" s="8">
        <v>0.2354</v>
      </c>
      <c r="K270" s="7">
        <f t="shared" si="45"/>
        <v>125.837844</v>
      </c>
      <c r="L270" s="9">
        <f t="shared" si="46"/>
        <v>2642.6399999999999</v>
      </c>
      <c r="M270" s="5" t="s">
        <v>19</v>
      </c>
      <c r="N270" s="5" t="s">
        <v>18</v>
      </c>
      <c r="O270" s="5" t="s">
        <v>28</v>
      </c>
      <c r="P270" s="6">
        <v>21</v>
      </c>
      <c r="Q270" s="7">
        <f t="shared" si="47"/>
        <v>2642.6399999999999</v>
      </c>
      <c r="R270" s="10">
        <f>Q270/$Q$690</f>
        <v>6.7458808355711701e-004</v>
      </c>
    </row>
    <row r="271" ht="45" customHeight="1">
      <c r="A271" s="5" t="s">
        <v>22</v>
      </c>
      <c r="B271" s="5" t="s">
        <v>767</v>
      </c>
      <c r="C271" s="5" t="s">
        <v>24</v>
      </c>
      <c r="D271" s="5" t="s">
        <v>768</v>
      </c>
      <c r="E271" s="5" t="s">
        <v>769</v>
      </c>
      <c r="F271" s="6">
        <f t="shared" si="44"/>
        <v>12</v>
      </c>
      <c r="G271" s="5" t="s">
        <v>35</v>
      </c>
      <c r="H271" s="7">
        <v>24.559999999999999</v>
      </c>
      <c r="I271" s="7">
        <v>24.559999999999999</v>
      </c>
      <c r="J271" s="8">
        <v>0.2354</v>
      </c>
      <c r="K271" s="7">
        <f t="shared" si="45"/>
        <v>30.341423999999996</v>
      </c>
      <c r="L271" s="9">
        <f t="shared" si="46"/>
        <v>364.07999999999998</v>
      </c>
      <c r="M271" s="5" t="s">
        <v>19</v>
      </c>
      <c r="N271" s="5" t="s">
        <v>18</v>
      </c>
      <c r="O271" s="5" t="s">
        <v>28</v>
      </c>
      <c r="P271" s="6">
        <v>12</v>
      </c>
      <c r="Q271" s="7">
        <f t="shared" si="47"/>
        <v>364.07999999999998</v>
      </c>
      <c r="R271" s="10">
        <f>Q271/$Q$690</f>
        <v>9.2938890451016847e-005</v>
      </c>
    </row>
    <row r="272" ht="45" customHeight="1">
      <c r="A272" s="5" t="s">
        <v>22</v>
      </c>
      <c r="B272" s="5" t="s">
        <v>770</v>
      </c>
      <c r="C272" s="5" t="s">
        <v>24</v>
      </c>
      <c r="D272" s="5" t="s">
        <v>771</v>
      </c>
      <c r="E272" s="5" t="s">
        <v>772</v>
      </c>
      <c r="F272" s="6">
        <f t="shared" si="44"/>
        <v>6</v>
      </c>
      <c r="G272" s="5" t="s">
        <v>35</v>
      </c>
      <c r="H272" s="7">
        <v>118.12</v>
      </c>
      <c r="I272" s="7">
        <v>118.12</v>
      </c>
      <c r="J272" s="8">
        <v>0.2354</v>
      </c>
      <c r="K272" s="7">
        <f t="shared" si="45"/>
        <v>145.92544800000002</v>
      </c>
      <c r="L272" s="9">
        <f t="shared" si="46"/>
        <v>875.58000000000004</v>
      </c>
      <c r="M272" s="5" t="s">
        <v>19</v>
      </c>
      <c r="N272" s="5" t="s">
        <v>18</v>
      </c>
      <c r="O272" s="5" t="s">
        <v>28</v>
      </c>
      <c r="P272" s="6">
        <v>6</v>
      </c>
      <c r="Q272" s="7">
        <f t="shared" si="47"/>
        <v>875.58000000000004</v>
      </c>
      <c r="R272" s="10">
        <f>Q272/$Q$690</f>
        <v>2.235097607698894e-004</v>
      </c>
    </row>
    <row r="273" ht="45" customHeight="1">
      <c r="A273" s="5" t="s">
        <v>22</v>
      </c>
      <c r="B273" s="5" t="s">
        <v>773</v>
      </c>
      <c r="C273" s="5" t="s">
        <v>37</v>
      </c>
      <c r="D273" s="5" t="s">
        <v>774</v>
      </c>
      <c r="E273" s="5" t="s">
        <v>775</v>
      </c>
      <c r="F273" s="6">
        <f t="shared" si="44"/>
        <v>1</v>
      </c>
      <c r="G273" s="5" t="s">
        <v>35</v>
      </c>
      <c r="H273" s="7">
        <v>58.960000000000001</v>
      </c>
      <c r="I273" s="7">
        <v>58.960000000000001</v>
      </c>
      <c r="J273" s="8">
        <v>0.2354</v>
      </c>
      <c r="K273" s="7">
        <f t="shared" si="45"/>
        <v>72.839184000000003</v>
      </c>
      <c r="L273" s="9">
        <f t="shared" si="46"/>
        <v>72.840000000000003</v>
      </c>
      <c r="M273" s="5" t="s">
        <v>19</v>
      </c>
      <c r="N273" s="5" t="s">
        <v>18</v>
      </c>
      <c r="O273" s="5" t="s">
        <v>28</v>
      </c>
      <c r="P273" s="6">
        <v>1</v>
      </c>
      <c r="Q273" s="7">
        <f t="shared" si="47"/>
        <v>72.840000000000003</v>
      </c>
      <c r="R273" s="10">
        <f>Q273/$Q$690</f>
        <v>1.8593904582652351e-005</v>
      </c>
    </row>
    <row r="274" ht="45" customHeight="1">
      <c r="A274" s="5" t="s">
        <v>22</v>
      </c>
      <c r="B274" s="5" t="s">
        <v>776</v>
      </c>
      <c r="C274" s="5" t="s">
        <v>24</v>
      </c>
      <c r="D274" s="5" t="s">
        <v>777</v>
      </c>
      <c r="E274" s="5" t="s">
        <v>778</v>
      </c>
      <c r="F274" s="6">
        <f t="shared" si="44"/>
        <v>1</v>
      </c>
      <c r="G274" s="5" t="s">
        <v>35</v>
      </c>
      <c r="H274" s="7">
        <v>21.870000000000001</v>
      </c>
      <c r="I274" s="7">
        <v>21.870000000000001</v>
      </c>
      <c r="J274" s="8">
        <v>0.2354</v>
      </c>
      <c r="K274" s="7">
        <f t="shared" si="45"/>
        <v>27.018198000000002</v>
      </c>
      <c r="L274" s="9">
        <f t="shared" si="46"/>
        <v>27.02</v>
      </c>
      <c r="M274" s="5" t="s">
        <v>19</v>
      </c>
      <c r="N274" s="5" t="s">
        <v>18</v>
      </c>
      <c r="O274" s="5" t="s">
        <v>28</v>
      </c>
      <c r="P274" s="6">
        <v>1</v>
      </c>
      <c r="Q274" s="7">
        <f t="shared" si="47"/>
        <v>27.02</v>
      </c>
      <c r="R274" s="10">
        <f>Q274/$Q$690</f>
        <v>6.897409415475926e-006</v>
      </c>
    </row>
    <row r="275" ht="45" customHeight="1">
      <c r="A275" s="2" t="s">
        <v>17</v>
      </c>
      <c r="B275" s="2" t="s">
        <v>779</v>
      </c>
      <c r="C275" s="2" t="s">
        <v>19</v>
      </c>
      <c r="D275" s="2" t="s">
        <v>19</v>
      </c>
      <c r="E275" s="2" t="s">
        <v>780</v>
      </c>
      <c r="F275" s="2" t="s">
        <v>19</v>
      </c>
      <c r="G275" s="2" t="s">
        <v>19</v>
      </c>
      <c r="H275" s="2" t="s">
        <v>19</v>
      </c>
      <c r="I275" s="2" t="s">
        <v>19</v>
      </c>
      <c r="J275" s="2" t="s">
        <v>19</v>
      </c>
      <c r="K275" s="2" t="s">
        <v>19</v>
      </c>
      <c r="L275" s="3">
        <f>ROUND(L276,2)+ROUND(L277,2)+ROUND(L278,2)+ROUND(L279,2)+ROUND(L280,2)+ROUND(L281,2)+ROUND(L282,2)+ROUND(L283,2)</f>
        <v>16167.510000000002</v>
      </c>
      <c r="M275" s="2" t="s">
        <v>19</v>
      </c>
      <c r="N275" s="2" t="s">
        <v>19</v>
      </c>
      <c r="O275" s="2" t="s">
        <v>19</v>
      </c>
      <c r="P275" s="2" t="s">
        <v>19</v>
      </c>
      <c r="Q275" s="2" t="s">
        <v>19</v>
      </c>
      <c r="R275" s="10"/>
    </row>
    <row r="276" ht="45" customHeight="1">
      <c r="A276" s="5" t="s">
        <v>22</v>
      </c>
      <c r="B276" s="5" t="s">
        <v>781</v>
      </c>
      <c r="C276" s="5" t="s">
        <v>24</v>
      </c>
      <c r="D276" s="5" t="s">
        <v>782</v>
      </c>
      <c r="E276" s="5" t="s">
        <v>783</v>
      </c>
      <c r="F276" s="6">
        <f t="shared" si="44"/>
        <v>8</v>
      </c>
      <c r="G276" s="5" t="s">
        <v>35</v>
      </c>
      <c r="H276" s="7">
        <v>309.38999999999999</v>
      </c>
      <c r="I276" s="7">
        <v>309.38999999999999</v>
      </c>
      <c r="J276" s="8">
        <v>0.2354</v>
      </c>
      <c r="K276" s="7">
        <f t="shared" si="45"/>
        <v>382.22040599999997</v>
      </c>
      <c r="L276" s="9">
        <f t="shared" ref="L276:L283" si="48">ROUND(Q276,2)</f>
        <v>3057.7600000000002</v>
      </c>
      <c r="M276" s="5" t="s">
        <v>19</v>
      </c>
      <c r="N276" s="5" t="s">
        <v>18</v>
      </c>
      <c r="O276" s="5" t="s">
        <v>28</v>
      </c>
      <c r="P276" s="6">
        <v>8</v>
      </c>
      <c r="Q276" s="7">
        <f t="shared" si="47"/>
        <v>3057.7600000000002</v>
      </c>
      <c r="R276" s="10">
        <f>Q276/$Q$690</f>
        <v>7.8055598128296336e-004</v>
      </c>
    </row>
    <row r="277" ht="45" customHeight="1">
      <c r="A277" s="5" t="s">
        <v>22</v>
      </c>
      <c r="B277" s="5" t="s">
        <v>784</v>
      </c>
      <c r="C277" s="5" t="s">
        <v>24</v>
      </c>
      <c r="D277" s="5" t="s">
        <v>785</v>
      </c>
      <c r="E277" s="5" t="s">
        <v>786</v>
      </c>
      <c r="F277" s="6">
        <f t="shared" si="44"/>
        <v>10</v>
      </c>
      <c r="G277" s="5" t="s">
        <v>35</v>
      </c>
      <c r="H277" s="7">
        <v>147.21000000000001</v>
      </c>
      <c r="I277" s="7">
        <v>147.21000000000001</v>
      </c>
      <c r="J277" s="8">
        <v>0.2354</v>
      </c>
      <c r="K277" s="7">
        <f t="shared" si="45"/>
        <v>181.86323400000001</v>
      </c>
      <c r="L277" s="9">
        <f t="shared" si="48"/>
        <v>1818.5999999999999</v>
      </c>
      <c r="M277" s="5" t="s">
        <v>19</v>
      </c>
      <c r="N277" s="5" t="s">
        <v>18</v>
      </c>
      <c r="O277" s="5" t="s">
        <v>28</v>
      </c>
      <c r="P277" s="6">
        <v>10</v>
      </c>
      <c r="Q277" s="7">
        <f t="shared" si="47"/>
        <v>1818.6000000000001</v>
      </c>
      <c r="R277" s="10">
        <f>Q277/$Q$690</f>
        <v>4.6423496532141081e-004</v>
      </c>
    </row>
    <row r="278" ht="45" customHeight="1">
      <c r="A278" s="5" t="s">
        <v>22</v>
      </c>
      <c r="B278" s="5" t="s">
        <v>787</v>
      </c>
      <c r="C278" s="5" t="s">
        <v>24</v>
      </c>
      <c r="D278" s="5" t="s">
        <v>788</v>
      </c>
      <c r="E278" s="5" t="s">
        <v>789</v>
      </c>
      <c r="F278" s="6">
        <f t="shared" si="44"/>
        <v>29</v>
      </c>
      <c r="G278" s="5" t="s">
        <v>35</v>
      </c>
      <c r="H278" s="7">
        <v>83.230000000000004</v>
      </c>
      <c r="I278" s="7">
        <v>83.230000000000004</v>
      </c>
      <c r="J278" s="8">
        <v>0.2354</v>
      </c>
      <c r="K278" s="7">
        <f t="shared" si="45"/>
        <v>102.82234200000001</v>
      </c>
      <c r="L278" s="9">
        <f t="shared" si="48"/>
        <v>2981.7800000000002</v>
      </c>
      <c r="M278" s="5" t="s">
        <v>19</v>
      </c>
      <c r="N278" s="5" t="s">
        <v>18</v>
      </c>
      <c r="O278" s="5" t="s">
        <v>28</v>
      </c>
      <c r="P278" s="6">
        <v>29</v>
      </c>
      <c r="Q278" s="7">
        <f t="shared" si="47"/>
        <v>2981.7799999999997</v>
      </c>
      <c r="R278" s="10">
        <f>Q278/$Q$690</f>
        <v>7.6116052727156938e-004</v>
      </c>
    </row>
    <row r="279" ht="45" customHeight="1">
      <c r="A279" s="5" t="s">
        <v>22</v>
      </c>
      <c r="B279" s="5" t="s">
        <v>790</v>
      </c>
      <c r="C279" s="5" t="s">
        <v>24</v>
      </c>
      <c r="D279" s="5" t="s">
        <v>791</v>
      </c>
      <c r="E279" s="5" t="s">
        <v>792</v>
      </c>
      <c r="F279" s="6">
        <f t="shared" si="44"/>
        <v>8</v>
      </c>
      <c r="G279" s="5" t="s">
        <v>35</v>
      </c>
      <c r="H279" s="7">
        <v>79.140000000000001</v>
      </c>
      <c r="I279" s="7">
        <v>79.140000000000001</v>
      </c>
      <c r="J279" s="8">
        <v>0.2354</v>
      </c>
      <c r="K279" s="7">
        <f t="shared" si="45"/>
        <v>97.769555999999994</v>
      </c>
      <c r="L279" s="9">
        <f t="shared" si="48"/>
        <v>782.15999999999997</v>
      </c>
      <c r="M279" s="5" t="s">
        <v>19</v>
      </c>
      <c r="N279" s="5" t="s">
        <v>18</v>
      </c>
      <c r="O279" s="5" t="s">
        <v>28</v>
      </c>
      <c r="P279" s="6">
        <v>8</v>
      </c>
      <c r="Q279" s="7">
        <f t="shared" si="47"/>
        <v>782.15999999999997</v>
      </c>
      <c r="R279" s="10">
        <f>Q279/$Q$690</f>
        <v>1.9966238891223724e-004</v>
      </c>
    </row>
    <row r="280" ht="45" customHeight="1">
      <c r="A280" s="5" t="s">
        <v>22</v>
      </c>
      <c r="B280" s="5" t="s">
        <v>793</v>
      </c>
      <c r="C280" s="5" t="s">
        <v>24</v>
      </c>
      <c r="D280" s="5" t="s">
        <v>794</v>
      </c>
      <c r="E280" s="5" t="s">
        <v>795</v>
      </c>
      <c r="F280" s="6">
        <f t="shared" si="44"/>
        <v>1</v>
      </c>
      <c r="G280" s="5" t="s">
        <v>35</v>
      </c>
      <c r="H280" s="7">
        <v>21.670000000000002</v>
      </c>
      <c r="I280" s="7">
        <v>21.670000000000002</v>
      </c>
      <c r="J280" s="8">
        <v>0.2354</v>
      </c>
      <c r="K280" s="7">
        <f t="shared" si="45"/>
        <v>26.771118000000001</v>
      </c>
      <c r="L280" s="9">
        <f t="shared" si="48"/>
        <v>26.77</v>
      </c>
      <c r="M280" s="5" t="s">
        <v>19</v>
      </c>
      <c r="N280" s="5" t="s">
        <v>18</v>
      </c>
      <c r="O280" s="5" t="s">
        <v>28</v>
      </c>
      <c r="P280" s="6">
        <v>1</v>
      </c>
      <c r="Q280" s="7">
        <f t="shared" si="47"/>
        <v>26.77</v>
      </c>
      <c r="R280" s="10">
        <f>Q280/$Q$690</f>
        <v>6.8335917857990581e-006</v>
      </c>
    </row>
    <row r="281" ht="45" customHeight="1">
      <c r="A281" s="5" t="s">
        <v>22</v>
      </c>
      <c r="B281" s="5" t="s">
        <v>796</v>
      </c>
      <c r="C281" s="5" t="s">
        <v>24</v>
      </c>
      <c r="D281" s="5" t="s">
        <v>797</v>
      </c>
      <c r="E281" s="5" t="s">
        <v>798</v>
      </c>
      <c r="F281" s="6">
        <f t="shared" si="44"/>
        <v>1</v>
      </c>
      <c r="G281" s="5" t="s">
        <v>35</v>
      </c>
      <c r="H281" s="7">
        <v>25.93</v>
      </c>
      <c r="I281" s="7">
        <v>25.93</v>
      </c>
      <c r="J281" s="8">
        <v>0.2354</v>
      </c>
      <c r="K281" s="7">
        <f t="shared" si="45"/>
        <v>32.033921999999997</v>
      </c>
      <c r="L281" s="9">
        <f t="shared" si="48"/>
        <v>32.030000000000001</v>
      </c>
      <c r="M281" s="5" t="s">
        <v>19</v>
      </c>
      <c r="N281" s="5" t="s">
        <v>18</v>
      </c>
      <c r="O281" s="5" t="s">
        <v>28</v>
      </c>
      <c r="P281" s="6">
        <v>1</v>
      </c>
      <c r="Q281" s="7">
        <f t="shared" si="47"/>
        <v>32.030000000000001</v>
      </c>
      <c r="R281" s="10">
        <f>Q281/$Q$690</f>
        <v>8.176314714200368e-006</v>
      </c>
    </row>
    <row r="282" ht="45" customHeight="1">
      <c r="A282" s="5" t="s">
        <v>22</v>
      </c>
      <c r="B282" s="5" t="s">
        <v>799</v>
      </c>
      <c r="C282" s="5" t="s">
        <v>24</v>
      </c>
      <c r="D282" s="5" t="s">
        <v>800</v>
      </c>
      <c r="E282" s="5" t="s">
        <v>801</v>
      </c>
      <c r="F282" s="6">
        <f t="shared" si="44"/>
        <v>1</v>
      </c>
      <c r="G282" s="5" t="s">
        <v>35</v>
      </c>
      <c r="H282" s="7">
        <v>73.859999999999999</v>
      </c>
      <c r="I282" s="7">
        <v>73.859999999999999</v>
      </c>
      <c r="J282" s="8">
        <v>0.2354</v>
      </c>
      <c r="K282" s="7">
        <f t="shared" si="45"/>
        <v>91.246644000000003</v>
      </c>
      <c r="L282" s="9">
        <f t="shared" si="48"/>
        <v>91.25</v>
      </c>
      <c r="M282" s="5" t="s">
        <v>19</v>
      </c>
      <c r="N282" s="5" t="s">
        <v>18</v>
      </c>
      <c r="O282" s="5" t="s">
        <v>28</v>
      </c>
      <c r="P282" s="6">
        <v>1</v>
      </c>
      <c r="Q282" s="7">
        <f t="shared" si="47"/>
        <v>91.25</v>
      </c>
      <c r="R282" s="10">
        <f>Q282/$Q$690</f>
        <v>2.329343483205693e-005</v>
      </c>
    </row>
    <row r="283" ht="45" customHeight="1">
      <c r="A283" s="5" t="s">
        <v>22</v>
      </c>
      <c r="B283" s="5" t="s">
        <v>802</v>
      </c>
      <c r="C283" s="5" t="s">
        <v>37</v>
      </c>
      <c r="D283" s="5" t="s">
        <v>803</v>
      </c>
      <c r="E283" s="5" t="s">
        <v>804</v>
      </c>
      <c r="F283" s="6">
        <f t="shared" si="44"/>
        <v>14</v>
      </c>
      <c r="G283" s="5" t="s">
        <v>35</v>
      </c>
      <c r="H283" s="7">
        <v>426.52999999999997</v>
      </c>
      <c r="I283" s="7">
        <v>426.52999999999997</v>
      </c>
      <c r="J283" s="8">
        <v>0.2354</v>
      </c>
      <c r="K283" s="7">
        <f t="shared" si="45"/>
        <v>526.93516199999999</v>
      </c>
      <c r="L283" s="9">
        <f t="shared" si="48"/>
        <v>7377.1599999999999</v>
      </c>
      <c r="M283" s="5" t="s">
        <v>19</v>
      </c>
      <c r="N283" s="5" t="s">
        <v>18</v>
      </c>
      <c r="O283" s="5" t="s">
        <v>28</v>
      </c>
      <c r="P283" s="6">
        <v>14</v>
      </c>
      <c r="Q283" s="7">
        <f t="shared" si="47"/>
        <v>7377.1600000000008</v>
      </c>
      <c r="R283" s="10">
        <f>Q283/$Q$690</f>
        <v>1.8831714597880233e-003</v>
      </c>
    </row>
    <row r="284" ht="45" customHeight="1">
      <c r="A284" s="2" t="s">
        <v>17</v>
      </c>
      <c r="B284" s="2" t="s">
        <v>805</v>
      </c>
      <c r="C284" s="2" t="s">
        <v>19</v>
      </c>
      <c r="D284" s="2" t="s">
        <v>19</v>
      </c>
      <c r="E284" s="2" t="s">
        <v>806</v>
      </c>
      <c r="F284" s="2" t="s">
        <v>19</v>
      </c>
      <c r="G284" s="2" t="s">
        <v>19</v>
      </c>
      <c r="H284" s="2" t="s">
        <v>19</v>
      </c>
      <c r="I284" s="2" t="s">
        <v>19</v>
      </c>
      <c r="J284" s="2" t="s">
        <v>19</v>
      </c>
      <c r="K284" s="2" t="s">
        <v>19</v>
      </c>
      <c r="L284" s="3">
        <f>ROUND(L285,2)</f>
        <v>43657.779999999999</v>
      </c>
      <c r="M284" s="2" t="s">
        <v>19</v>
      </c>
      <c r="N284" s="2" t="s">
        <v>19</v>
      </c>
      <c r="O284" s="2" t="s">
        <v>19</v>
      </c>
      <c r="P284" s="2" t="s">
        <v>19</v>
      </c>
      <c r="Q284" s="2" t="s">
        <v>19</v>
      </c>
      <c r="R284" s="10"/>
    </row>
    <row r="285" ht="45" customHeight="1">
      <c r="A285" s="5" t="s">
        <v>22</v>
      </c>
      <c r="B285" s="5" t="s">
        <v>807</v>
      </c>
      <c r="C285" s="5" t="s">
        <v>37</v>
      </c>
      <c r="D285" s="5" t="s">
        <v>808</v>
      </c>
      <c r="E285" s="5" t="s">
        <v>809</v>
      </c>
      <c r="F285" s="6">
        <f t="shared" si="44"/>
        <v>1</v>
      </c>
      <c r="G285" s="5" t="s">
        <v>35</v>
      </c>
      <c r="H285" s="7">
        <v>35338.980000000003</v>
      </c>
      <c r="I285" s="7">
        <v>35338.980000000003</v>
      </c>
      <c r="J285" s="8">
        <v>0.2354</v>
      </c>
      <c r="K285" s="7">
        <f t="shared" si="45"/>
        <v>43657.775892000005</v>
      </c>
      <c r="L285" s="9">
        <f>ROUND(Q285,2)</f>
        <v>43657.779999999999</v>
      </c>
      <c r="M285" s="5" t="s">
        <v>19</v>
      </c>
      <c r="N285" s="5" t="s">
        <v>18</v>
      </c>
      <c r="O285" s="5" t="s">
        <v>28</v>
      </c>
      <c r="P285" s="6">
        <v>1</v>
      </c>
      <c r="Q285" s="7">
        <f t="shared" si="47"/>
        <v>43657.779999999999</v>
      </c>
      <c r="R285" s="10">
        <f>Q285/$Q$690</f>
        <v>1.114454414621675e-002</v>
      </c>
    </row>
    <row r="286" ht="45" customHeight="1">
      <c r="A286" s="2" t="s">
        <v>17</v>
      </c>
      <c r="B286" s="2" t="s">
        <v>810</v>
      </c>
      <c r="C286" s="2" t="s">
        <v>19</v>
      </c>
      <c r="D286" s="2" t="s">
        <v>19</v>
      </c>
      <c r="E286" s="2" t="s">
        <v>811</v>
      </c>
      <c r="F286" s="2" t="s">
        <v>19</v>
      </c>
      <c r="G286" s="2" t="s">
        <v>19</v>
      </c>
      <c r="H286" s="2" t="s">
        <v>19</v>
      </c>
      <c r="I286" s="2" t="s">
        <v>19</v>
      </c>
      <c r="J286" s="2" t="s">
        <v>19</v>
      </c>
      <c r="K286" s="2" t="s">
        <v>19</v>
      </c>
      <c r="L286" s="3">
        <f>ROUND(L287,2)+ROUND(L288,2)+ROUND(L289,2)+ROUND(L290,2)+ROUND(L291,2)+ROUND(L292,2)+ROUND(L293,2)+ROUND(L294,2)+ROUND(L295,2)+ROUND(L296,2)+ROUND(L297,2)</f>
        <v>19115.650000000001</v>
      </c>
      <c r="M286" s="2" t="s">
        <v>19</v>
      </c>
      <c r="N286" s="2" t="s">
        <v>19</v>
      </c>
      <c r="O286" s="2" t="s">
        <v>19</v>
      </c>
      <c r="P286" s="2" t="s">
        <v>19</v>
      </c>
      <c r="Q286" s="2" t="s">
        <v>19</v>
      </c>
      <c r="R286" s="10"/>
    </row>
    <row r="287" ht="45" customHeight="1">
      <c r="A287" s="5" t="s">
        <v>22</v>
      </c>
      <c r="B287" s="5" t="s">
        <v>812</v>
      </c>
      <c r="C287" s="5" t="s">
        <v>24</v>
      </c>
      <c r="D287" s="5" t="s">
        <v>813</v>
      </c>
      <c r="E287" s="5" t="s">
        <v>814</v>
      </c>
      <c r="F287" s="6">
        <f t="shared" si="44"/>
        <v>105.7</v>
      </c>
      <c r="G287" s="5" t="s">
        <v>43</v>
      </c>
      <c r="H287" s="7">
        <v>31.489999999999998</v>
      </c>
      <c r="I287" s="7">
        <v>31.489999999999998</v>
      </c>
      <c r="J287" s="8">
        <v>0.2354</v>
      </c>
      <c r="K287" s="7">
        <f t="shared" si="45"/>
        <v>38.902746</v>
      </c>
      <c r="L287" s="9">
        <f t="shared" ref="L287:L297" si="49">ROUND(Q287,2)</f>
        <v>4111.7299999999996</v>
      </c>
      <c r="M287" s="5" t="s">
        <v>19</v>
      </c>
      <c r="N287" s="5" t="s">
        <v>18</v>
      </c>
      <c r="O287" s="5" t="s">
        <v>28</v>
      </c>
      <c r="P287" s="6">
        <v>105.7</v>
      </c>
      <c r="Q287" s="7">
        <f t="shared" si="47"/>
        <v>4111.7299999999996</v>
      </c>
      <c r="R287" s="10">
        <f>Q287/$Q$690</f>
        <v>1.0496034498850787e-003</v>
      </c>
    </row>
    <row r="288" ht="45" customHeight="1">
      <c r="A288" s="5" t="s">
        <v>22</v>
      </c>
      <c r="B288" s="5" t="s">
        <v>815</v>
      </c>
      <c r="C288" s="5" t="s">
        <v>24</v>
      </c>
      <c r="D288" s="5" t="s">
        <v>816</v>
      </c>
      <c r="E288" s="5" t="s">
        <v>817</v>
      </c>
      <c r="F288" s="6">
        <f t="shared" si="44"/>
        <v>23.100000000000001</v>
      </c>
      <c r="G288" s="5" t="s">
        <v>43</v>
      </c>
      <c r="H288" s="7">
        <v>65.040000000000006</v>
      </c>
      <c r="I288" s="7">
        <v>65.040000000000006</v>
      </c>
      <c r="J288" s="8">
        <v>0.2354</v>
      </c>
      <c r="K288" s="7">
        <f t="shared" si="45"/>
        <v>80.35041600000001</v>
      </c>
      <c r="L288" s="9">
        <f t="shared" si="49"/>
        <v>1856.0899999999999</v>
      </c>
      <c r="M288" s="5" t="s">
        <v>19</v>
      </c>
      <c r="N288" s="5" t="s">
        <v>18</v>
      </c>
      <c r="O288" s="5" t="s">
        <v>28</v>
      </c>
      <c r="P288" s="6">
        <v>23.100000000000001</v>
      </c>
      <c r="Q288" s="7">
        <f t="shared" si="47"/>
        <v>1856.085</v>
      </c>
      <c r="R288" s="10">
        <f>Q288/$Q$690</f>
        <v>4.7380378071516045e-004</v>
      </c>
    </row>
    <row r="289" ht="45" customHeight="1">
      <c r="A289" s="5" t="s">
        <v>22</v>
      </c>
      <c r="B289" s="5" t="s">
        <v>818</v>
      </c>
      <c r="C289" s="5" t="s">
        <v>24</v>
      </c>
      <c r="D289" s="5" t="s">
        <v>819</v>
      </c>
      <c r="E289" s="5" t="s">
        <v>820</v>
      </c>
      <c r="F289" s="6">
        <f t="shared" si="44"/>
        <v>77.5</v>
      </c>
      <c r="G289" s="5" t="s">
        <v>43</v>
      </c>
      <c r="H289" s="7">
        <v>107.93000000000001</v>
      </c>
      <c r="I289" s="7">
        <v>107.93000000000001</v>
      </c>
      <c r="J289" s="8">
        <v>0.2354</v>
      </c>
      <c r="K289" s="7">
        <f t="shared" si="45"/>
        <v>133.33672200000001</v>
      </c>
      <c r="L289" s="9">
        <f t="shared" si="49"/>
        <v>10333.85</v>
      </c>
      <c r="M289" s="5" t="s">
        <v>19</v>
      </c>
      <c r="N289" s="5" t="s">
        <v>18</v>
      </c>
      <c r="O289" s="5" t="s">
        <v>28</v>
      </c>
      <c r="P289" s="6">
        <v>77.5</v>
      </c>
      <c r="Q289" s="7">
        <f t="shared" si="47"/>
        <v>10333.85</v>
      </c>
      <c r="R289" s="10">
        <f>Q289/$Q$690</f>
        <v>2.6379272497452223e-003</v>
      </c>
    </row>
    <row r="290" ht="45" customHeight="1">
      <c r="A290" s="5" t="s">
        <v>22</v>
      </c>
      <c r="B290" s="5" t="s">
        <v>821</v>
      </c>
      <c r="C290" s="5" t="s">
        <v>24</v>
      </c>
      <c r="D290" s="5" t="s">
        <v>822</v>
      </c>
      <c r="E290" s="5" t="s">
        <v>823</v>
      </c>
      <c r="F290" s="6">
        <f t="shared" si="44"/>
        <v>4.7999999999999998</v>
      </c>
      <c r="G290" s="5" t="s">
        <v>43</v>
      </c>
      <c r="H290" s="7">
        <v>169.24000000000001</v>
      </c>
      <c r="I290" s="7">
        <v>169.24000000000001</v>
      </c>
      <c r="J290" s="8">
        <v>0.2354</v>
      </c>
      <c r="K290" s="7">
        <f t="shared" si="45"/>
        <v>209.07909600000002</v>
      </c>
      <c r="L290" s="9">
        <f t="shared" si="49"/>
        <v>1003.58</v>
      </c>
      <c r="M290" s="5" t="s">
        <v>19</v>
      </c>
      <c r="N290" s="5" t="s">
        <v>18</v>
      </c>
      <c r="O290" s="5" t="s">
        <v>28</v>
      </c>
      <c r="P290" s="6">
        <v>4.7999999999999998</v>
      </c>
      <c r="Q290" s="7">
        <f t="shared" si="47"/>
        <v>1003.5840000000001</v>
      </c>
      <c r="R290" s="10">
        <f>Q290/$Q$690</f>
        <v>2.5618540824652082e-004</v>
      </c>
    </row>
    <row r="291" ht="45" customHeight="1">
      <c r="A291" s="5" t="s">
        <v>22</v>
      </c>
      <c r="B291" s="5" t="s">
        <v>824</v>
      </c>
      <c r="C291" s="5" t="s">
        <v>24</v>
      </c>
      <c r="D291" s="5" t="s">
        <v>825</v>
      </c>
      <c r="E291" s="5" t="s">
        <v>826</v>
      </c>
      <c r="F291" s="6">
        <f t="shared" si="44"/>
        <v>2</v>
      </c>
      <c r="G291" s="5" t="s">
        <v>35</v>
      </c>
      <c r="H291" s="7">
        <v>65.150000000000006</v>
      </c>
      <c r="I291" s="7">
        <v>65.150000000000006</v>
      </c>
      <c r="J291" s="8">
        <v>0.2354</v>
      </c>
      <c r="K291" s="7">
        <f t="shared" si="45"/>
        <v>80.486310000000003</v>
      </c>
      <c r="L291" s="9">
        <f t="shared" si="49"/>
        <v>160.97999999999999</v>
      </c>
      <c r="M291" s="5" t="s">
        <v>19</v>
      </c>
      <c r="N291" s="5" t="s">
        <v>18</v>
      </c>
      <c r="O291" s="5" t="s">
        <v>28</v>
      </c>
      <c r="P291" s="6">
        <v>2</v>
      </c>
      <c r="Q291" s="7">
        <f t="shared" si="47"/>
        <v>160.97999999999999</v>
      </c>
      <c r="R291" s="10">
        <f>Q291/$Q$690</f>
        <v>4.1093448101529035e-005</v>
      </c>
    </row>
    <row r="292" ht="45" customHeight="1">
      <c r="A292" s="5" t="s">
        <v>22</v>
      </c>
      <c r="B292" s="5" t="s">
        <v>827</v>
      </c>
      <c r="C292" s="5" t="s">
        <v>24</v>
      </c>
      <c r="D292" s="5" t="s">
        <v>828</v>
      </c>
      <c r="E292" s="5" t="s">
        <v>829</v>
      </c>
      <c r="F292" s="6">
        <f t="shared" si="44"/>
        <v>2</v>
      </c>
      <c r="G292" s="5" t="s">
        <v>35</v>
      </c>
      <c r="H292" s="7">
        <v>20.43</v>
      </c>
      <c r="I292" s="7">
        <v>20.43</v>
      </c>
      <c r="J292" s="8">
        <v>0.2354</v>
      </c>
      <c r="K292" s="7">
        <f t="shared" si="45"/>
        <v>25.239221999999998</v>
      </c>
      <c r="L292" s="9">
        <f t="shared" si="49"/>
        <v>50.479999999999997</v>
      </c>
      <c r="M292" s="5" t="s">
        <v>19</v>
      </c>
      <c r="N292" s="5" t="s">
        <v>18</v>
      </c>
      <c r="O292" s="5" t="s">
        <v>28</v>
      </c>
      <c r="P292" s="6">
        <v>2</v>
      </c>
      <c r="Q292" s="7">
        <f t="shared" si="47"/>
        <v>50.479999999999997</v>
      </c>
      <c r="R292" s="10">
        <f>Q292/$Q$690</f>
        <v>1.2886055784353246e-005</v>
      </c>
    </row>
    <row r="293" ht="45" customHeight="1">
      <c r="A293" s="5" t="s">
        <v>22</v>
      </c>
      <c r="B293" s="5" t="s">
        <v>830</v>
      </c>
      <c r="C293" s="5" t="s">
        <v>24</v>
      </c>
      <c r="D293" s="5" t="s">
        <v>831</v>
      </c>
      <c r="E293" s="5" t="s">
        <v>832</v>
      </c>
      <c r="F293" s="6">
        <f t="shared" si="44"/>
        <v>1</v>
      </c>
      <c r="G293" s="5" t="s">
        <v>35</v>
      </c>
      <c r="H293" s="7">
        <v>57.340000000000003</v>
      </c>
      <c r="I293" s="7">
        <v>57.340000000000003</v>
      </c>
      <c r="J293" s="8">
        <v>0.2354</v>
      </c>
      <c r="K293" s="7">
        <f t="shared" si="45"/>
        <v>70.83783600000001</v>
      </c>
      <c r="L293" s="9">
        <f t="shared" si="49"/>
        <v>70.840000000000003</v>
      </c>
      <c r="M293" s="5" t="s">
        <v>19</v>
      </c>
      <c r="N293" s="5" t="s">
        <v>18</v>
      </c>
      <c r="O293" s="5" t="s">
        <v>28</v>
      </c>
      <c r="P293" s="6">
        <v>1</v>
      </c>
      <c r="Q293" s="7">
        <f t="shared" si="47"/>
        <v>70.840000000000003</v>
      </c>
      <c r="R293" s="10">
        <f>Q293/$Q$690</f>
        <v>1.8083363545237404e-005</v>
      </c>
    </row>
    <row r="294" ht="45" customHeight="1">
      <c r="A294" s="5" t="s">
        <v>22</v>
      </c>
      <c r="B294" s="5" t="s">
        <v>833</v>
      </c>
      <c r="C294" s="5" t="s">
        <v>24</v>
      </c>
      <c r="D294" s="5" t="s">
        <v>834</v>
      </c>
      <c r="E294" s="5" t="s">
        <v>835</v>
      </c>
      <c r="F294" s="6">
        <f t="shared" ref="F294:F357" si="50">P294</f>
        <v>12</v>
      </c>
      <c r="G294" s="5" t="s">
        <v>35</v>
      </c>
      <c r="H294" s="7">
        <v>43.039999999999999</v>
      </c>
      <c r="I294" s="7">
        <v>43.039999999999999</v>
      </c>
      <c r="J294" s="8">
        <v>0.2354</v>
      </c>
      <c r="K294" s="7">
        <f t="shared" ref="K294:K357" si="51">ROUND(I294,2)+(ROUND(I294,2)*J294)</f>
        <v>53.171616</v>
      </c>
      <c r="L294" s="9">
        <f t="shared" si="49"/>
        <v>638.03999999999996</v>
      </c>
      <c r="M294" s="5" t="s">
        <v>19</v>
      </c>
      <c r="N294" s="5" t="s">
        <v>18</v>
      </c>
      <c r="O294" s="5" t="s">
        <v>28</v>
      </c>
      <c r="P294" s="6">
        <v>12</v>
      </c>
      <c r="Q294" s="7">
        <f t="shared" ref="Q294:Q357" si="52">ROUND(K294,2)*P294</f>
        <v>638.03999999999996</v>
      </c>
      <c r="R294" s="10">
        <f>Q294/$Q$690</f>
        <v>1.6287280175611619e-004</v>
      </c>
    </row>
    <row r="295" ht="45" customHeight="1">
      <c r="A295" s="5" t="s">
        <v>22</v>
      </c>
      <c r="B295" s="5" t="s">
        <v>836</v>
      </c>
      <c r="C295" s="5" t="s">
        <v>24</v>
      </c>
      <c r="D295" s="5" t="s">
        <v>837</v>
      </c>
      <c r="E295" s="5" t="s">
        <v>838</v>
      </c>
      <c r="F295" s="6">
        <f t="shared" si="50"/>
        <v>3</v>
      </c>
      <c r="G295" s="5" t="s">
        <v>35</v>
      </c>
      <c r="H295" s="7">
        <v>42.07</v>
      </c>
      <c r="I295" s="7">
        <v>42.07</v>
      </c>
      <c r="J295" s="8">
        <v>0.2354</v>
      </c>
      <c r="K295" s="7">
        <f t="shared" si="51"/>
        <v>51.973278000000001</v>
      </c>
      <c r="L295" s="9">
        <f t="shared" si="49"/>
        <v>155.91</v>
      </c>
      <c r="M295" s="5" t="s">
        <v>19</v>
      </c>
      <c r="N295" s="5" t="s">
        <v>18</v>
      </c>
      <c r="O295" s="5" t="s">
        <v>28</v>
      </c>
      <c r="P295" s="6">
        <v>3</v>
      </c>
      <c r="Q295" s="7">
        <f t="shared" si="52"/>
        <v>155.91</v>
      </c>
      <c r="R295" s="10">
        <f>Q295/$Q$690</f>
        <v>3.9799226571682148e-005</v>
      </c>
    </row>
    <row r="296" ht="45" customHeight="1">
      <c r="A296" s="5" t="s">
        <v>22</v>
      </c>
      <c r="B296" s="5" t="s">
        <v>839</v>
      </c>
      <c r="C296" s="5" t="s">
        <v>24</v>
      </c>
      <c r="D296" s="5" t="s">
        <v>840</v>
      </c>
      <c r="E296" s="5" t="s">
        <v>841</v>
      </c>
      <c r="F296" s="6">
        <f t="shared" si="50"/>
        <v>1</v>
      </c>
      <c r="G296" s="5" t="s">
        <v>35</v>
      </c>
      <c r="H296" s="7">
        <v>176.81</v>
      </c>
      <c r="I296" s="7">
        <v>176.81</v>
      </c>
      <c r="J296" s="8">
        <v>0.2354</v>
      </c>
      <c r="K296" s="7">
        <f t="shared" si="51"/>
        <v>218.431074</v>
      </c>
      <c r="L296" s="9">
        <f t="shared" si="49"/>
        <v>218.43000000000001</v>
      </c>
      <c r="M296" s="5" t="s">
        <v>19</v>
      </c>
      <c r="N296" s="5" t="s">
        <v>18</v>
      </c>
      <c r="O296" s="5" t="s">
        <v>28</v>
      </c>
      <c r="P296" s="6">
        <v>1</v>
      </c>
      <c r="Q296" s="7">
        <f t="shared" si="52"/>
        <v>218.43000000000001</v>
      </c>
      <c r="R296" s="10">
        <f>Q296/$Q$690</f>
        <v>5.5758739401273374e-005</v>
      </c>
    </row>
    <row r="297" ht="45" customHeight="1">
      <c r="A297" s="5" t="s">
        <v>22</v>
      </c>
      <c r="B297" s="5" t="s">
        <v>842</v>
      </c>
      <c r="C297" s="5" t="s">
        <v>37</v>
      </c>
      <c r="D297" s="5" t="s">
        <v>843</v>
      </c>
      <c r="E297" s="5" t="s">
        <v>844</v>
      </c>
      <c r="F297" s="6">
        <f t="shared" si="50"/>
        <v>4</v>
      </c>
      <c r="G297" s="5" t="s">
        <v>35</v>
      </c>
      <c r="H297" s="7">
        <v>104.36</v>
      </c>
      <c r="I297" s="7">
        <v>104.36</v>
      </c>
      <c r="J297" s="8">
        <v>0.2354</v>
      </c>
      <c r="K297" s="7">
        <f t="shared" si="51"/>
        <v>128.926344</v>
      </c>
      <c r="L297" s="9">
        <f t="shared" si="49"/>
        <v>515.72000000000003</v>
      </c>
      <c r="M297" s="5" t="s">
        <v>19</v>
      </c>
      <c r="N297" s="5" t="s">
        <v>18</v>
      </c>
      <c r="O297" s="5" t="s">
        <v>28</v>
      </c>
      <c r="P297" s="6">
        <v>4</v>
      </c>
      <c r="Q297" s="7">
        <f t="shared" si="52"/>
        <v>515.72000000000003</v>
      </c>
      <c r="R297" s="10">
        <f>Q297/$Q$690</f>
        <v>1.3164811190781811e-004</v>
      </c>
    </row>
    <row r="298" ht="45" customHeight="1">
      <c r="A298" s="2" t="s">
        <v>17</v>
      </c>
      <c r="B298" s="2" t="s">
        <v>845</v>
      </c>
      <c r="C298" s="2" t="s">
        <v>19</v>
      </c>
      <c r="D298" s="2" t="s">
        <v>19</v>
      </c>
      <c r="E298" s="2" t="s">
        <v>846</v>
      </c>
      <c r="F298" s="2" t="s">
        <v>19</v>
      </c>
      <c r="G298" s="2" t="s">
        <v>19</v>
      </c>
      <c r="H298" s="2" t="s">
        <v>19</v>
      </c>
      <c r="I298" s="2" t="s">
        <v>19</v>
      </c>
      <c r="J298" s="2" t="s">
        <v>19</v>
      </c>
      <c r="K298" s="2" t="s">
        <v>19</v>
      </c>
      <c r="L298" s="3">
        <f>ROUND(L299,2)+ROUND(L300,2)</f>
        <v>10333.98</v>
      </c>
      <c r="M298" s="2" t="s">
        <v>19</v>
      </c>
      <c r="N298" s="2" t="s">
        <v>19</v>
      </c>
      <c r="O298" s="2" t="s">
        <v>19</v>
      </c>
      <c r="P298" s="2" t="s">
        <v>19</v>
      </c>
      <c r="Q298" s="2" t="s">
        <v>19</v>
      </c>
      <c r="R298" s="10"/>
    </row>
    <row r="299" ht="45" customHeight="1">
      <c r="A299" s="5" t="s">
        <v>22</v>
      </c>
      <c r="B299" s="5" t="s">
        <v>847</v>
      </c>
      <c r="C299" s="5" t="s">
        <v>24</v>
      </c>
      <c r="D299" s="5" t="s">
        <v>848</v>
      </c>
      <c r="E299" s="5" t="s">
        <v>849</v>
      </c>
      <c r="F299" s="6">
        <f t="shared" si="50"/>
        <v>9</v>
      </c>
      <c r="G299" s="5" t="s">
        <v>35</v>
      </c>
      <c r="H299" s="7">
        <v>537.94000000000005</v>
      </c>
      <c r="I299" s="7">
        <v>537.94000000000005</v>
      </c>
      <c r="J299" s="8">
        <v>0.2354</v>
      </c>
      <c r="K299" s="7">
        <f t="shared" si="51"/>
        <v>664.57107600000006</v>
      </c>
      <c r="L299" s="9">
        <f t="shared" ref="L299:L300" si="53">ROUND(Q299,2)</f>
        <v>5981.1300000000001</v>
      </c>
      <c r="M299" s="5" t="s">
        <v>19</v>
      </c>
      <c r="N299" s="5" t="s">
        <v>18</v>
      </c>
      <c r="O299" s="5" t="s">
        <v>28</v>
      </c>
      <c r="P299" s="6">
        <v>9</v>
      </c>
      <c r="Q299" s="7">
        <f t="shared" si="52"/>
        <v>5981.1300000000001</v>
      </c>
      <c r="R299" s="10">
        <f>Q299/$Q$690</f>
        <v>1.5268061575568293e-003</v>
      </c>
    </row>
    <row r="300" ht="45" customHeight="1">
      <c r="A300" s="5" t="s">
        <v>22</v>
      </c>
      <c r="B300" s="5" t="s">
        <v>850</v>
      </c>
      <c r="C300" s="5" t="s">
        <v>37</v>
      </c>
      <c r="D300" s="5" t="s">
        <v>851</v>
      </c>
      <c r="E300" s="5" t="s">
        <v>852</v>
      </c>
      <c r="F300" s="6">
        <f t="shared" si="50"/>
        <v>9</v>
      </c>
      <c r="G300" s="5" t="s">
        <v>35</v>
      </c>
      <c r="H300" s="7">
        <v>391.49000000000001</v>
      </c>
      <c r="I300" s="7">
        <v>391.49000000000001</v>
      </c>
      <c r="J300" s="8">
        <v>0.2354</v>
      </c>
      <c r="K300" s="7">
        <f t="shared" si="51"/>
        <v>483.64674600000001</v>
      </c>
      <c r="L300" s="9">
        <f t="shared" si="53"/>
        <v>4352.8500000000004</v>
      </c>
      <c r="M300" s="5" t="s">
        <v>19</v>
      </c>
      <c r="N300" s="5" t="s">
        <v>18</v>
      </c>
      <c r="O300" s="5" t="s">
        <v>28</v>
      </c>
      <c r="P300" s="6">
        <v>9</v>
      </c>
      <c r="Q300" s="7">
        <f t="shared" si="52"/>
        <v>4352.8499999999995</v>
      </c>
      <c r="R300" s="10">
        <f>Q300/$Q$690</f>
        <v>1.1111542773558246e-003</v>
      </c>
    </row>
    <row r="301" ht="45" customHeight="1">
      <c r="A301" s="2" t="s">
        <v>17</v>
      </c>
      <c r="B301" s="2" t="s">
        <v>853</v>
      </c>
      <c r="C301" s="2" t="s">
        <v>19</v>
      </c>
      <c r="D301" s="2" t="s">
        <v>19</v>
      </c>
      <c r="E301" s="2" t="s">
        <v>854</v>
      </c>
      <c r="F301" s="2" t="s">
        <v>19</v>
      </c>
      <c r="G301" s="2" t="s">
        <v>19</v>
      </c>
      <c r="H301" s="2" t="s">
        <v>19</v>
      </c>
      <c r="I301" s="2" t="s">
        <v>19</v>
      </c>
      <c r="J301" s="2" t="s">
        <v>19</v>
      </c>
      <c r="K301" s="2" t="s">
        <v>19</v>
      </c>
      <c r="L301" s="3">
        <f>ROUND(L302,2)+ROUND(L303,2)</f>
        <v>3981.1199999999999</v>
      </c>
      <c r="M301" s="2" t="s">
        <v>19</v>
      </c>
      <c r="N301" s="2" t="s">
        <v>19</v>
      </c>
      <c r="O301" s="2" t="s">
        <v>19</v>
      </c>
      <c r="P301" s="2" t="s">
        <v>19</v>
      </c>
      <c r="Q301" s="2" t="s">
        <v>19</v>
      </c>
      <c r="R301" s="10"/>
    </row>
    <row r="302" ht="45" customHeight="1">
      <c r="A302" s="5" t="s">
        <v>22</v>
      </c>
      <c r="B302" s="5" t="s">
        <v>855</v>
      </c>
      <c r="C302" s="5" t="s">
        <v>37</v>
      </c>
      <c r="D302" s="5" t="s">
        <v>856</v>
      </c>
      <c r="E302" s="5" t="s">
        <v>857</v>
      </c>
      <c r="F302" s="6">
        <f t="shared" si="50"/>
        <v>2</v>
      </c>
      <c r="G302" s="5" t="s">
        <v>35</v>
      </c>
      <c r="H302" s="7">
        <v>1145.1099999999999</v>
      </c>
      <c r="I302" s="7">
        <v>1145.1099999999999</v>
      </c>
      <c r="J302" s="8">
        <v>0.2354</v>
      </c>
      <c r="K302" s="7">
        <f t="shared" si="51"/>
        <v>1414.6688939999999</v>
      </c>
      <c r="L302" s="9">
        <f t="shared" ref="L302:L303" si="54">ROUND(Q302,2)</f>
        <v>2829.3400000000001</v>
      </c>
      <c r="M302" s="5" t="s">
        <v>19</v>
      </c>
      <c r="N302" s="5" t="s">
        <v>18</v>
      </c>
      <c r="O302" s="5" t="s">
        <v>28</v>
      </c>
      <c r="P302" s="6">
        <v>2</v>
      </c>
      <c r="Q302" s="7">
        <f t="shared" si="52"/>
        <v>2829.3400000000001</v>
      </c>
      <c r="R302" s="10">
        <f>Q302/$Q$690</f>
        <v>7.2224708939980231e-004</v>
      </c>
    </row>
    <row r="303" ht="45" customHeight="1">
      <c r="A303" s="5" t="s">
        <v>22</v>
      </c>
      <c r="B303" s="5" t="s">
        <v>858</v>
      </c>
      <c r="C303" s="5" t="s">
        <v>37</v>
      </c>
      <c r="D303" s="5" t="s">
        <v>859</v>
      </c>
      <c r="E303" s="5" t="s">
        <v>860</v>
      </c>
      <c r="F303" s="6">
        <f t="shared" si="50"/>
        <v>2</v>
      </c>
      <c r="G303" s="5" t="s">
        <v>35</v>
      </c>
      <c r="H303" s="7">
        <v>466.16000000000003</v>
      </c>
      <c r="I303" s="7">
        <v>466.16000000000003</v>
      </c>
      <c r="J303" s="8">
        <v>0.2354</v>
      </c>
      <c r="K303" s="7">
        <f t="shared" si="51"/>
        <v>575.89406400000007</v>
      </c>
      <c r="L303" s="9">
        <f t="shared" si="54"/>
        <v>1151.78</v>
      </c>
      <c r="M303" s="5" t="s">
        <v>19</v>
      </c>
      <c r="N303" s="5" t="s">
        <v>18</v>
      </c>
      <c r="O303" s="5" t="s">
        <v>28</v>
      </c>
      <c r="P303" s="6">
        <v>2</v>
      </c>
      <c r="Q303" s="7">
        <f t="shared" si="52"/>
        <v>1151.78</v>
      </c>
      <c r="R303" s="10">
        <f>Q303/$Q$690</f>
        <v>2.940154780368935e-004</v>
      </c>
    </row>
    <row r="304" ht="45" customHeight="1">
      <c r="A304" s="2" t="s">
        <v>17</v>
      </c>
      <c r="B304" s="2" t="s">
        <v>861</v>
      </c>
      <c r="C304" s="2" t="s">
        <v>19</v>
      </c>
      <c r="D304" s="2" t="s">
        <v>19</v>
      </c>
      <c r="E304" s="2" t="s">
        <v>862</v>
      </c>
      <c r="F304" s="2" t="s">
        <v>19</v>
      </c>
      <c r="G304" s="2" t="s">
        <v>19</v>
      </c>
      <c r="H304" s="2" t="s">
        <v>19</v>
      </c>
      <c r="I304" s="2" t="s">
        <v>19</v>
      </c>
      <c r="J304" s="2" t="s">
        <v>19</v>
      </c>
      <c r="K304" s="2" t="s">
        <v>19</v>
      </c>
      <c r="L304" s="3">
        <f>ROUND(L305,2)+ROUND(L306,2)+ROUND(L307,2)+ROUND(L308,2)+ROUND(L309,2)+ROUND(L310,2)+ROUND(L311,2)+ROUND(L312,2)+ROUND(L313,2)+ROUND(L314,2)+ROUND(L315,2)+ROUND(L316,2)+ROUND(L317,2)+ROUND(L318,2)+ROUND(L319,2)+ROUND(L320,2)+ROUND(L321,2)+ROUND(L322,2)+ROUND(L323,2)+ROUND(L324,2)+ROUND(L325,2)+ROUND(L326,2)</f>
        <v>21539.780000000002</v>
      </c>
      <c r="M304" s="2" t="s">
        <v>19</v>
      </c>
      <c r="N304" s="2" t="s">
        <v>19</v>
      </c>
      <c r="O304" s="2" t="s">
        <v>19</v>
      </c>
      <c r="P304" s="2" t="s">
        <v>19</v>
      </c>
      <c r="Q304" s="2" t="s">
        <v>19</v>
      </c>
      <c r="R304" s="10"/>
    </row>
    <row r="305" ht="45" customHeight="1">
      <c r="A305" s="5" t="s">
        <v>22</v>
      </c>
      <c r="B305" s="5" t="s">
        <v>863</v>
      </c>
      <c r="C305" s="5" t="s">
        <v>24</v>
      </c>
      <c r="D305" s="5" t="s">
        <v>864</v>
      </c>
      <c r="E305" s="5" t="s">
        <v>865</v>
      </c>
      <c r="F305" s="6">
        <f t="shared" si="50"/>
        <v>76.400000000000006</v>
      </c>
      <c r="G305" s="5" t="s">
        <v>43</v>
      </c>
      <c r="H305" s="7">
        <v>21.219999999999999</v>
      </c>
      <c r="I305" s="7">
        <v>21.219999999999999</v>
      </c>
      <c r="J305" s="8">
        <v>0.2354</v>
      </c>
      <c r="K305" s="7">
        <f t="shared" si="51"/>
        <v>26.215187999999998</v>
      </c>
      <c r="L305" s="9">
        <f t="shared" ref="L305:L326" si="55">ROUND(Q305,2)</f>
        <v>2003.21</v>
      </c>
      <c r="M305" s="5" t="s">
        <v>19</v>
      </c>
      <c r="N305" s="5" t="s">
        <v>18</v>
      </c>
      <c r="O305" s="5" t="s">
        <v>28</v>
      </c>
      <c r="P305" s="6">
        <v>76.400000000000006</v>
      </c>
      <c r="Q305" s="7">
        <f t="shared" si="52"/>
        <v>2003.2080000000001</v>
      </c>
      <c r="R305" s="10">
        <f>Q305/$Q$690</f>
        <v>5.1135994523895999e-004</v>
      </c>
    </row>
    <row r="306" ht="45" customHeight="1">
      <c r="A306" s="5" t="s">
        <v>22</v>
      </c>
      <c r="B306" s="5" t="s">
        <v>866</v>
      </c>
      <c r="C306" s="5" t="s">
        <v>24</v>
      </c>
      <c r="D306" s="5" t="s">
        <v>867</v>
      </c>
      <c r="E306" s="5" t="s">
        <v>868</v>
      </c>
      <c r="F306" s="6">
        <f t="shared" si="50"/>
        <v>139.5</v>
      </c>
      <c r="G306" s="5" t="s">
        <v>43</v>
      </c>
      <c r="H306" s="7">
        <v>26.739999999999998</v>
      </c>
      <c r="I306" s="7">
        <v>26.739999999999998</v>
      </c>
      <c r="J306" s="8">
        <v>0.2354</v>
      </c>
      <c r="K306" s="7">
        <f t="shared" si="51"/>
        <v>33.034596000000001</v>
      </c>
      <c r="L306" s="9">
        <f t="shared" si="55"/>
        <v>4607.6899999999996</v>
      </c>
      <c r="M306" s="5" t="s">
        <v>19</v>
      </c>
      <c r="N306" s="5" t="s">
        <v>18</v>
      </c>
      <c r="O306" s="5" t="s">
        <v>28</v>
      </c>
      <c r="P306" s="6">
        <v>139.5</v>
      </c>
      <c r="Q306" s="7">
        <f t="shared" si="52"/>
        <v>4607.6850000000004</v>
      </c>
      <c r="R306" s="10">
        <f>Q306/$Q$690</f>
        <v>1.1762061399906438e-003</v>
      </c>
    </row>
    <row r="307" ht="45" customHeight="1">
      <c r="A307" s="5" t="s">
        <v>22</v>
      </c>
      <c r="B307" s="5" t="s">
        <v>869</v>
      </c>
      <c r="C307" s="5" t="s">
        <v>24</v>
      </c>
      <c r="D307" s="5" t="s">
        <v>870</v>
      </c>
      <c r="E307" s="5" t="s">
        <v>871</v>
      </c>
      <c r="F307" s="6">
        <f t="shared" si="50"/>
        <v>3.8999999999999999</v>
      </c>
      <c r="G307" s="5" t="s">
        <v>43</v>
      </c>
      <c r="H307" s="7">
        <v>33.270000000000003</v>
      </c>
      <c r="I307" s="7">
        <v>33.270000000000003</v>
      </c>
      <c r="J307" s="8">
        <v>0.2354</v>
      </c>
      <c r="K307" s="7">
        <f t="shared" si="51"/>
        <v>41.101758000000004</v>
      </c>
      <c r="L307" s="9">
        <f t="shared" si="55"/>
        <v>160.28999999999999</v>
      </c>
      <c r="M307" s="5" t="s">
        <v>19</v>
      </c>
      <c r="N307" s="5" t="s">
        <v>18</v>
      </c>
      <c r="O307" s="5" t="s">
        <v>28</v>
      </c>
      <c r="P307" s="6">
        <v>3.8999999999999999</v>
      </c>
      <c r="Q307" s="7">
        <f t="shared" si="52"/>
        <v>160.28999999999999</v>
      </c>
      <c r="R307" s="10">
        <f>Q307/$Q$690</f>
        <v>4.0917311443620881e-005</v>
      </c>
    </row>
    <row r="308" ht="45" customHeight="1">
      <c r="A308" s="5" t="s">
        <v>22</v>
      </c>
      <c r="B308" s="5" t="s">
        <v>872</v>
      </c>
      <c r="C308" s="5" t="s">
        <v>24</v>
      </c>
      <c r="D308" s="5" t="s">
        <v>873</v>
      </c>
      <c r="E308" s="5" t="s">
        <v>874</v>
      </c>
      <c r="F308" s="6">
        <f t="shared" si="50"/>
        <v>147.69999999999999</v>
      </c>
      <c r="G308" s="5" t="s">
        <v>43</v>
      </c>
      <c r="H308" s="7">
        <v>37.229999999999997</v>
      </c>
      <c r="I308" s="7">
        <v>37.229999999999997</v>
      </c>
      <c r="J308" s="8">
        <v>0.2354</v>
      </c>
      <c r="K308" s="7">
        <f t="shared" si="51"/>
        <v>45.993941999999997</v>
      </c>
      <c r="L308" s="9">
        <f t="shared" si="55"/>
        <v>6792.7200000000003</v>
      </c>
      <c r="M308" s="5" t="s">
        <v>19</v>
      </c>
      <c r="N308" s="5" t="s">
        <v>18</v>
      </c>
      <c r="O308" s="5" t="s">
        <v>28</v>
      </c>
      <c r="P308" s="6">
        <v>147.69999999999999</v>
      </c>
      <c r="Q308" s="7">
        <f t="shared" si="52"/>
        <v>6792.723</v>
      </c>
      <c r="R308" s="10">
        <f>Q308/$Q$690</f>
        <v>1.7339819236461835e-003</v>
      </c>
    </row>
    <row r="309" ht="45" customHeight="1">
      <c r="A309" s="5" t="s">
        <v>22</v>
      </c>
      <c r="B309" s="5" t="s">
        <v>875</v>
      </c>
      <c r="C309" s="5" t="s">
        <v>24</v>
      </c>
      <c r="D309" s="5" t="s">
        <v>876</v>
      </c>
      <c r="E309" s="5" t="s">
        <v>877</v>
      </c>
      <c r="F309" s="6">
        <f t="shared" si="50"/>
        <v>29.699999999999999</v>
      </c>
      <c r="G309" s="5" t="s">
        <v>43</v>
      </c>
      <c r="H309" s="7">
        <v>54.689999999999998</v>
      </c>
      <c r="I309" s="7">
        <v>54.689999999999998</v>
      </c>
      <c r="J309" s="8">
        <v>0.2354</v>
      </c>
      <c r="K309" s="7">
        <f t="shared" si="51"/>
        <v>67.564025999999998</v>
      </c>
      <c r="L309" s="9">
        <f t="shared" si="55"/>
        <v>2006.53</v>
      </c>
      <c r="M309" s="5" t="s">
        <v>19</v>
      </c>
      <c r="N309" s="5" t="s">
        <v>18</v>
      </c>
      <c r="O309" s="5" t="s">
        <v>28</v>
      </c>
      <c r="P309" s="6">
        <v>29.699999999999999</v>
      </c>
      <c r="Q309" s="7">
        <f t="shared" si="52"/>
        <v>2006.5319999999999</v>
      </c>
      <c r="R309" s="10">
        <f>Q309/$Q$690</f>
        <v>5.1220846444314367e-004</v>
      </c>
    </row>
    <row r="310" ht="45" customHeight="1">
      <c r="A310" s="5" t="s">
        <v>22</v>
      </c>
      <c r="B310" s="5" t="s">
        <v>878</v>
      </c>
      <c r="C310" s="5" t="s">
        <v>24</v>
      </c>
      <c r="D310" s="5" t="s">
        <v>879</v>
      </c>
      <c r="E310" s="5" t="s">
        <v>880</v>
      </c>
      <c r="F310" s="6">
        <f t="shared" si="50"/>
        <v>12</v>
      </c>
      <c r="G310" s="5" t="s">
        <v>35</v>
      </c>
      <c r="H310" s="7">
        <v>10.49</v>
      </c>
      <c r="I310" s="7">
        <v>10.49</v>
      </c>
      <c r="J310" s="8">
        <v>0.2354</v>
      </c>
      <c r="K310" s="7">
        <f t="shared" si="51"/>
        <v>12.959346</v>
      </c>
      <c r="L310" s="9">
        <f t="shared" si="55"/>
        <v>155.52000000000001</v>
      </c>
      <c r="M310" s="5" t="s">
        <v>19</v>
      </c>
      <c r="N310" s="5" t="s">
        <v>18</v>
      </c>
      <c r="O310" s="5" t="s">
        <v>28</v>
      </c>
      <c r="P310" s="6">
        <v>12</v>
      </c>
      <c r="Q310" s="7">
        <f t="shared" si="52"/>
        <v>155.52000000000001</v>
      </c>
      <c r="R310" s="10">
        <f>Q310/$Q$690</f>
        <v>3.9699671069386238e-005</v>
      </c>
    </row>
    <row r="311" ht="45" customHeight="1">
      <c r="A311" s="5" t="s">
        <v>22</v>
      </c>
      <c r="B311" s="5" t="s">
        <v>881</v>
      </c>
      <c r="C311" s="5" t="s">
        <v>24</v>
      </c>
      <c r="D311" s="5" t="s">
        <v>882</v>
      </c>
      <c r="E311" s="5" t="s">
        <v>883</v>
      </c>
      <c r="F311" s="6">
        <f t="shared" si="50"/>
        <v>48</v>
      </c>
      <c r="G311" s="5" t="s">
        <v>35</v>
      </c>
      <c r="H311" s="7">
        <v>12.779999999999999</v>
      </c>
      <c r="I311" s="7">
        <v>12.779999999999999</v>
      </c>
      <c r="J311" s="8">
        <v>0.2354</v>
      </c>
      <c r="K311" s="7">
        <f t="shared" si="51"/>
        <v>15.788411999999999</v>
      </c>
      <c r="L311" s="9">
        <f t="shared" si="55"/>
        <v>757.91999999999996</v>
      </c>
      <c r="M311" s="5" t="s">
        <v>19</v>
      </c>
      <c r="N311" s="5" t="s">
        <v>18</v>
      </c>
      <c r="O311" s="5" t="s">
        <v>28</v>
      </c>
      <c r="P311" s="6">
        <v>48</v>
      </c>
      <c r="Q311" s="7">
        <f t="shared" si="52"/>
        <v>757.91999999999996</v>
      </c>
      <c r="R311" s="10">
        <f>Q311/$Q$690</f>
        <v>1.934746315387681e-004</v>
      </c>
    </row>
    <row r="312" ht="45" customHeight="1">
      <c r="A312" s="5" t="s">
        <v>22</v>
      </c>
      <c r="B312" s="5" t="s">
        <v>884</v>
      </c>
      <c r="C312" s="5" t="s">
        <v>24</v>
      </c>
      <c r="D312" s="5" t="s">
        <v>885</v>
      </c>
      <c r="E312" s="5" t="s">
        <v>886</v>
      </c>
      <c r="F312" s="6">
        <f t="shared" si="50"/>
        <v>2</v>
      </c>
      <c r="G312" s="5" t="s">
        <v>35</v>
      </c>
      <c r="H312" s="7">
        <v>22.48</v>
      </c>
      <c r="I312" s="7">
        <v>22.48</v>
      </c>
      <c r="J312" s="8">
        <v>0.2354</v>
      </c>
      <c r="K312" s="7">
        <f t="shared" si="51"/>
        <v>27.771792000000001</v>
      </c>
      <c r="L312" s="9">
        <f t="shared" si="55"/>
        <v>55.539999999999999</v>
      </c>
      <c r="M312" s="5" t="s">
        <v>19</v>
      </c>
      <c r="N312" s="5" t="s">
        <v>18</v>
      </c>
      <c r="O312" s="5" t="s">
        <v>28</v>
      </c>
      <c r="P312" s="6">
        <v>2</v>
      </c>
      <c r="Q312" s="7">
        <f t="shared" si="52"/>
        <v>55.539999999999999</v>
      </c>
      <c r="R312" s="10">
        <f>Q312/$Q$690</f>
        <v>1.4177724609013063e-005</v>
      </c>
    </row>
    <row r="313" ht="45" customHeight="1">
      <c r="A313" s="5" t="s">
        <v>22</v>
      </c>
      <c r="B313" s="5" t="s">
        <v>887</v>
      </c>
      <c r="C313" s="5" t="s">
        <v>24</v>
      </c>
      <c r="D313" s="5" t="s">
        <v>888</v>
      </c>
      <c r="E313" s="5" t="s">
        <v>889</v>
      </c>
      <c r="F313" s="6">
        <f t="shared" si="50"/>
        <v>14</v>
      </c>
      <c r="G313" s="5" t="s">
        <v>35</v>
      </c>
      <c r="H313" s="7">
        <v>40.719999999999999</v>
      </c>
      <c r="I313" s="7">
        <v>40.719999999999999</v>
      </c>
      <c r="J313" s="8">
        <v>0.2354</v>
      </c>
      <c r="K313" s="7">
        <f t="shared" si="51"/>
        <v>50.305487999999997</v>
      </c>
      <c r="L313" s="9">
        <f t="shared" si="55"/>
        <v>704.34000000000003</v>
      </c>
      <c r="M313" s="5" t="s">
        <v>19</v>
      </c>
      <c r="N313" s="5" t="s">
        <v>18</v>
      </c>
      <c r="O313" s="5" t="s">
        <v>28</v>
      </c>
      <c r="P313" s="6">
        <v>14</v>
      </c>
      <c r="Q313" s="7">
        <f t="shared" si="52"/>
        <v>704.34000000000003</v>
      </c>
      <c r="R313" s="10">
        <f>Q313/$Q$690</f>
        <v>1.7979723714642168e-004</v>
      </c>
    </row>
    <row r="314" ht="45" customHeight="1">
      <c r="A314" s="5" t="s">
        <v>22</v>
      </c>
      <c r="B314" s="5" t="s">
        <v>890</v>
      </c>
      <c r="C314" s="5" t="s">
        <v>24</v>
      </c>
      <c r="D314" s="5" t="s">
        <v>891</v>
      </c>
      <c r="E314" s="5" t="s">
        <v>892</v>
      </c>
      <c r="F314" s="6">
        <f t="shared" si="50"/>
        <v>33</v>
      </c>
      <c r="G314" s="5" t="s">
        <v>35</v>
      </c>
      <c r="H314" s="7">
        <v>10.220000000000001</v>
      </c>
      <c r="I314" s="7">
        <v>10.220000000000001</v>
      </c>
      <c r="J314" s="8">
        <v>0.2354</v>
      </c>
      <c r="K314" s="7">
        <f t="shared" si="51"/>
        <v>12.625788</v>
      </c>
      <c r="L314" s="9">
        <f t="shared" si="55"/>
        <v>416.79000000000002</v>
      </c>
      <c r="M314" s="5" t="s">
        <v>19</v>
      </c>
      <c r="N314" s="5" t="s">
        <v>18</v>
      </c>
      <c r="O314" s="5" t="s">
        <v>28</v>
      </c>
      <c r="P314" s="6">
        <v>33</v>
      </c>
      <c r="Q314" s="7">
        <f t="shared" si="52"/>
        <v>416.79000000000002</v>
      </c>
      <c r="R314" s="10">
        <f>Q314/$Q$690</f>
        <v>1.0639419949208776e-004</v>
      </c>
    </row>
    <row r="315" ht="45" customHeight="1">
      <c r="A315" s="5" t="s">
        <v>22</v>
      </c>
      <c r="B315" s="5" t="s">
        <v>893</v>
      </c>
      <c r="C315" s="5" t="s">
        <v>24</v>
      </c>
      <c r="D315" s="5" t="s">
        <v>894</v>
      </c>
      <c r="E315" s="5" t="s">
        <v>895</v>
      </c>
      <c r="F315" s="6">
        <f t="shared" si="50"/>
        <v>37</v>
      </c>
      <c r="G315" s="5" t="s">
        <v>35</v>
      </c>
      <c r="H315" s="7">
        <v>15.15</v>
      </c>
      <c r="I315" s="7">
        <v>15.15</v>
      </c>
      <c r="J315" s="8">
        <v>0.2354</v>
      </c>
      <c r="K315" s="7">
        <f t="shared" si="51"/>
        <v>18.71631</v>
      </c>
      <c r="L315" s="9">
        <f t="shared" si="55"/>
        <v>692.63999999999999</v>
      </c>
      <c r="M315" s="5" t="s">
        <v>19</v>
      </c>
      <c r="N315" s="5" t="s">
        <v>18</v>
      </c>
      <c r="O315" s="5" t="s">
        <v>28</v>
      </c>
      <c r="P315" s="6">
        <v>37</v>
      </c>
      <c r="Q315" s="7">
        <f t="shared" si="52"/>
        <v>692.63999999999999</v>
      </c>
      <c r="R315" s="10">
        <f>Q315/$Q$690</f>
        <v>1.7681057207754425e-004</v>
      </c>
    </row>
    <row r="316" ht="45" customHeight="1">
      <c r="A316" s="5" t="s">
        <v>22</v>
      </c>
      <c r="B316" s="5" t="s">
        <v>896</v>
      </c>
      <c r="C316" s="5" t="s">
        <v>24</v>
      </c>
      <c r="D316" s="5" t="s">
        <v>897</v>
      </c>
      <c r="E316" s="5" t="s">
        <v>898</v>
      </c>
      <c r="F316" s="6">
        <f t="shared" si="50"/>
        <v>2</v>
      </c>
      <c r="G316" s="5" t="s">
        <v>35</v>
      </c>
      <c r="H316" s="7">
        <v>22.68</v>
      </c>
      <c r="I316" s="7">
        <v>22.68</v>
      </c>
      <c r="J316" s="8">
        <v>0.2354</v>
      </c>
      <c r="K316" s="7">
        <f t="shared" si="51"/>
        <v>28.018872000000002</v>
      </c>
      <c r="L316" s="9">
        <f t="shared" si="55"/>
        <v>56.039999999999999</v>
      </c>
      <c r="M316" s="5" t="s">
        <v>19</v>
      </c>
      <c r="N316" s="5" t="s">
        <v>18</v>
      </c>
      <c r="O316" s="5" t="s">
        <v>28</v>
      </c>
      <c r="P316" s="6">
        <v>2</v>
      </c>
      <c r="Q316" s="7">
        <f t="shared" si="52"/>
        <v>56.039999999999999</v>
      </c>
      <c r="R316" s="10">
        <f>Q316/$Q$690</f>
        <v>1.4305359868366798e-005</v>
      </c>
    </row>
    <row r="317" ht="45" customHeight="1">
      <c r="A317" s="5" t="s">
        <v>22</v>
      </c>
      <c r="B317" s="5" t="s">
        <v>899</v>
      </c>
      <c r="C317" s="5" t="s">
        <v>24</v>
      </c>
      <c r="D317" s="5" t="s">
        <v>900</v>
      </c>
      <c r="E317" s="5" t="s">
        <v>901</v>
      </c>
      <c r="F317" s="6">
        <f t="shared" si="50"/>
        <v>16</v>
      </c>
      <c r="G317" s="5" t="s">
        <v>35</v>
      </c>
      <c r="H317" s="7">
        <v>27.239999999999998</v>
      </c>
      <c r="I317" s="7">
        <v>27.239999999999998</v>
      </c>
      <c r="J317" s="8">
        <v>0.2354</v>
      </c>
      <c r="K317" s="7">
        <f t="shared" si="51"/>
        <v>33.652296</v>
      </c>
      <c r="L317" s="9">
        <f t="shared" si="55"/>
        <v>538.39999999999998</v>
      </c>
      <c r="M317" s="5" t="s">
        <v>19</v>
      </c>
      <c r="N317" s="5" t="s">
        <v>18</v>
      </c>
      <c r="O317" s="5" t="s">
        <v>28</v>
      </c>
      <c r="P317" s="6">
        <v>16</v>
      </c>
      <c r="Q317" s="7">
        <f t="shared" si="52"/>
        <v>538.39999999999998</v>
      </c>
      <c r="R317" s="10">
        <f>Q317/$Q$690</f>
        <v>1.3743764727210358e-004</v>
      </c>
    </row>
    <row r="318" ht="45" customHeight="1">
      <c r="A318" s="5" t="s">
        <v>22</v>
      </c>
      <c r="B318" s="5" t="s">
        <v>902</v>
      </c>
      <c r="C318" s="5" t="s">
        <v>24</v>
      </c>
      <c r="D318" s="5" t="s">
        <v>903</v>
      </c>
      <c r="E318" s="5" t="s">
        <v>904</v>
      </c>
      <c r="F318" s="6">
        <f t="shared" si="50"/>
        <v>29</v>
      </c>
      <c r="G318" s="5" t="s">
        <v>35</v>
      </c>
      <c r="H318" s="7">
        <v>10.01</v>
      </c>
      <c r="I318" s="7">
        <v>10.01</v>
      </c>
      <c r="J318" s="8">
        <v>0.2354</v>
      </c>
      <c r="K318" s="7">
        <f t="shared" si="51"/>
        <v>12.366353999999999</v>
      </c>
      <c r="L318" s="9">
        <f t="shared" si="55"/>
        <v>358.73000000000002</v>
      </c>
      <c r="M318" s="5" t="s">
        <v>19</v>
      </c>
      <c r="N318" s="5" t="s">
        <v>18</v>
      </c>
      <c r="O318" s="5" t="s">
        <v>28</v>
      </c>
      <c r="P318" s="6">
        <v>29</v>
      </c>
      <c r="Q318" s="7">
        <f t="shared" si="52"/>
        <v>358.72999999999996</v>
      </c>
      <c r="R318" s="10">
        <f>Q318/$Q$690</f>
        <v>9.157319317593186e-005</v>
      </c>
    </row>
    <row r="319" ht="45" customHeight="1">
      <c r="A319" s="5" t="s">
        <v>22</v>
      </c>
      <c r="B319" s="5" t="s">
        <v>905</v>
      </c>
      <c r="C319" s="5" t="s">
        <v>24</v>
      </c>
      <c r="D319" s="5" t="s">
        <v>906</v>
      </c>
      <c r="E319" s="5" t="s">
        <v>907</v>
      </c>
      <c r="F319" s="6">
        <f t="shared" si="50"/>
        <v>26</v>
      </c>
      <c r="G319" s="5" t="s">
        <v>35</v>
      </c>
      <c r="H319" s="7">
        <v>14.460000000000001</v>
      </c>
      <c r="I319" s="7">
        <v>14.460000000000001</v>
      </c>
      <c r="J319" s="8">
        <v>0.2354</v>
      </c>
      <c r="K319" s="7">
        <f t="shared" si="51"/>
        <v>17.863884000000002</v>
      </c>
      <c r="L319" s="9">
        <f t="shared" si="55"/>
        <v>464.36000000000001</v>
      </c>
      <c r="M319" s="5" t="s">
        <v>19</v>
      </c>
      <c r="N319" s="5" t="s">
        <v>18</v>
      </c>
      <c r="O319" s="5" t="s">
        <v>28</v>
      </c>
      <c r="P319" s="6">
        <v>26</v>
      </c>
      <c r="Q319" s="7">
        <f t="shared" si="52"/>
        <v>464.36000000000001</v>
      </c>
      <c r="R319" s="10">
        <f>Q319/$Q$690</f>
        <v>1.1853741806700226e-004</v>
      </c>
    </row>
    <row r="320" ht="45" customHeight="1">
      <c r="A320" s="5" t="s">
        <v>22</v>
      </c>
      <c r="B320" s="5" t="s">
        <v>908</v>
      </c>
      <c r="C320" s="5" t="s">
        <v>24</v>
      </c>
      <c r="D320" s="5" t="s">
        <v>909</v>
      </c>
      <c r="E320" s="5" t="s">
        <v>910</v>
      </c>
      <c r="F320" s="6">
        <f t="shared" si="50"/>
        <v>5</v>
      </c>
      <c r="G320" s="5" t="s">
        <v>35</v>
      </c>
      <c r="H320" s="7">
        <v>26.449999999999999</v>
      </c>
      <c r="I320" s="7">
        <v>26.449999999999999</v>
      </c>
      <c r="J320" s="8">
        <v>0.2354</v>
      </c>
      <c r="K320" s="7">
        <f t="shared" si="51"/>
        <v>32.67633</v>
      </c>
      <c r="L320" s="9">
        <f t="shared" si="55"/>
        <v>163.40000000000001</v>
      </c>
      <c r="M320" s="5" t="s">
        <v>19</v>
      </c>
      <c r="N320" s="5" t="s">
        <v>18</v>
      </c>
      <c r="O320" s="5" t="s">
        <v>28</v>
      </c>
      <c r="P320" s="6">
        <v>5</v>
      </c>
      <c r="Q320" s="7">
        <f t="shared" si="52"/>
        <v>163.40000000000001</v>
      </c>
      <c r="R320" s="10">
        <f>Q320/$Q$690</f>
        <v>4.1711202756801123e-005</v>
      </c>
    </row>
    <row r="321" ht="45" customHeight="1">
      <c r="A321" s="5" t="s">
        <v>22</v>
      </c>
      <c r="B321" s="5" t="s">
        <v>911</v>
      </c>
      <c r="C321" s="5" t="s">
        <v>24</v>
      </c>
      <c r="D321" s="5" t="s">
        <v>912</v>
      </c>
      <c r="E321" s="5" t="s">
        <v>913</v>
      </c>
      <c r="F321" s="6">
        <f t="shared" si="50"/>
        <v>8</v>
      </c>
      <c r="G321" s="5" t="s">
        <v>35</v>
      </c>
      <c r="H321" s="7">
        <v>49.07</v>
      </c>
      <c r="I321" s="7">
        <v>49.07</v>
      </c>
      <c r="J321" s="8">
        <v>0.2354</v>
      </c>
      <c r="K321" s="7">
        <f t="shared" si="51"/>
        <v>60.621077999999997</v>
      </c>
      <c r="L321" s="9">
        <f t="shared" si="55"/>
        <v>484.95999999999998</v>
      </c>
      <c r="M321" s="5" t="s">
        <v>19</v>
      </c>
      <c r="N321" s="5" t="s">
        <v>18</v>
      </c>
      <c r="O321" s="5" t="s">
        <v>28</v>
      </c>
      <c r="P321" s="6">
        <v>8</v>
      </c>
      <c r="Q321" s="7">
        <f t="shared" si="52"/>
        <v>484.95999999999998</v>
      </c>
      <c r="R321" s="10">
        <f>Q321/$Q$690</f>
        <v>1.2379599075237619e-004</v>
      </c>
    </row>
    <row r="322" ht="45" customHeight="1">
      <c r="A322" s="5" t="s">
        <v>22</v>
      </c>
      <c r="B322" s="5" t="s">
        <v>914</v>
      </c>
      <c r="C322" s="5" t="s">
        <v>24</v>
      </c>
      <c r="D322" s="5" t="s">
        <v>915</v>
      </c>
      <c r="E322" s="5" t="s">
        <v>916</v>
      </c>
      <c r="F322" s="6">
        <f t="shared" si="50"/>
        <v>12</v>
      </c>
      <c r="G322" s="5" t="s">
        <v>35</v>
      </c>
      <c r="H322" s="7">
        <v>25.539999999999999</v>
      </c>
      <c r="I322" s="7">
        <v>25.539999999999999</v>
      </c>
      <c r="J322" s="8">
        <v>0.2354</v>
      </c>
      <c r="K322" s="7">
        <f t="shared" si="51"/>
        <v>31.552115999999998</v>
      </c>
      <c r="L322" s="9">
        <f t="shared" si="55"/>
        <v>378.60000000000002</v>
      </c>
      <c r="M322" s="5" t="s">
        <v>19</v>
      </c>
      <c r="N322" s="5" t="s">
        <v>18</v>
      </c>
      <c r="O322" s="5" t="s">
        <v>28</v>
      </c>
      <c r="P322" s="6">
        <v>12</v>
      </c>
      <c r="Q322" s="7">
        <f t="shared" si="52"/>
        <v>378.60000000000002</v>
      </c>
      <c r="R322" s="10">
        <f>Q322/$Q$690</f>
        <v>9.6645418382649361e-005</v>
      </c>
    </row>
    <row r="323" ht="45" customHeight="1">
      <c r="A323" s="5" t="s">
        <v>22</v>
      </c>
      <c r="B323" s="5" t="s">
        <v>917</v>
      </c>
      <c r="C323" s="5" t="s">
        <v>24</v>
      </c>
      <c r="D323" s="5" t="s">
        <v>918</v>
      </c>
      <c r="E323" s="5" t="s">
        <v>919</v>
      </c>
      <c r="F323" s="6">
        <f t="shared" si="50"/>
        <v>6</v>
      </c>
      <c r="G323" s="5" t="s">
        <v>35</v>
      </c>
      <c r="H323" s="7">
        <v>14.550000000000001</v>
      </c>
      <c r="I323" s="7">
        <v>14.550000000000001</v>
      </c>
      <c r="J323" s="8">
        <v>0.2354</v>
      </c>
      <c r="K323" s="7">
        <f t="shared" si="51"/>
        <v>17.975070000000002</v>
      </c>
      <c r="L323" s="9">
        <f t="shared" si="55"/>
        <v>107.88</v>
      </c>
      <c r="M323" s="5" t="s">
        <v>19</v>
      </c>
      <c r="N323" s="5" t="s">
        <v>18</v>
      </c>
      <c r="O323" s="5" t="s">
        <v>28</v>
      </c>
      <c r="P323" s="6">
        <v>6</v>
      </c>
      <c r="Q323" s="7">
        <f t="shared" si="52"/>
        <v>107.88</v>
      </c>
      <c r="R323" s="10">
        <f>Q323/$Q$690</f>
        <v>2.7538583558162211e-005</v>
      </c>
    </row>
    <row r="324" ht="45" customHeight="1">
      <c r="A324" s="5" t="s">
        <v>22</v>
      </c>
      <c r="B324" s="5" t="s">
        <v>920</v>
      </c>
      <c r="C324" s="5" t="s">
        <v>24</v>
      </c>
      <c r="D324" s="5" t="s">
        <v>921</v>
      </c>
      <c r="E324" s="5" t="s">
        <v>922</v>
      </c>
      <c r="F324" s="6">
        <f t="shared" si="50"/>
        <v>3</v>
      </c>
      <c r="G324" s="5" t="s">
        <v>35</v>
      </c>
      <c r="H324" s="7">
        <v>87.329999999999998</v>
      </c>
      <c r="I324" s="7">
        <v>87.329999999999998</v>
      </c>
      <c r="J324" s="8">
        <v>0.2354</v>
      </c>
      <c r="K324" s="7">
        <f t="shared" si="51"/>
        <v>107.88748200000001</v>
      </c>
      <c r="L324" s="9">
        <f t="shared" si="55"/>
        <v>323.67000000000002</v>
      </c>
      <c r="M324" s="5" t="s">
        <v>19</v>
      </c>
      <c r="N324" s="5" t="s">
        <v>18</v>
      </c>
      <c r="O324" s="5" t="s">
        <v>28</v>
      </c>
      <c r="P324" s="6">
        <v>3</v>
      </c>
      <c r="Q324" s="7">
        <f t="shared" si="52"/>
        <v>323.67000000000002</v>
      </c>
      <c r="R324" s="10">
        <f>Q324/$Q$690</f>
        <v>8.2623408790047858e-005</v>
      </c>
    </row>
    <row r="325" ht="45" customHeight="1">
      <c r="A325" s="5" t="s">
        <v>22</v>
      </c>
      <c r="B325" s="5" t="s">
        <v>923</v>
      </c>
      <c r="C325" s="5" t="s">
        <v>37</v>
      </c>
      <c r="D325" s="5" t="s">
        <v>924</v>
      </c>
      <c r="E325" s="5" t="s">
        <v>925</v>
      </c>
      <c r="F325" s="6">
        <f t="shared" si="50"/>
        <v>7</v>
      </c>
      <c r="G325" s="5" t="s">
        <v>35</v>
      </c>
      <c r="H325" s="7">
        <v>32.579999999999998</v>
      </c>
      <c r="I325" s="7">
        <v>32.579999999999998</v>
      </c>
      <c r="J325" s="8">
        <v>0.2354</v>
      </c>
      <c r="K325" s="7">
        <f t="shared" si="51"/>
        <v>40.249331999999995</v>
      </c>
      <c r="L325" s="9">
        <f t="shared" si="55"/>
        <v>281.75</v>
      </c>
      <c r="M325" s="5" t="s">
        <v>19</v>
      </c>
      <c r="N325" s="5" t="s">
        <v>18</v>
      </c>
      <c r="O325" s="5" t="s">
        <v>28</v>
      </c>
      <c r="P325" s="6">
        <v>7</v>
      </c>
      <c r="Q325" s="7">
        <f t="shared" si="52"/>
        <v>281.75</v>
      </c>
      <c r="R325" s="10">
        <f>Q325/$Q$690</f>
        <v>7.1922468645830578e-005</v>
      </c>
    </row>
    <row r="326" ht="45" customHeight="1">
      <c r="A326" s="5" t="s">
        <v>22</v>
      </c>
      <c r="B326" s="5" t="s">
        <v>926</v>
      </c>
      <c r="C326" s="5" t="s">
        <v>24</v>
      </c>
      <c r="D326" s="5" t="s">
        <v>927</v>
      </c>
      <c r="E326" s="5" t="s">
        <v>928</v>
      </c>
      <c r="F326" s="6">
        <f t="shared" si="50"/>
        <v>1</v>
      </c>
      <c r="G326" s="5" t="s">
        <v>35</v>
      </c>
      <c r="H326" s="7">
        <v>23.309999999999999</v>
      </c>
      <c r="I326" s="7">
        <v>23.309999999999999</v>
      </c>
      <c r="J326" s="8">
        <v>0.2354</v>
      </c>
      <c r="K326" s="7">
        <f t="shared" si="51"/>
        <v>28.797173999999998</v>
      </c>
      <c r="L326" s="9">
        <f t="shared" si="55"/>
        <v>28.800000000000001</v>
      </c>
      <c r="M326" s="5" t="s">
        <v>19</v>
      </c>
      <c r="N326" s="5" t="s">
        <v>18</v>
      </c>
      <c r="O326" s="5" t="s">
        <v>28</v>
      </c>
      <c r="P326" s="6">
        <v>1</v>
      </c>
      <c r="Q326" s="7">
        <f t="shared" si="52"/>
        <v>28.800000000000001</v>
      </c>
      <c r="R326" s="10">
        <f>Q326/$Q$690</f>
        <v>7.3517909387752287e-006</v>
      </c>
    </row>
    <row r="327" ht="45" customHeight="1">
      <c r="A327" s="2" t="s">
        <v>17</v>
      </c>
      <c r="B327" s="2" t="s">
        <v>929</v>
      </c>
      <c r="C327" s="2" t="s">
        <v>19</v>
      </c>
      <c r="D327" s="2" t="s">
        <v>19</v>
      </c>
      <c r="E327" s="2" t="s">
        <v>930</v>
      </c>
      <c r="F327" s="2" t="s">
        <v>19</v>
      </c>
      <c r="G327" s="2" t="s">
        <v>19</v>
      </c>
      <c r="H327" s="2" t="s">
        <v>19</v>
      </c>
      <c r="I327" s="2" t="s">
        <v>19</v>
      </c>
      <c r="J327" s="2" t="s">
        <v>19</v>
      </c>
      <c r="K327" s="2" t="s">
        <v>19</v>
      </c>
      <c r="L327" s="3">
        <f>ROUND(L328,2)+ROUND(L329,2)+ROUND(L330,2)+ROUND(L331,2)+ROUND(L332,2)+ROUND(L333,2)+ROUND(L334,2)</f>
        <v>18491.829999999998</v>
      </c>
      <c r="M327" s="2" t="s">
        <v>19</v>
      </c>
      <c r="N327" s="2" t="s">
        <v>19</v>
      </c>
      <c r="O327" s="2" t="s">
        <v>19</v>
      </c>
      <c r="P327" s="2" t="s">
        <v>19</v>
      </c>
      <c r="Q327" s="2" t="s">
        <v>19</v>
      </c>
      <c r="R327" s="10"/>
    </row>
    <row r="328" ht="45" customHeight="1">
      <c r="A328" s="5" t="s">
        <v>22</v>
      </c>
      <c r="B328" s="5" t="s">
        <v>931</v>
      </c>
      <c r="C328" s="5" t="s">
        <v>24</v>
      </c>
      <c r="D328" s="5" t="s">
        <v>848</v>
      </c>
      <c r="E328" s="5" t="s">
        <v>849</v>
      </c>
      <c r="F328" s="6">
        <f t="shared" si="50"/>
        <v>12</v>
      </c>
      <c r="G328" s="5" t="s">
        <v>35</v>
      </c>
      <c r="H328" s="7">
        <v>537.94000000000005</v>
      </c>
      <c r="I328" s="7">
        <v>537.94000000000005</v>
      </c>
      <c r="J328" s="8">
        <v>0.2354</v>
      </c>
      <c r="K328" s="7">
        <f t="shared" si="51"/>
        <v>664.57107600000006</v>
      </c>
      <c r="L328" s="9">
        <f t="shared" ref="L328:L334" si="56">ROUND(Q328,2)</f>
        <v>7974.8400000000001</v>
      </c>
      <c r="M328" s="5" t="s">
        <v>19</v>
      </c>
      <c r="N328" s="5" t="s">
        <v>18</v>
      </c>
      <c r="O328" s="5" t="s">
        <v>28</v>
      </c>
      <c r="P328" s="6">
        <v>12</v>
      </c>
      <c r="Q328" s="7">
        <f t="shared" si="52"/>
        <v>7974.8400000000001</v>
      </c>
      <c r="R328" s="10">
        <f>Q328/$Q$690</f>
        <v>2.0357415434091057e-003</v>
      </c>
    </row>
    <row r="329" ht="45" customHeight="1">
      <c r="A329" s="5" t="s">
        <v>22</v>
      </c>
      <c r="B329" s="5" t="s">
        <v>932</v>
      </c>
      <c r="C329" s="5" t="s">
        <v>37</v>
      </c>
      <c r="D329" s="5" t="s">
        <v>933</v>
      </c>
      <c r="E329" s="5" t="s">
        <v>934</v>
      </c>
      <c r="F329" s="6">
        <f t="shared" si="50"/>
        <v>12</v>
      </c>
      <c r="G329" s="5" t="s">
        <v>35</v>
      </c>
      <c r="H329" s="7">
        <v>482.64999999999998</v>
      </c>
      <c r="I329" s="7">
        <v>482.64999999999998</v>
      </c>
      <c r="J329" s="8">
        <v>0.2354</v>
      </c>
      <c r="K329" s="7">
        <f t="shared" si="51"/>
        <v>596.26580999999999</v>
      </c>
      <c r="L329" s="9">
        <f t="shared" si="56"/>
        <v>7155.2399999999998</v>
      </c>
      <c r="M329" s="5" t="s">
        <v>19</v>
      </c>
      <c r="N329" s="5" t="s">
        <v>18</v>
      </c>
      <c r="O329" s="5" t="s">
        <v>28</v>
      </c>
      <c r="P329" s="6">
        <v>12</v>
      </c>
      <c r="Q329" s="7">
        <f t="shared" si="52"/>
        <v>7155.2399999999998</v>
      </c>
      <c r="R329" s="10">
        <f>Q329/$Q$690</f>
        <v>1.8265218262764607e-003</v>
      </c>
    </row>
    <row r="330" ht="45" customHeight="1">
      <c r="A330" s="5" t="s">
        <v>22</v>
      </c>
      <c r="B330" s="5" t="s">
        <v>935</v>
      </c>
      <c r="C330" s="5" t="s">
        <v>24</v>
      </c>
      <c r="D330" s="5" t="s">
        <v>936</v>
      </c>
      <c r="E330" s="5" t="s">
        <v>937</v>
      </c>
      <c r="F330" s="6">
        <f t="shared" si="50"/>
        <v>12</v>
      </c>
      <c r="G330" s="5" t="s">
        <v>35</v>
      </c>
      <c r="H330" s="7">
        <v>62.57</v>
      </c>
      <c r="I330" s="7">
        <v>62.57</v>
      </c>
      <c r="J330" s="8">
        <v>0.2354</v>
      </c>
      <c r="K330" s="7">
        <f t="shared" si="51"/>
        <v>77.298978000000005</v>
      </c>
      <c r="L330" s="9">
        <f t="shared" si="56"/>
        <v>927.60000000000002</v>
      </c>
      <c r="M330" s="5" t="s">
        <v>19</v>
      </c>
      <c r="N330" s="5" t="s">
        <v>18</v>
      </c>
      <c r="O330" s="5" t="s">
        <v>28</v>
      </c>
      <c r="P330" s="6">
        <v>12</v>
      </c>
      <c r="Q330" s="7">
        <f t="shared" si="52"/>
        <v>927.59999999999991</v>
      </c>
      <c r="R330" s="10">
        <f>Q330/$Q$690</f>
        <v>2.3678893315305213e-004</v>
      </c>
    </row>
    <row r="331" ht="45" customHeight="1">
      <c r="A331" s="5" t="s">
        <v>22</v>
      </c>
      <c r="B331" s="5" t="s">
        <v>938</v>
      </c>
      <c r="C331" s="5" t="s">
        <v>24</v>
      </c>
      <c r="D331" s="5" t="s">
        <v>939</v>
      </c>
      <c r="E331" s="5" t="s">
        <v>940</v>
      </c>
      <c r="F331" s="6">
        <f t="shared" si="50"/>
        <v>3</v>
      </c>
      <c r="G331" s="5" t="s">
        <v>35</v>
      </c>
      <c r="H331" s="7">
        <v>91.200000000000003</v>
      </c>
      <c r="I331" s="7">
        <v>91.200000000000003</v>
      </c>
      <c r="J331" s="8">
        <v>0.2354</v>
      </c>
      <c r="K331" s="7">
        <f t="shared" si="51"/>
        <v>112.66848</v>
      </c>
      <c r="L331" s="9">
        <f t="shared" si="56"/>
        <v>338.00999999999999</v>
      </c>
      <c r="M331" s="5" t="s">
        <v>19</v>
      </c>
      <c r="N331" s="5" t="s">
        <v>18</v>
      </c>
      <c r="O331" s="5" t="s">
        <v>28</v>
      </c>
      <c r="P331" s="6">
        <v>3</v>
      </c>
      <c r="Q331" s="7">
        <f t="shared" si="52"/>
        <v>338.00999999999999</v>
      </c>
      <c r="R331" s="10">
        <f>Q331/$Q$690</f>
        <v>8.6283988028313015e-005</v>
      </c>
    </row>
    <row r="332" ht="45" customHeight="1">
      <c r="A332" s="5" t="s">
        <v>22</v>
      </c>
      <c r="B332" s="5" t="s">
        <v>941</v>
      </c>
      <c r="C332" s="5" t="s">
        <v>24</v>
      </c>
      <c r="D332" s="5" t="s">
        <v>942</v>
      </c>
      <c r="E332" s="5" t="s">
        <v>943</v>
      </c>
      <c r="F332" s="6">
        <f t="shared" si="50"/>
        <v>16</v>
      </c>
      <c r="G332" s="5" t="s">
        <v>35</v>
      </c>
      <c r="H332" s="7">
        <v>16.219999999999999</v>
      </c>
      <c r="I332" s="7">
        <v>16.219999999999999</v>
      </c>
      <c r="J332" s="8">
        <v>0.2354</v>
      </c>
      <c r="K332" s="7">
        <f t="shared" si="51"/>
        <v>20.038187999999998</v>
      </c>
      <c r="L332" s="9">
        <f t="shared" si="56"/>
        <v>320.63999999999999</v>
      </c>
      <c r="M332" s="5" t="s">
        <v>19</v>
      </c>
      <c r="N332" s="5" t="s">
        <v>18</v>
      </c>
      <c r="O332" s="5" t="s">
        <v>28</v>
      </c>
      <c r="P332" s="6">
        <v>16</v>
      </c>
      <c r="Q332" s="7">
        <f t="shared" si="52"/>
        <v>320.63999999999999</v>
      </c>
      <c r="R332" s="10">
        <f>Q332/$Q$690</f>
        <v>8.1849939118364205e-005</v>
      </c>
    </row>
    <row r="333" ht="45" customHeight="1">
      <c r="A333" s="5" t="s">
        <v>22</v>
      </c>
      <c r="B333" s="5" t="s">
        <v>944</v>
      </c>
      <c r="C333" s="5" t="s">
        <v>37</v>
      </c>
      <c r="D333" s="5" t="s">
        <v>945</v>
      </c>
      <c r="E333" s="5" t="s">
        <v>946</v>
      </c>
      <c r="F333" s="6">
        <f t="shared" si="50"/>
        <v>3</v>
      </c>
      <c r="G333" s="5" t="s">
        <v>43</v>
      </c>
      <c r="H333" s="7">
        <v>142.25999999999999</v>
      </c>
      <c r="I333" s="7">
        <v>142.25999999999999</v>
      </c>
      <c r="J333" s="8">
        <v>0.2354</v>
      </c>
      <c r="K333" s="7">
        <f t="shared" si="51"/>
        <v>175.74800399999998</v>
      </c>
      <c r="L333" s="9">
        <f t="shared" si="56"/>
        <v>527.25</v>
      </c>
      <c r="M333" s="5" t="s">
        <v>19</v>
      </c>
      <c r="N333" s="5" t="s">
        <v>18</v>
      </c>
      <c r="O333" s="5" t="s">
        <v>28</v>
      </c>
      <c r="P333" s="6">
        <v>3</v>
      </c>
      <c r="Q333" s="7">
        <f t="shared" si="52"/>
        <v>527.25</v>
      </c>
      <c r="R333" s="10">
        <f>Q333/$Q$690</f>
        <v>1.3459138098851524e-004</v>
      </c>
    </row>
    <row r="334" ht="45" customHeight="1">
      <c r="A334" s="5" t="s">
        <v>22</v>
      </c>
      <c r="B334" s="5" t="s">
        <v>947</v>
      </c>
      <c r="C334" s="5" t="s">
        <v>24</v>
      </c>
      <c r="D334" s="5" t="s">
        <v>948</v>
      </c>
      <c r="E334" s="5" t="s">
        <v>949</v>
      </c>
      <c r="F334" s="6">
        <f t="shared" si="50"/>
        <v>5</v>
      </c>
      <c r="G334" s="5" t="s">
        <v>35</v>
      </c>
      <c r="H334" s="7">
        <v>202.08000000000001</v>
      </c>
      <c r="I334" s="7">
        <v>202.08000000000001</v>
      </c>
      <c r="J334" s="8">
        <v>0.2354</v>
      </c>
      <c r="K334" s="7">
        <f t="shared" si="51"/>
        <v>249.64963200000003</v>
      </c>
      <c r="L334" s="9">
        <f t="shared" si="56"/>
        <v>1248.25</v>
      </c>
      <c r="M334" s="5" t="s">
        <v>19</v>
      </c>
      <c r="N334" s="5" t="s">
        <v>18</v>
      </c>
      <c r="O334" s="5" t="s">
        <v>28</v>
      </c>
      <c r="P334" s="6">
        <v>5</v>
      </c>
      <c r="Q334" s="7">
        <f t="shared" si="52"/>
        <v>1248.25</v>
      </c>
      <c r="R334" s="10">
        <f>Q334/$Q$690</f>
        <v>3.1864142497660343e-004</v>
      </c>
    </row>
    <row r="335" ht="45" customHeight="1">
      <c r="A335" s="2" t="s">
        <v>17</v>
      </c>
      <c r="B335" s="2" t="s">
        <v>950</v>
      </c>
      <c r="C335" s="2" t="s">
        <v>19</v>
      </c>
      <c r="D335" s="2" t="s">
        <v>19</v>
      </c>
      <c r="E335" s="2" t="s">
        <v>951</v>
      </c>
      <c r="F335" s="2" t="s">
        <v>19</v>
      </c>
      <c r="G335" s="2" t="s">
        <v>19</v>
      </c>
      <c r="H335" s="2" t="s">
        <v>19</v>
      </c>
      <c r="I335" s="2" t="s">
        <v>19</v>
      </c>
      <c r="J335" s="2" t="s">
        <v>19</v>
      </c>
      <c r="K335" s="2" t="s">
        <v>19</v>
      </c>
      <c r="L335" s="3">
        <f>ROUND(L336,2)+ROUND(L337,2)+ROUND(L338,2)</f>
        <v>34334.32</v>
      </c>
      <c r="M335" s="2" t="s">
        <v>19</v>
      </c>
      <c r="N335" s="2" t="s">
        <v>19</v>
      </c>
      <c r="O335" s="2" t="s">
        <v>19</v>
      </c>
      <c r="P335" s="2" t="s">
        <v>19</v>
      </c>
      <c r="Q335" s="2" t="s">
        <v>19</v>
      </c>
      <c r="R335" s="10"/>
    </row>
    <row r="336" ht="45" customHeight="1">
      <c r="A336" s="5" t="s">
        <v>22</v>
      </c>
      <c r="B336" s="5" t="s">
        <v>952</v>
      </c>
      <c r="C336" s="5" t="s">
        <v>24</v>
      </c>
      <c r="D336" s="5" t="s">
        <v>953</v>
      </c>
      <c r="E336" s="5" t="s">
        <v>954</v>
      </c>
      <c r="F336" s="6">
        <f t="shared" si="50"/>
        <v>1</v>
      </c>
      <c r="G336" s="5" t="s">
        <v>35</v>
      </c>
      <c r="H336" s="7">
        <v>11219.32</v>
      </c>
      <c r="I336" s="7">
        <v>11219.32</v>
      </c>
      <c r="J336" s="8">
        <v>0.2354</v>
      </c>
      <c r="K336" s="7">
        <f t="shared" si="51"/>
        <v>13860.347927999999</v>
      </c>
      <c r="L336" s="9">
        <f t="shared" ref="L336:L338" si="57">ROUND(Q336,2)</f>
        <v>13860.35</v>
      </c>
      <c r="M336" s="5" t="s">
        <v>19</v>
      </c>
      <c r="N336" s="5" t="s">
        <v>18</v>
      </c>
      <c r="O336" s="5" t="s">
        <v>28</v>
      </c>
      <c r="P336" s="6">
        <v>1</v>
      </c>
      <c r="Q336" s="7">
        <f t="shared" si="52"/>
        <v>13860.35</v>
      </c>
      <c r="R336" s="10">
        <f>Q336/$Q$690</f>
        <v>3.5381387339671264e-003</v>
      </c>
    </row>
    <row r="337" ht="45" customHeight="1">
      <c r="A337" s="5" t="s">
        <v>22</v>
      </c>
      <c r="B337" s="5" t="s">
        <v>955</v>
      </c>
      <c r="C337" s="5" t="s">
        <v>24</v>
      </c>
      <c r="D337" s="5" t="s">
        <v>956</v>
      </c>
      <c r="E337" s="5" t="s">
        <v>957</v>
      </c>
      <c r="F337" s="6">
        <f t="shared" si="50"/>
        <v>1</v>
      </c>
      <c r="G337" s="5" t="s">
        <v>35</v>
      </c>
      <c r="H337" s="7">
        <v>8393.2999999999993</v>
      </c>
      <c r="I337" s="7">
        <v>8393.2999999999993</v>
      </c>
      <c r="J337" s="8">
        <v>0.2354</v>
      </c>
      <c r="K337" s="7">
        <f t="shared" si="51"/>
        <v>10369.08282</v>
      </c>
      <c r="L337" s="9">
        <f t="shared" si="57"/>
        <v>10369.08</v>
      </c>
      <c r="M337" s="5" t="s">
        <v>19</v>
      </c>
      <c r="N337" s="5" t="s">
        <v>18</v>
      </c>
      <c r="O337" s="5" t="s">
        <v>28</v>
      </c>
      <c r="P337" s="6">
        <v>1</v>
      </c>
      <c r="Q337" s="7">
        <f t="shared" si="52"/>
        <v>10369.08</v>
      </c>
      <c r="R337" s="10">
        <f>Q337/$Q$690</f>
        <v>2.6469204301192862e-003</v>
      </c>
    </row>
    <row r="338" ht="45" customHeight="1">
      <c r="A338" s="5" t="s">
        <v>22</v>
      </c>
      <c r="B338" s="5" t="s">
        <v>958</v>
      </c>
      <c r="C338" s="5" t="s">
        <v>24</v>
      </c>
      <c r="D338" s="5" t="s">
        <v>959</v>
      </c>
      <c r="E338" s="5" t="s">
        <v>960</v>
      </c>
      <c r="F338" s="6">
        <f t="shared" si="50"/>
        <v>1</v>
      </c>
      <c r="G338" s="5" t="s">
        <v>35</v>
      </c>
      <c r="H338" s="7">
        <v>8179.4499999999998</v>
      </c>
      <c r="I338" s="7">
        <v>8179.4499999999998</v>
      </c>
      <c r="J338" s="8">
        <v>0.2354</v>
      </c>
      <c r="K338" s="7">
        <f t="shared" si="51"/>
        <v>10104.892529999999</v>
      </c>
      <c r="L338" s="9">
        <f t="shared" si="57"/>
        <v>10104.889999999999</v>
      </c>
      <c r="M338" s="5" t="s">
        <v>19</v>
      </c>
      <c r="N338" s="5" t="s">
        <v>18</v>
      </c>
      <c r="O338" s="5" t="s">
        <v>28</v>
      </c>
      <c r="P338" s="6">
        <v>1</v>
      </c>
      <c r="Q338" s="7">
        <f t="shared" si="52"/>
        <v>10104.889999999999</v>
      </c>
      <c r="R338" s="10">
        <f>Q338/$Q$690</f>
        <v>2.5794805117819587e-003</v>
      </c>
    </row>
    <row r="339" ht="45" customHeight="1">
      <c r="A339" s="2" t="s">
        <v>17</v>
      </c>
      <c r="B339" s="2" t="s">
        <v>961</v>
      </c>
      <c r="C339" s="2" t="s">
        <v>19</v>
      </c>
      <c r="D339" s="2" t="s">
        <v>19</v>
      </c>
      <c r="E339" s="2" t="s">
        <v>962</v>
      </c>
      <c r="F339" s="2" t="s">
        <v>19</v>
      </c>
      <c r="G339" s="2" t="s">
        <v>19</v>
      </c>
      <c r="H339" s="2" t="s">
        <v>19</v>
      </c>
      <c r="I339" s="2" t="s">
        <v>19</v>
      </c>
      <c r="J339" s="2" t="s">
        <v>19</v>
      </c>
      <c r="K339" s="2" t="s">
        <v>19</v>
      </c>
      <c r="L339" s="3">
        <f>ROUND(L340,2)+ROUND(L341,2)+ROUND(L342,2)+ROUND(L343,2)+ROUND(L344,2)+ROUND(L345,2)+ROUND(L346,2)+ROUND(L347,2)+ROUND(L348,2)</f>
        <v>10486.130000000001</v>
      </c>
      <c r="M339" s="2" t="s">
        <v>19</v>
      </c>
      <c r="N339" s="2" t="s">
        <v>19</v>
      </c>
      <c r="O339" s="2" t="s">
        <v>19</v>
      </c>
      <c r="P339" s="2" t="s">
        <v>19</v>
      </c>
      <c r="Q339" s="2" t="s">
        <v>19</v>
      </c>
      <c r="R339" s="10"/>
    </row>
    <row r="340" ht="45" customHeight="1">
      <c r="A340" s="5" t="s">
        <v>22</v>
      </c>
      <c r="B340" s="5" t="s">
        <v>963</v>
      </c>
      <c r="C340" s="5" t="s">
        <v>24</v>
      </c>
      <c r="D340" s="5" t="s">
        <v>894</v>
      </c>
      <c r="E340" s="5" t="s">
        <v>895</v>
      </c>
      <c r="F340" s="6">
        <f t="shared" si="50"/>
        <v>6</v>
      </c>
      <c r="G340" s="5" t="s">
        <v>35</v>
      </c>
      <c r="H340" s="7">
        <v>15.15</v>
      </c>
      <c r="I340" s="7">
        <v>15.15</v>
      </c>
      <c r="J340" s="8">
        <v>0.2354</v>
      </c>
      <c r="K340" s="7">
        <f t="shared" si="51"/>
        <v>18.71631</v>
      </c>
      <c r="L340" s="9">
        <f t="shared" ref="L340:L348" si="58">ROUND(Q340,2)</f>
        <v>112.31999999999999</v>
      </c>
      <c r="M340" s="5" t="s">
        <v>19</v>
      </c>
      <c r="N340" s="5" t="s">
        <v>18</v>
      </c>
      <c r="O340" s="5" t="s">
        <v>28</v>
      </c>
      <c r="P340" s="6">
        <v>6</v>
      </c>
      <c r="Q340" s="7">
        <f t="shared" si="52"/>
        <v>112.31999999999999</v>
      </c>
      <c r="R340" s="10">
        <f>Q340/$Q$690</f>
        <v>2.8671984661223391e-005</v>
      </c>
    </row>
    <row r="341" ht="45" customHeight="1">
      <c r="A341" s="5" t="s">
        <v>22</v>
      </c>
      <c r="B341" s="5" t="s">
        <v>964</v>
      </c>
      <c r="C341" s="5" t="s">
        <v>24</v>
      </c>
      <c r="D341" s="5" t="s">
        <v>906</v>
      </c>
      <c r="E341" s="5" t="s">
        <v>907</v>
      </c>
      <c r="F341" s="6">
        <f t="shared" si="50"/>
        <v>77</v>
      </c>
      <c r="G341" s="5" t="s">
        <v>35</v>
      </c>
      <c r="H341" s="7">
        <v>14.460000000000001</v>
      </c>
      <c r="I341" s="7">
        <v>14.460000000000001</v>
      </c>
      <c r="J341" s="8">
        <v>0.2354</v>
      </c>
      <c r="K341" s="7">
        <f t="shared" si="51"/>
        <v>17.863884000000002</v>
      </c>
      <c r="L341" s="9">
        <f t="shared" si="58"/>
        <v>1375.22</v>
      </c>
      <c r="M341" s="5" t="s">
        <v>19</v>
      </c>
      <c r="N341" s="5" t="s">
        <v>18</v>
      </c>
      <c r="O341" s="5" t="s">
        <v>28</v>
      </c>
      <c r="P341" s="6">
        <v>77</v>
      </c>
      <c r="Q341" s="7">
        <f t="shared" si="52"/>
        <v>1375.22</v>
      </c>
      <c r="R341" s="10">
        <f>Q341/$Q$690</f>
        <v>3.5105312273689133e-004</v>
      </c>
    </row>
    <row r="342" ht="45" customHeight="1">
      <c r="A342" s="5" t="s">
        <v>22</v>
      </c>
      <c r="B342" s="5" t="s">
        <v>965</v>
      </c>
      <c r="C342" s="5" t="s">
        <v>24</v>
      </c>
      <c r="D342" s="5" t="s">
        <v>915</v>
      </c>
      <c r="E342" s="5" t="s">
        <v>916</v>
      </c>
      <c r="F342" s="6">
        <f t="shared" si="50"/>
        <v>7</v>
      </c>
      <c r="G342" s="5" t="s">
        <v>35</v>
      </c>
      <c r="H342" s="7">
        <v>25.539999999999999</v>
      </c>
      <c r="I342" s="7">
        <v>25.539999999999999</v>
      </c>
      <c r="J342" s="8">
        <v>0.2354</v>
      </c>
      <c r="K342" s="7">
        <f t="shared" si="51"/>
        <v>31.552115999999998</v>
      </c>
      <c r="L342" s="9">
        <f t="shared" si="58"/>
        <v>220.84999999999999</v>
      </c>
      <c r="M342" s="5" t="s">
        <v>19</v>
      </c>
      <c r="N342" s="5" t="s">
        <v>18</v>
      </c>
      <c r="O342" s="5" t="s">
        <v>28</v>
      </c>
      <c r="P342" s="6">
        <v>7</v>
      </c>
      <c r="Q342" s="7">
        <f t="shared" si="52"/>
        <v>220.84999999999999</v>
      </c>
      <c r="R342" s="10">
        <f>Q342/$Q$690</f>
        <v>5.6376494056545461e-005</v>
      </c>
    </row>
    <row r="343" ht="45" customHeight="1">
      <c r="A343" s="5" t="s">
        <v>22</v>
      </c>
      <c r="B343" s="5" t="s">
        <v>966</v>
      </c>
      <c r="C343" s="5" t="s">
        <v>24</v>
      </c>
      <c r="D343" s="5" t="s">
        <v>967</v>
      </c>
      <c r="E343" s="5" t="s">
        <v>968</v>
      </c>
      <c r="F343" s="6">
        <f t="shared" si="50"/>
        <v>6</v>
      </c>
      <c r="G343" s="5" t="s">
        <v>35</v>
      </c>
      <c r="H343" s="7">
        <v>9</v>
      </c>
      <c r="I343" s="7">
        <v>9</v>
      </c>
      <c r="J343" s="8">
        <v>0.2354</v>
      </c>
      <c r="K343" s="7">
        <f t="shared" si="51"/>
        <v>11.118600000000001</v>
      </c>
      <c r="L343" s="9">
        <f t="shared" si="58"/>
        <v>66.719999999999999</v>
      </c>
      <c r="M343" s="5" t="s">
        <v>19</v>
      </c>
      <c r="N343" s="5" t="s">
        <v>18</v>
      </c>
      <c r="O343" s="5" t="s">
        <v>28</v>
      </c>
      <c r="P343" s="6">
        <v>6</v>
      </c>
      <c r="Q343" s="7">
        <f t="shared" si="52"/>
        <v>66.719999999999999</v>
      </c>
      <c r="R343" s="10">
        <f>Q343/$Q$690</f>
        <v>1.7031649008162611e-005</v>
      </c>
    </row>
    <row r="344" ht="45" customHeight="1">
      <c r="A344" s="5" t="s">
        <v>22</v>
      </c>
      <c r="B344" s="5" t="s">
        <v>969</v>
      </c>
      <c r="C344" s="5" t="s">
        <v>24</v>
      </c>
      <c r="D344" s="5" t="s">
        <v>970</v>
      </c>
      <c r="E344" s="5" t="s">
        <v>971</v>
      </c>
      <c r="F344" s="6">
        <f t="shared" si="50"/>
        <v>7</v>
      </c>
      <c r="G344" s="5" t="s">
        <v>35</v>
      </c>
      <c r="H344" s="7">
        <v>10.449999999999999</v>
      </c>
      <c r="I344" s="7">
        <v>10.449999999999999</v>
      </c>
      <c r="J344" s="8">
        <v>0.2354</v>
      </c>
      <c r="K344" s="7">
        <f t="shared" si="51"/>
        <v>12.909929999999999</v>
      </c>
      <c r="L344" s="9">
        <f t="shared" si="58"/>
        <v>90.370000000000005</v>
      </c>
      <c r="M344" s="5" t="s">
        <v>19</v>
      </c>
      <c r="N344" s="5" t="s">
        <v>18</v>
      </c>
      <c r="O344" s="5" t="s">
        <v>28</v>
      </c>
      <c r="P344" s="6">
        <v>7</v>
      </c>
      <c r="Q344" s="7">
        <f t="shared" si="52"/>
        <v>90.370000000000005</v>
      </c>
      <c r="R344" s="10">
        <f>Q344/$Q$690</f>
        <v>2.3068796775594355e-005</v>
      </c>
    </row>
    <row r="345" ht="45" customHeight="1">
      <c r="A345" s="5" t="s">
        <v>22</v>
      </c>
      <c r="B345" s="5" t="s">
        <v>972</v>
      </c>
      <c r="C345" s="5" t="s">
        <v>24</v>
      </c>
      <c r="D345" s="5" t="s">
        <v>867</v>
      </c>
      <c r="E345" s="5" t="s">
        <v>868</v>
      </c>
      <c r="F345" s="6">
        <f t="shared" si="50"/>
        <v>203.19999999999999</v>
      </c>
      <c r="G345" s="5" t="s">
        <v>43</v>
      </c>
      <c r="H345" s="7">
        <v>26.739999999999998</v>
      </c>
      <c r="I345" s="7">
        <v>26.739999999999998</v>
      </c>
      <c r="J345" s="8">
        <v>0.2354</v>
      </c>
      <c r="K345" s="7">
        <f t="shared" si="51"/>
        <v>33.034596000000001</v>
      </c>
      <c r="L345" s="9">
        <f t="shared" si="58"/>
        <v>6711.6999999999998</v>
      </c>
      <c r="M345" s="5" t="s">
        <v>19</v>
      </c>
      <c r="N345" s="5" t="s">
        <v>18</v>
      </c>
      <c r="O345" s="5" t="s">
        <v>28</v>
      </c>
      <c r="P345" s="6">
        <v>203.19999999999999</v>
      </c>
      <c r="Q345" s="7">
        <f t="shared" si="52"/>
        <v>6711.6959999999999</v>
      </c>
      <c r="R345" s="10">
        <f>Q345/$Q$690</f>
        <v>1.7132981193268731e-003</v>
      </c>
    </row>
    <row r="346" ht="45" customHeight="1">
      <c r="A346" s="5" t="s">
        <v>22</v>
      </c>
      <c r="B346" s="5" t="s">
        <v>973</v>
      </c>
      <c r="C346" s="5" t="s">
        <v>24</v>
      </c>
      <c r="D346" s="5" t="s">
        <v>974</v>
      </c>
      <c r="E346" s="5" t="s">
        <v>975</v>
      </c>
      <c r="F346" s="6">
        <f t="shared" si="50"/>
        <v>4</v>
      </c>
      <c r="G346" s="5" t="s">
        <v>35</v>
      </c>
      <c r="H346" s="7">
        <v>39.039999999999999</v>
      </c>
      <c r="I346" s="7">
        <v>39.039999999999999</v>
      </c>
      <c r="J346" s="8">
        <v>0.2354</v>
      </c>
      <c r="K346" s="7">
        <f t="shared" si="51"/>
        <v>48.230015999999999</v>
      </c>
      <c r="L346" s="9">
        <f t="shared" si="58"/>
        <v>192.91999999999999</v>
      </c>
      <c r="M346" s="5" t="s">
        <v>19</v>
      </c>
      <c r="N346" s="5" t="s">
        <v>18</v>
      </c>
      <c r="O346" s="5" t="s">
        <v>28</v>
      </c>
      <c r="P346" s="6">
        <v>4</v>
      </c>
      <c r="Q346" s="7">
        <f t="shared" si="52"/>
        <v>192.91999999999999</v>
      </c>
      <c r="R346" s="10">
        <f>Q346/$Q$690</f>
        <v>4.9246788469045733e-005</v>
      </c>
    </row>
    <row r="347" ht="45" customHeight="1">
      <c r="A347" s="5" t="s">
        <v>22</v>
      </c>
      <c r="B347" s="5" t="s">
        <v>976</v>
      </c>
      <c r="C347" s="5" t="s">
        <v>24</v>
      </c>
      <c r="D347" s="5" t="s">
        <v>927</v>
      </c>
      <c r="E347" s="5" t="s">
        <v>928</v>
      </c>
      <c r="F347" s="6">
        <f t="shared" si="50"/>
        <v>52</v>
      </c>
      <c r="G347" s="5" t="s">
        <v>35</v>
      </c>
      <c r="H347" s="7">
        <v>23.309999999999999</v>
      </c>
      <c r="I347" s="7">
        <v>23.309999999999999</v>
      </c>
      <c r="J347" s="8">
        <v>0.2354</v>
      </c>
      <c r="K347" s="7">
        <f t="shared" si="51"/>
        <v>28.797173999999998</v>
      </c>
      <c r="L347" s="9">
        <f t="shared" si="58"/>
        <v>1497.5999999999999</v>
      </c>
      <c r="M347" s="5" t="s">
        <v>19</v>
      </c>
      <c r="N347" s="5" t="s">
        <v>18</v>
      </c>
      <c r="O347" s="5" t="s">
        <v>28</v>
      </c>
      <c r="P347" s="6">
        <v>52</v>
      </c>
      <c r="Q347" s="7">
        <f t="shared" si="52"/>
        <v>1497.6000000000001</v>
      </c>
      <c r="R347" s="10">
        <f>Q347/$Q$690</f>
        <v>3.8229312881631191e-004</v>
      </c>
    </row>
    <row r="348" ht="45" customHeight="1">
      <c r="A348" s="5" t="s">
        <v>22</v>
      </c>
      <c r="B348" s="5" t="s">
        <v>977</v>
      </c>
      <c r="C348" s="5" t="s">
        <v>24</v>
      </c>
      <c r="D348" s="5" t="s">
        <v>978</v>
      </c>
      <c r="E348" s="5" t="s">
        <v>979</v>
      </c>
      <c r="F348" s="6">
        <f t="shared" si="50"/>
        <v>3</v>
      </c>
      <c r="G348" s="5" t="s">
        <v>35</v>
      </c>
      <c r="H348" s="7">
        <v>58.939999999999998</v>
      </c>
      <c r="I348" s="7">
        <v>58.939999999999998</v>
      </c>
      <c r="J348" s="8">
        <v>0.2354</v>
      </c>
      <c r="K348" s="7">
        <f t="shared" si="51"/>
        <v>72.814475999999999</v>
      </c>
      <c r="L348" s="9">
        <f t="shared" si="58"/>
        <v>218.43000000000001</v>
      </c>
      <c r="M348" s="5" t="s">
        <v>19</v>
      </c>
      <c r="N348" s="5" t="s">
        <v>18</v>
      </c>
      <c r="O348" s="5" t="s">
        <v>28</v>
      </c>
      <c r="P348" s="6">
        <v>3</v>
      </c>
      <c r="Q348" s="7">
        <f t="shared" si="52"/>
        <v>218.43000000000001</v>
      </c>
      <c r="R348" s="10">
        <f>Q348/$Q$690</f>
        <v>5.5758739401273374e-005</v>
      </c>
    </row>
    <row r="349" ht="45" customHeight="1">
      <c r="A349" s="2" t="s">
        <v>17</v>
      </c>
      <c r="B349" s="2" t="s">
        <v>980</v>
      </c>
      <c r="C349" s="2" t="s">
        <v>19</v>
      </c>
      <c r="D349" s="2" t="s">
        <v>19</v>
      </c>
      <c r="E349" s="2" t="s">
        <v>981</v>
      </c>
      <c r="F349" s="2" t="s">
        <v>19</v>
      </c>
      <c r="G349" s="2" t="s">
        <v>19</v>
      </c>
      <c r="H349" s="2" t="s">
        <v>19</v>
      </c>
      <c r="I349" s="2" t="s">
        <v>19</v>
      </c>
      <c r="J349" s="2" t="s">
        <v>19</v>
      </c>
      <c r="K349" s="2" t="s">
        <v>19</v>
      </c>
      <c r="L349" s="3">
        <f>ROUND(L350,2)+ROUND(L351,2)+ROUND(L352,2)+ROUND(L353,2)+ROUND(L354,2)+ROUND(L355,2)+ROUND(L356,2)+ROUND(L357,2)+ROUND(L358,2)+ROUND(L359,2)+ROUND(L360,2)+ROUND(L361,2)+ROUND(L362,2)+ROUND(L363,2)+ROUND(L364,2)+ROUND(L365,2)+ROUND(L366,2)+ROUND(L367,2)+ROUND(L368,2)+ROUND(L369,2)+ROUND(L370,2)+ROUND(L371,2)+ROUND(L372,2)+ROUND(L373,2)+ROUND(L374,2)+ROUND(L375,2)+ROUND(L376,2)+ROUND(L377,2)+ROUND(L378,2)+ROUND(L379,2)+ROUND(L380,2)+ROUND(L381,2)+ROUND(L382,2)+ROUND(L383,2)</f>
        <v>57749.889999999992</v>
      </c>
      <c r="M349" s="2" t="s">
        <v>19</v>
      </c>
      <c r="N349" s="2" t="s">
        <v>19</v>
      </c>
      <c r="O349" s="2" t="s">
        <v>19</v>
      </c>
      <c r="P349" s="2" t="s">
        <v>19</v>
      </c>
      <c r="Q349" s="2" t="s">
        <v>19</v>
      </c>
      <c r="R349" s="10"/>
    </row>
    <row r="350" ht="45" customHeight="1">
      <c r="A350" s="5" t="s">
        <v>22</v>
      </c>
      <c r="B350" s="5" t="s">
        <v>982</v>
      </c>
      <c r="C350" s="5" t="s">
        <v>24</v>
      </c>
      <c r="D350" s="5" t="s">
        <v>983</v>
      </c>
      <c r="E350" s="5" t="s">
        <v>984</v>
      </c>
      <c r="F350" s="6">
        <f t="shared" si="50"/>
        <v>4</v>
      </c>
      <c r="G350" s="5" t="s">
        <v>35</v>
      </c>
      <c r="H350" s="7">
        <v>305.44999999999999</v>
      </c>
      <c r="I350" s="7">
        <v>305.44999999999999</v>
      </c>
      <c r="J350" s="8">
        <v>0.2354</v>
      </c>
      <c r="K350" s="7">
        <f t="shared" si="51"/>
        <v>377.35293000000001</v>
      </c>
      <c r="L350" s="9">
        <f t="shared" ref="L350:L383" si="59">ROUND(Q350,2)</f>
        <v>1509.4000000000001</v>
      </c>
      <c r="M350" s="5" t="s">
        <v>19</v>
      </c>
      <c r="N350" s="5" t="s">
        <v>18</v>
      </c>
      <c r="O350" s="5" t="s">
        <v>28</v>
      </c>
      <c r="P350" s="6">
        <v>4</v>
      </c>
      <c r="Q350" s="7">
        <f t="shared" si="52"/>
        <v>1509.4000000000001</v>
      </c>
      <c r="R350" s="10">
        <f>Q350/$Q$690</f>
        <v>3.8530532093706009e-004</v>
      </c>
    </row>
    <row r="351" ht="45" customHeight="1">
      <c r="A351" s="5" t="s">
        <v>22</v>
      </c>
      <c r="B351" s="5" t="s">
        <v>985</v>
      </c>
      <c r="C351" s="5" t="s">
        <v>24</v>
      </c>
      <c r="D351" s="5" t="s">
        <v>986</v>
      </c>
      <c r="E351" s="5" t="s">
        <v>987</v>
      </c>
      <c r="F351" s="6">
        <f t="shared" si="50"/>
        <v>10</v>
      </c>
      <c r="G351" s="5" t="s">
        <v>35</v>
      </c>
      <c r="H351" s="7">
        <v>554.34000000000003</v>
      </c>
      <c r="I351" s="7">
        <v>554.34000000000003</v>
      </c>
      <c r="J351" s="8">
        <v>0.2354</v>
      </c>
      <c r="K351" s="7">
        <f t="shared" si="51"/>
        <v>684.831636</v>
      </c>
      <c r="L351" s="9">
        <f t="shared" si="59"/>
        <v>6848.3000000000002</v>
      </c>
      <c r="M351" s="5" t="s">
        <v>19</v>
      </c>
      <c r="N351" s="5" t="s">
        <v>18</v>
      </c>
      <c r="O351" s="5" t="s">
        <v>28</v>
      </c>
      <c r="P351" s="6">
        <v>10</v>
      </c>
      <c r="Q351" s="7">
        <f t="shared" si="52"/>
        <v>6848.3000000000002</v>
      </c>
      <c r="R351" s="10">
        <f>Q351/$Q$690</f>
        <v>1.7481690932643888e-003</v>
      </c>
    </row>
    <row r="352" ht="45" customHeight="1">
      <c r="A352" s="5" t="s">
        <v>22</v>
      </c>
      <c r="B352" s="5" t="s">
        <v>988</v>
      </c>
      <c r="C352" s="5" t="s">
        <v>24</v>
      </c>
      <c r="D352" s="5" t="s">
        <v>989</v>
      </c>
      <c r="E352" s="5" t="s">
        <v>990</v>
      </c>
      <c r="F352" s="6">
        <f t="shared" si="50"/>
        <v>4</v>
      </c>
      <c r="G352" s="5" t="s">
        <v>35</v>
      </c>
      <c r="H352" s="7">
        <v>40.25</v>
      </c>
      <c r="I352" s="7">
        <v>40.25</v>
      </c>
      <c r="J352" s="8">
        <v>0.2354</v>
      </c>
      <c r="K352" s="7">
        <f t="shared" si="51"/>
        <v>49.724850000000004</v>
      </c>
      <c r="L352" s="9">
        <f t="shared" si="59"/>
        <v>198.88</v>
      </c>
      <c r="M352" s="5" t="s">
        <v>19</v>
      </c>
      <c r="N352" s="5" t="s">
        <v>18</v>
      </c>
      <c r="O352" s="5" t="s">
        <v>28</v>
      </c>
      <c r="P352" s="6">
        <v>4</v>
      </c>
      <c r="Q352" s="7">
        <f t="shared" si="52"/>
        <v>198.88</v>
      </c>
      <c r="R352" s="10">
        <f>Q352/$Q$690</f>
        <v>5.076820076054227e-005</v>
      </c>
    </row>
    <row r="353" ht="45" customHeight="1">
      <c r="A353" s="5" t="s">
        <v>22</v>
      </c>
      <c r="B353" s="5" t="s">
        <v>991</v>
      </c>
      <c r="C353" s="5" t="s">
        <v>24</v>
      </c>
      <c r="D353" s="5" t="s">
        <v>992</v>
      </c>
      <c r="E353" s="5" t="s">
        <v>993</v>
      </c>
      <c r="F353" s="6">
        <f t="shared" si="50"/>
        <v>10</v>
      </c>
      <c r="G353" s="5" t="s">
        <v>35</v>
      </c>
      <c r="H353" s="7">
        <v>79.670000000000002</v>
      </c>
      <c r="I353" s="7">
        <v>79.670000000000002</v>
      </c>
      <c r="J353" s="8">
        <v>0.2354</v>
      </c>
      <c r="K353" s="7">
        <f t="shared" si="51"/>
        <v>98.424318</v>
      </c>
      <c r="L353" s="9">
        <f t="shared" si="59"/>
        <v>984.20000000000005</v>
      </c>
      <c r="M353" s="5" t="s">
        <v>19</v>
      </c>
      <c r="N353" s="5" t="s">
        <v>18</v>
      </c>
      <c r="O353" s="5" t="s">
        <v>28</v>
      </c>
      <c r="P353" s="6">
        <v>10</v>
      </c>
      <c r="Q353" s="7">
        <f t="shared" si="52"/>
        <v>984.20000000000005</v>
      </c>
      <c r="R353" s="10">
        <f>Q353/$Q$690</f>
        <v>2.5123724451189513e-004</v>
      </c>
    </row>
    <row r="354" ht="45" customHeight="1">
      <c r="A354" s="5" t="s">
        <v>22</v>
      </c>
      <c r="B354" s="5" t="s">
        <v>994</v>
      </c>
      <c r="C354" s="5" t="s">
        <v>37</v>
      </c>
      <c r="D354" s="5" t="s">
        <v>995</v>
      </c>
      <c r="E354" s="5" t="s">
        <v>996</v>
      </c>
      <c r="F354" s="6">
        <f t="shared" si="50"/>
        <v>2</v>
      </c>
      <c r="G354" s="5" t="s">
        <v>35</v>
      </c>
      <c r="H354" s="7">
        <v>515.55999999999995</v>
      </c>
      <c r="I354" s="7">
        <v>515.55999999999995</v>
      </c>
      <c r="J354" s="8">
        <v>0.2354</v>
      </c>
      <c r="K354" s="7">
        <f t="shared" si="51"/>
        <v>636.92282399999999</v>
      </c>
      <c r="L354" s="9">
        <f t="shared" si="59"/>
        <v>1273.8399999999999</v>
      </c>
      <c r="M354" s="5" t="s">
        <v>19</v>
      </c>
      <c r="N354" s="5" t="s">
        <v>18</v>
      </c>
      <c r="O354" s="5" t="s">
        <v>28</v>
      </c>
      <c r="P354" s="6">
        <v>2</v>
      </c>
      <c r="Q354" s="7">
        <f t="shared" si="52"/>
        <v>1273.8399999999999</v>
      </c>
      <c r="R354" s="10">
        <f>Q354/$Q$690</f>
        <v>3.2517379755032765e-004</v>
      </c>
    </row>
    <row r="355" ht="45" customHeight="1">
      <c r="A355" s="5" t="s">
        <v>22</v>
      </c>
      <c r="B355" s="5" t="s">
        <v>997</v>
      </c>
      <c r="C355" s="5" t="s">
        <v>37</v>
      </c>
      <c r="D355" s="5" t="s">
        <v>998</v>
      </c>
      <c r="E355" s="5" t="s">
        <v>999</v>
      </c>
      <c r="F355" s="6">
        <f t="shared" si="50"/>
        <v>3</v>
      </c>
      <c r="G355" s="5" t="s">
        <v>35</v>
      </c>
      <c r="H355" s="7">
        <v>146.69</v>
      </c>
      <c r="I355" s="7">
        <v>146.69</v>
      </c>
      <c r="J355" s="8">
        <v>0.2354</v>
      </c>
      <c r="K355" s="7">
        <f t="shared" si="51"/>
        <v>181.22082599999999</v>
      </c>
      <c r="L355" s="9">
        <f t="shared" si="59"/>
        <v>543.65999999999997</v>
      </c>
      <c r="M355" s="5" t="s">
        <v>19</v>
      </c>
      <c r="N355" s="5" t="s">
        <v>18</v>
      </c>
      <c r="O355" s="5" t="s">
        <v>28</v>
      </c>
      <c r="P355" s="6">
        <v>3</v>
      </c>
      <c r="Q355" s="7">
        <f t="shared" si="52"/>
        <v>543.65999999999997</v>
      </c>
      <c r="R355" s="10">
        <f>Q355/$Q$690</f>
        <v>1.3878037020050488e-004</v>
      </c>
    </row>
    <row r="356" ht="45" customHeight="1">
      <c r="A356" s="5" t="s">
        <v>22</v>
      </c>
      <c r="B356" s="5" t="s">
        <v>1000</v>
      </c>
      <c r="C356" s="5" t="s">
        <v>24</v>
      </c>
      <c r="D356" s="5" t="s">
        <v>1001</v>
      </c>
      <c r="E356" s="5" t="s">
        <v>1002</v>
      </c>
      <c r="F356" s="6">
        <f t="shared" si="50"/>
        <v>14</v>
      </c>
      <c r="G356" s="5" t="s">
        <v>35</v>
      </c>
      <c r="H356" s="7">
        <v>146.94</v>
      </c>
      <c r="I356" s="7">
        <v>146.94</v>
      </c>
      <c r="J356" s="8">
        <v>0.2354</v>
      </c>
      <c r="K356" s="7">
        <f t="shared" si="51"/>
        <v>181.52967599999999</v>
      </c>
      <c r="L356" s="9">
        <f t="shared" si="59"/>
        <v>2541.4200000000001</v>
      </c>
      <c r="M356" s="5" t="s">
        <v>19</v>
      </c>
      <c r="N356" s="5" t="s">
        <v>18</v>
      </c>
      <c r="O356" s="5" t="s">
        <v>28</v>
      </c>
      <c r="P356" s="6">
        <v>14</v>
      </c>
      <c r="Q356" s="7">
        <f t="shared" si="52"/>
        <v>2541.4200000000001</v>
      </c>
      <c r="R356" s="10">
        <f>Q356/$Q$690</f>
        <v>6.4874960165354665e-004</v>
      </c>
    </row>
    <row r="357" ht="45" customHeight="1">
      <c r="A357" s="5" t="s">
        <v>22</v>
      </c>
      <c r="B357" s="5" t="s">
        <v>1003</v>
      </c>
      <c r="C357" s="5" t="s">
        <v>24</v>
      </c>
      <c r="D357" s="5" t="s">
        <v>1004</v>
      </c>
      <c r="E357" s="5" t="s">
        <v>1005</v>
      </c>
      <c r="F357" s="6">
        <f t="shared" si="50"/>
        <v>2</v>
      </c>
      <c r="G357" s="5" t="s">
        <v>35</v>
      </c>
      <c r="H357" s="7">
        <v>308.88999999999999</v>
      </c>
      <c r="I357" s="7">
        <v>308.88999999999999</v>
      </c>
      <c r="J357" s="8">
        <v>0.2354</v>
      </c>
      <c r="K357" s="7">
        <f t="shared" si="51"/>
        <v>381.60270600000001</v>
      </c>
      <c r="L357" s="9">
        <f t="shared" si="59"/>
        <v>763.20000000000005</v>
      </c>
      <c r="M357" s="5" t="s">
        <v>19</v>
      </c>
      <c r="N357" s="5" t="s">
        <v>18</v>
      </c>
      <c r="O357" s="5" t="s">
        <v>28</v>
      </c>
      <c r="P357" s="6">
        <v>2</v>
      </c>
      <c r="Q357" s="7">
        <f t="shared" si="52"/>
        <v>763.20000000000005</v>
      </c>
      <c r="R357" s="10">
        <f>Q357/$Q$690</f>
        <v>1.9482245987754358e-004</v>
      </c>
    </row>
    <row r="358" ht="45" customHeight="1">
      <c r="A358" s="5" t="s">
        <v>22</v>
      </c>
      <c r="B358" s="5" t="s">
        <v>1006</v>
      </c>
      <c r="C358" s="5" t="s">
        <v>24</v>
      </c>
      <c r="D358" s="5" t="s">
        <v>1007</v>
      </c>
      <c r="E358" s="5" t="s">
        <v>1008</v>
      </c>
      <c r="F358" s="6">
        <f t="shared" ref="F358:F421" si="60">P358</f>
        <v>4</v>
      </c>
      <c r="G358" s="5" t="s">
        <v>35</v>
      </c>
      <c r="H358" s="7">
        <v>722.58000000000004</v>
      </c>
      <c r="I358" s="7">
        <v>722.58000000000004</v>
      </c>
      <c r="J358" s="8">
        <v>0.2354</v>
      </c>
      <c r="K358" s="7">
        <f t="shared" ref="K358:K421" si="61">ROUND(I358,2)+(ROUND(I358,2)*J358)</f>
        <v>892.67533200000003</v>
      </c>
      <c r="L358" s="9">
        <f t="shared" si="59"/>
        <v>3570.7199999999998</v>
      </c>
      <c r="M358" s="5" t="s">
        <v>19</v>
      </c>
      <c r="N358" s="5" t="s">
        <v>18</v>
      </c>
      <c r="O358" s="5" t="s">
        <v>28</v>
      </c>
      <c r="P358" s="6">
        <v>4</v>
      </c>
      <c r="Q358" s="7">
        <f t="shared" ref="Q358:Q421" si="62">ROUND(K358,2)*P358</f>
        <v>3570.7199999999998</v>
      </c>
      <c r="R358" s="10">
        <f>Q358/$Q$690</f>
        <v>9.1149954655914871e-004</v>
      </c>
    </row>
    <row r="359" ht="45" customHeight="1">
      <c r="A359" s="5" t="s">
        <v>22</v>
      </c>
      <c r="B359" s="5" t="s">
        <v>1009</v>
      </c>
      <c r="C359" s="5" t="s">
        <v>24</v>
      </c>
      <c r="D359" s="5" t="s">
        <v>1010</v>
      </c>
      <c r="E359" s="5" t="s">
        <v>1011</v>
      </c>
      <c r="F359" s="6">
        <f t="shared" si="60"/>
        <v>4</v>
      </c>
      <c r="G359" s="5" t="s">
        <v>35</v>
      </c>
      <c r="H359" s="7">
        <v>198.96000000000001</v>
      </c>
      <c r="I359" s="7">
        <v>198.96000000000001</v>
      </c>
      <c r="J359" s="8">
        <v>0.2354</v>
      </c>
      <c r="K359" s="7">
        <f t="shared" si="61"/>
        <v>245.79518400000001</v>
      </c>
      <c r="L359" s="9">
        <f t="shared" si="59"/>
        <v>983.20000000000005</v>
      </c>
      <c r="M359" s="5" t="s">
        <v>19</v>
      </c>
      <c r="N359" s="5" t="s">
        <v>18</v>
      </c>
      <c r="O359" s="5" t="s">
        <v>28</v>
      </c>
      <c r="P359" s="6">
        <v>4</v>
      </c>
      <c r="Q359" s="7">
        <f t="shared" si="62"/>
        <v>983.20000000000005</v>
      </c>
      <c r="R359" s="10">
        <f>Q359/$Q$690</f>
        <v>2.509819739931877e-004</v>
      </c>
    </row>
    <row r="360" ht="45" customHeight="1">
      <c r="A360" s="5" t="s">
        <v>22</v>
      </c>
      <c r="B360" s="5" t="s">
        <v>1012</v>
      </c>
      <c r="C360" s="5" t="s">
        <v>37</v>
      </c>
      <c r="D360" s="5" t="s">
        <v>1013</v>
      </c>
      <c r="E360" s="5" t="s">
        <v>1014</v>
      </c>
      <c r="F360" s="6">
        <f t="shared" si="60"/>
        <v>8</v>
      </c>
      <c r="G360" s="5" t="s">
        <v>35</v>
      </c>
      <c r="H360" s="7">
        <v>198.97999999999999</v>
      </c>
      <c r="I360" s="7">
        <v>198.97999999999999</v>
      </c>
      <c r="J360" s="8">
        <v>0.2354</v>
      </c>
      <c r="K360" s="7">
        <f t="shared" si="61"/>
        <v>245.81989199999998</v>
      </c>
      <c r="L360" s="9">
        <f t="shared" si="59"/>
        <v>1966.5599999999999</v>
      </c>
      <c r="M360" s="5" t="s">
        <v>19</v>
      </c>
      <c r="N360" s="5" t="s">
        <v>18</v>
      </c>
      <c r="O360" s="5" t="s">
        <v>28</v>
      </c>
      <c r="P360" s="6">
        <v>8</v>
      </c>
      <c r="Q360" s="7">
        <f t="shared" si="62"/>
        <v>1966.5599999999999</v>
      </c>
      <c r="R360" s="10">
        <f>Q360/$Q$690</f>
        <v>5.0200479126936851e-004</v>
      </c>
    </row>
    <row r="361" ht="45" customHeight="1">
      <c r="A361" s="5" t="s">
        <v>22</v>
      </c>
      <c r="B361" s="5" t="s">
        <v>1015</v>
      </c>
      <c r="C361" s="5" t="s">
        <v>24</v>
      </c>
      <c r="D361" s="5" t="s">
        <v>1016</v>
      </c>
      <c r="E361" s="5" t="s">
        <v>1017</v>
      </c>
      <c r="F361" s="6">
        <f t="shared" si="60"/>
        <v>1</v>
      </c>
      <c r="G361" s="5" t="s">
        <v>35</v>
      </c>
      <c r="H361" s="7">
        <v>217.75999999999999</v>
      </c>
      <c r="I361" s="7">
        <v>217.75999999999999</v>
      </c>
      <c r="J361" s="8">
        <v>0.2354</v>
      </c>
      <c r="K361" s="7">
        <f t="shared" si="61"/>
        <v>269.02070399999997</v>
      </c>
      <c r="L361" s="9">
        <f t="shared" si="59"/>
        <v>269.01999999999998</v>
      </c>
      <c r="M361" s="5" t="s">
        <v>19</v>
      </c>
      <c r="N361" s="5" t="s">
        <v>18</v>
      </c>
      <c r="O361" s="5" t="s">
        <v>28</v>
      </c>
      <c r="P361" s="6">
        <v>1</v>
      </c>
      <c r="Q361" s="7">
        <f t="shared" si="62"/>
        <v>269.01999999999998</v>
      </c>
      <c r="R361" s="10">
        <f>Q361/$Q$690</f>
        <v>6.8672874942684434e-005</v>
      </c>
    </row>
    <row r="362" ht="45" customHeight="1">
      <c r="A362" s="5" t="s">
        <v>22</v>
      </c>
      <c r="B362" s="5" t="s">
        <v>1018</v>
      </c>
      <c r="C362" s="5" t="s">
        <v>24</v>
      </c>
      <c r="D362" s="5" t="s">
        <v>1019</v>
      </c>
      <c r="E362" s="5" t="s">
        <v>1020</v>
      </c>
      <c r="F362" s="6">
        <f t="shared" si="60"/>
        <v>25</v>
      </c>
      <c r="G362" s="5" t="s">
        <v>35</v>
      </c>
      <c r="H362" s="7">
        <v>82.159999999999997</v>
      </c>
      <c r="I362" s="7">
        <v>82.159999999999997</v>
      </c>
      <c r="J362" s="8">
        <v>0.2354</v>
      </c>
      <c r="K362" s="7">
        <f t="shared" si="61"/>
        <v>101.50046399999999</v>
      </c>
      <c r="L362" s="9">
        <f t="shared" si="59"/>
        <v>2537.5</v>
      </c>
      <c r="M362" s="5" t="s">
        <v>19</v>
      </c>
      <c r="N362" s="5" t="s">
        <v>18</v>
      </c>
      <c r="O362" s="5" t="s">
        <v>28</v>
      </c>
      <c r="P362" s="6">
        <v>25</v>
      </c>
      <c r="Q362" s="7">
        <f t="shared" si="62"/>
        <v>2537.5</v>
      </c>
      <c r="R362" s="10">
        <f>Q362/$Q$690</f>
        <v>6.4774894122021328e-004</v>
      </c>
    </row>
    <row r="363" ht="45" customHeight="1">
      <c r="A363" s="5" t="s">
        <v>22</v>
      </c>
      <c r="B363" s="5" t="s">
        <v>1021</v>
      </c>
      <c r="C363" s="5" t="s">
        <v>24</v>
      </c>
      <c r="D363" s="5" t="s">
        <v>1022</v>
      </c>
      <c r="E363" s="5" t="s">
        <v>1023</v>
      </c>
      <c r="F363" s="6">
        <f t="shared" si="60"/>
        <v>13</v>
      </c>
      <c r="G363" s="5" t="s">
        <v>35</v>
      </c>
      <c r="H363" s="7">
        <v>88.659999999999997</v>
      </c>
      <c r="I363" s="7">
        <v>88.659999999999997</v>
      </c>
      <c r="J363" s="8">
        <v>0.2354</v>
      </c>
      <c r="K363" s="7">
        <f t="shared" si="61"/>
        <v>109.530564</v>
      </c>
      <c r="L363" s="9">
        <f t="shared" si="59"/>
        <v>1423.8900000000001</v>
      </c>
      <c r="M363" s="5" t="s">
        <v>19</v>
      </c>
      <c r="N363" s="5" t="s">
        <v>18</v>
      </c>
      <c r="O363" s="5" t="s">
        <v>28</v>
      </c>
      <c r="P363" s="6">
        <v>13</v>
      </c>
      <c r="Q363" s="7">
        <f t="shared" si="62"/>
        <v>1423.8900000000001</v>
      </c>
      <c r="R363" s="10">
        <f>Q363/$Q$690</f>
        <v>3.6347713888238407e-004</v>
      </c>
    </row>
    <row r="364" ht="45" customHeight="1">
      <c r="A364" s="5" t="s">
        <v>22</v>
      </c>
      <c r="B364" s="5" t="s">
        <v>1024</v>
      </c>
      <c r="C364" s="5" t="s">
        <v>24</v>
      </c>
      <c r="D364" s="5" t="s">
        <v>1025</v>
      </c>
      <c r="E364" s="5" t="s">
        <v>1026</v>
      </c>
      <c r="F364" s="6">
        <f t="shared" si="60"/>
        <v>4</v>
      </c>
      <c r="G364" s="5" t="s">
        <v>35</v>
      </c>
      <c r="H364" s="7">
        <v>11.75</v>
      </c>
      <c r="I364" s="7">
        <v>11.75</v>
      </c>
      <c r="J364" s="8">
        <v>0.2354</v>
      </c>
      <c r="K364" s="7">
        <f t="shared" si="61"/>
        <v>14.51595</v>
      </c>
      <c r="L364" s="9">
        <f t="shared" si="59"/>
        <v>58.079999999999998</v>
      </c>
      <c r="M364" s="5" t="s">
        <v>19</v>
      </c>
      <c r="N364" s="5" t="s">
        <v>18</v>
      </c>
      <c r="O364" s="5" t="s">
        <v>28</v>
      </c>
      <c r="P364" s="6">
        <v>4</v>
      </c>
      <c r="Q364" s="7">
        <f t="shared" si="62"/>
        <v>58.079999999999998</v>
      </c>
      <c r="R364" s="10">
        <f>Q364/$Q$690</f>
        <v>1.4826111726530044e-005</v>
      </c>
    </row>
    <row r="365" ht="45" customHeight="1">
      <c r="A365" s="5" t="s">
        <v>22</v>
      </c>
      <c r="B365" s="5" t="s">
        <v>1027</v>
      </c>
      <c r="C365" s="5" t="s">
        <v>24</v>
      </c>
      <c r="D365" s="5" t="s">
        <v>1028</v>
      </c>
      <c r="E365" s="5" t="s">
        <v>1029</v>
      </c>
      <c r="F365" s="6">
        <f t="shared" si="60"/>
        <v>34</v>
      </c>
      <c r="G365" s="5" t="s">
        <v>35</v>
      </c>
      <c r="H365" s="7">
        <v>21.559999999999999</v>
      </c>
      <c r="I365" s="7">
        <v>21.559999999999999</v>
      </c>
      <c r="J365" s="8">
        <v>0.2354</v>
      </c>
      <c r="K365" s="7">
        <f t="shared" si="61"/>
        <v>26.635223999999997</v>
      </c>
      <c r="L365" s="9">
        <f t="shared" si="59"/>
        <v>905.75999999999999</v>
      </c>
      <c r="M365" s="5" t="s">
        <v>19</v>
      </c>
      <c r="N365" s="5" t="s">
        <v>18</v>
      </c>
      <c r="O365" s="5" t="s">
        <v>28</v>
      </c>
      <c r="P365" s="6">
        <v>34</v>
      </c>
      <c r="Q365" s="7">
        <f t="shared" si="62"/>
        <v>905.75999999999999</v>
      </c>
      <c r="R365" s="10">
        <f>Q365/$Q$690</f>
        <v>2.3121382502448094e-004</v>
      </c>
    </row>
    <row r="366" ht="45" customHeight="1">
      <c r="A366" s="5" t="s">
        <v>22</v>
      </c>
      <c r="B366" s="5" t="s">
        <v>1030</v>
      </c>
      <c r="C366" s="5" t="s">
        <v>37</v>
      </c>
      <c r="D366" s="5" t="s">
        <v>1031</v>
      </c>
      <c r="E366" s="5" t="s">
        <v>1032</v>
      </c>
      <c r="F366" s="6">
        <f t="shared" si="60"/>
        <v>16</v>
      </c>
      <c r="G366" s="5" t="s">
        <v>35</v>
      </c>
      <c r="H366" s="7">
        <v>146.09999999999999</v>
      </c>
      <c r="I366" s="7">
        <v>146.09999999999999</v>
      </c>
      <c r="J366" s="8">
        <v>0.2354</v>
      </c>
      <c r="K366" s="7">
        <f t="shared" si="61"/>
        <v>180.49194</v>
      </c>
      <c r="L366" s="9">
        <f t="shared" si="59"/>
        <v>2887.8400000000001</v>
      </c>
      <c r="M366" s="5" t="s">
        <v>19</v>
      </c>
      <c r="N366" s="5" t="s">
        <v>18</v>
      </c>
      <c r="O366" s="5" t="s">
        <v>28</v>
      </c>
      <c r="P366" s="6">
        <v>16</v>
      </c>
      <c r="Q366" s="7">
        <f t="shared" si="62"/>
        <v>2887.8400000000001</v>
      </c>
      <c r="R366" s="10">
        <f>Q366/$Q$690</f>
        <v>7.3718041474418944e-004</v>
      </c>
    </row>
    <row r="367" ht="45" customHeight="1">
      <c r="A367" s="5" t="s">
        <v>22</v>
      </c>
      <c r="B367" s="5" t="s">
        <v>1033</v>
      </c>
      <c r="C367" s="5" t="s">
        <v>24</v>
      </c>
      <c r="D367" s="5" t="s">
        <v>1034</v>
      </c>
      <c r="E367" s="5" t="s">
        <v>1035</v>
      </c>
      <c r="F367" s="6">
        <f t="shared" si="60"/>
        <v>8</v>
      </c>
      <c r="G367" s="5" t="s">
        <v>35</v>
      </c>
      <c r="H367" s="7">
        <v>89.390000000000001</v>
      </c>
      <c r="I367" s="7">
        <v>89.390000000000001</v>
      </c>
      <c r="J367" s="8">
        <v>0.2354</v>
      </c>
      <c r="K367" s="7">
        <f t="shared" si="61"/>
        <v>110.432406</v>
      </c>
      <c r="L367" s="9">
        <f t="shared" si="59"/>
        <v>883.44000000000005</v>
      </c>
      <c r="M367" s="5" t="s">
        <v>19</v>
      </c>
      <c r="N367" s="5" t="s">
        <v>18</v>
      </c>
      <c r="O367" s="5" t="s">
        <v>28</v>
      </c>
      <c r="P367" s="6">
        <v>8</v>
      </c>
      <c r="Q367" s="7">
        <f t="shared" si="62"/>
        <v>883.44000000000005</v>
      </c>
      <c r="R367" s="10">
        <f>Q367/$Q$690</f>
        <v>2.2551618704693015e-004</v>
      </c>
    </row>
    <row r="368" ht="45" customHeight="1">
      <c r="A368" s="5" t="s">
        <v>22</v>
      </c>
      <c r="B368" s="5" t="s">
        <v>1036</v>
      </c>
      <c r="C368" s="5" t="s">
        <v>37</v>
      </c>
      <c r="D368" s="5" t="s">
        <v>1037</v>
      </c>
      <c r="E368" s="5" t="s">
        <v>1038</v>
      </c>
      <c r="F368" s="6">
        <f t="shared" si="60"/>
        <v>4</v>
      </c>
      <c r="G368" s="5" t="s">
        <v>35</v>
      </c>
      <c r="H368" s="7">
        <v>231.91</v>
      </c>
      <c r="I368" s="7">
        <v>231.91</v>
      </c>
      <c r="J368" s="8">
        <v>0.2354</v>
      </c>
      <c r="K368" s="7">
        <f t="shared" si="61"/>
        <v>286.50161400000002</v>
      </c>
      <c r="L368" s="9">
        <f t="shared" si="59"/>
        <v>1146</v>
      </c>
      <c r="M368" s="5" t="s">
        <v>19</v>
      </c>
      <c r="N368" s="5" t="s">
        <v>18</v>
      </c>
      <c r="O368" s="5" t="s">
        <v>28</v>
      </c>
      <c r="P368" s="6">
        <v>4</v>
      </c>
      <c r="Q368" s="7">
        <f t="shared" si="62"/>
        <v>1146</v>
      </c>
      <c r="R368" s="10">
        <f>Q368/$Q$690</f>
        <v>2.925400144387643e-004</v>
      </c>
    </row>
    <row r="369" ht="45" customHeight="1">
      <c r="A369" s="5" t="s">
        <v>22</v>
      </c>
      <c r="B369" s="5" t="s">
        <v>1039</v>
      </c>
      <c r="C369" s="5" t="s">
        <v>24</v>
      </c>
      <c r="D369" s="5" t="s">
        <v>1040</v>
      </c>
      <c r="E369" s="5" t="s">
        <v>1041</v>
      </c>
      <c r="F369" s="6">
        <f t="shared" si="60"/>
        <v>16</v>
      </c>
      <c r="G369" s="5" t="s">
        <v>35</v>
      </c>
      <c r="H369" s="7">
        <v>56.109999999999999</v>
      </c>
      <c r="I369" s="7">
        <v>56.109999999999999</v>
      </c>
      <c r="J369" s="8">
        <v>0.2354</v>
      </c>
      <c r="K369" s="7">
        <f t="shared" si="61"/>
        <v>69.318293999999995</v>
      </c>
      <c r="L369" s="9">
        <f t="shared" si="59"/>
        <v>1109.1199999999999</v>
      </c>
      <c r="M369" s="5" t="s">
        <v>19</v>
      </c>
      <c r="N369" s="5" t="s">
        <v>18</v>
      </c>
      <c r="O369" s="5" t="s">
        <v>28</v>
      </c>
      <c r="P369" s="6">
        <v>16</v>
      </c>
      <c r="Q369" s="7">
        <f t="shared" si="62"/>
        <v>1109.1199999999999</v>
      </c>
      <c r="R369" s="10">
        <f>Q369/$Q$690</f>
        <v>2.8312563770883269e-004</v>
      </c>
    </row>
    <row r="370" ht="45" customHeight="1">
      <c r="A370" s="5" t="s">
        <v>22</v>
      </c>
      <c r="B370" s="5" t="s">
        <v>1042</v>
      </c>
      <c r="C370" s="5" t="s">
        <v>37</v>
      </c>
      <c r="D370" s="5" t="s">
        <v>1043</v>
      </c>
      <c r="E370" s="5" t="s">
        <v>1044</v>
      </c>
      <c r="F370" s="6">
        <f t="shared" si="60"/>
        <v>3</v>
      </c>
      <c r="G370" s="5" t="s">
        <v>35</v>
      </c>
      <c r="H370" s="7">
        <v>350.97000000000003</v>
      </c>
      <c r="I370" s="7">
        <v>350.97000000000003</v>
      </c>
      <c r="J370" s="8">
        <v>0.2354</v>
      </c>
      <c r="K370" s="7">
        <f t="shared" si="61"/>
        <v>433.58833800000002</v>
      </c>
      <c r="L370" s="9">
        <f t="shared" si="59"/>
        <v>1300.77</v>
      </c>
      <c r="M370" s="5" t="s">
        <v>19</v>
      </c>
      <c r="N370" s="5" t="s">
        <v>18</v>
      </c>
      <c r="O370" s="5" t="s">
        <v>28</v>
      </c>
      <c r="P370" s="6">
        <v>3</v>
      </c>
      <c r="Q370" s="7">
        <f t="shared" si="62"/>
        <v>1300.77</v>
      </c>
      <c r="R370" s="10">
        <f>Q370/$Q$690</f>
        <v>3.3204823261911992e-004</v>
      </c>
    </row>
    <row r="371" ht="45" customHeight="1">
      <c r="A371" s="5" t="s">
        <v>22</v>
      </c>
      <c r="B371" s="5" t="s">
        <v>1045</v>
      </c>
      <c r="C371" s="5" t="s">
        <v>37</v>
      </c>
      <c r="D371" s="5" t="s">
        <v>1046</v>
      </c>
      <c r="E371" s="5" t="s">
        <v>1047</v>
      </c>
      <c r="F371" s="6">
        <f t="shared" si="60"/>
        <v>2</v>
      </c>
      <c r="G371" s="5" t="s">
        <v>35</v>
      </c>
      <c r="H371" s="7">
        <v>136.12</v>
      </c>
      <c r="I371" s="7">
        <v>136.12</v>
      </c>
      <c r="J371" s="8">
        <v>0.2354</v>
      </c>
      <c r="K371" s="7">
        <f t="shared" si="61"/>
        <v>168.16264799999999</v>
      </c>
      <c r="L371" s="9">
        <f t="shared" si="59"/>
        <v>336.31999999999999</v>
      </c>
      <c r="M371" s="5" t="s">
        <v>19</v>
      </c>
      <c r="N371" s="5" t="s">
        <v>18</v>
      </c>
      <c r="O371" s="5" t="s">
        <v>28</v>
      </c>
      <c r="P371" s="6">
        <v>2</v>
      </c>
      <c r="Q371" s="7">
        <f t="shared" si="62"/>
        <v>336.31999999999999</v>
      </c>
      <c r="R371" s="10">
        <f>Q371/$Q$690</f>
        <v>8.5852580851697392e-005</v>
      </c>
    </row>
    <row r="372" ht="45" customHeight="1">
      <c r="A372" s="5" t="s">
        <v>22</v>
      </c>
      <c r="B372" s="5" t="s">
        <v>1048</v>
      </c>
      <c r="C372" s="5" t="s">
        <v>24</v>
      </c>
      <c r="D372" s="5" t="s">
        <v>1049</v>
      </c>
      <c r="E372" s="5" t="s">
        <v>1050</v>
      </c>
      <c r="F372" s="6">
        <f t="shared" si="60"/>
        <v>29</v>
      </c>
      <c r="G372" s="5" t="s">
        <v>35</v>
      </c>
      <c r="H372" s="7">
        <v>65.939999999999998</v>
      </c>
      <c r="I372" s="7">
        <v>65.939999999999998</v>
      </c>
      <c r="J372" s="8">
        <v>0.2354</v>
      </c>
      <c r="K372" s="7">
        <f t="shared" si="61"/>
        <v>81.462276000000003</v>
      </c>
      <c r="L372" s="9">
        <f t="shared" si="59"/>
        <v>2362.3400000000001</v>
      </c>
      <c r="M372" s="5" t="s">
        <v>19</v>
      </c>
      <c r="N372" s="5" t="s">
        <v>18</v>
      </c>
      <c r="O372" s="5" t="s">
        <v>28</v>
      </c>
      <c r="P372" s="6">
        <v>29</v>
      </c>
      <c r="Q372" s="7">
        <f t="shared" si="62"/>
        <v>2362.3399999999997</v>
      </c>
      <c r="R372" s="10">
        <f>Q372/$Q$690</f>
        <v>6.0303575716341218e-004</v>
      </c>
    </row>
    <row r="373" ht="45" customHeight="1">
      <c r="A373" s="5" t="s">
        <v>22</v>
      </c>
      <c r="B373" s="5" t="s">
        <v>1051</v>
      </c>
      <c r="C373" s="5" t="s">
        <v>24</v>
      </c>
      <c r="D373" s="5" t="s">
        <v>1052</v>
      </c>
      <c r="E373" s="5" t="s">
        <v>1053</v>
      </c>
      <c r="F373" s="6">
        <f t="shared" si="60"/>
        <v>8</v>
      </c>
      <c r="G373" s="5" t="s">
        <v>35</v>
      </c>
      <c r="H373" s="7">
        <v>110.5</v>
      </c>
      <c r="I373" s="7">
        <v>110.5</v>
      </c>
      <c r="J373" s="8">
        <v>0.2354</v>
      </c>
      <c r="K373" s="7">
        <f t="shared" si="61"/>
        <v>136.51169999999999</v>
      </c>
      <c r="L373" s="9">
        <f t="shared" si="59"/>
        <v>1092.0799999999999</v>
      </c>
      <c r="M373" s="5" t="s">
        <v>19</v>
      </c>
      <c r="N373" s="5" t="s">
        <v>18</v>
      </c>
      <c r="O373" s="5" t="s">
        <v>28</v>
      </c>
      <c r="P373" s="6">
        <v>8</v>
      </c>
      <c r="Q373" s="7">
        <f t="shared" si="62"/>
        <v>1092.0799999999999</v>
      </c>
      <c r="R373" s="10">
        <f>Q373/$Q$690</f>
        <v>2.7877582807005733e-004</v>
      </c>
    </row>
    <row r="374" ht="45" customHeight="1">
      <c r="A374" s="5" t="s">
        <v>22</v>
      </c>
      <c r="B374" s="5" t="s">
        <v>1054</v>
      </c>
      <c r="C374" s="5" t="s">
        <v>37</v>
      </c>
      <c r="D374" s="5" t="s">
        <v>1055</v>
      </c>
      <c r="E374" s="5" t="s">
        <v>1056</v>
      </c>
      <c r="F374" s="6">
        <f t="shared" si="60"/>
        <v>11</v>
      </c>
      <c r="G374" s="5" t="s">
        <v>35</v>
      </c>
      <c r="H374" s="7">
        <v>134.72999999999999</v>
      </c>
      <c r="I374" s="7">
        <v>134.72999999999999</v>
      </c>
      <c r="J374" s="8">
        <v>0.2354</v>
      </c>
      <c r="K374" s="7">
        <f t="shared" si="61"/>
        <v>166.44544199999999</v>
      </c>
      <c r="L374" s="9">
        <f t="shared" si="59"/>
        <v>1830.95</v>
      </c>
      <c r="M374" s="5" t="s">
        <v>19</v>
      </c>
      <c r="N374" s="5" t="s">
        <v>18</v>
      </c>
      <c r="O374" s="5" t="s">
        <v>28</v>
      </c>
      <c r="P374" s="6">
        <v>11</v>
      </c>
      <c r="Q374" s="7">
        <f t="shared" si="62"/>
        <v>1830.9499999999998</v>
      </c>
      <c r="R374" s="10">
        <f>Q374/$Q$690</f>
        <v>4.6738755622744804e-004</v>
      </c>
    </row>
    <row r="375" ht="45" customHeight="1">
      <c r="A375" s="5" t="s">
        <v>22</v>
      </c>
      <c r="B375" s="5" t="s">
        <v>1057</v>
      </c>
      <c r="C375" s="5" t="s">
        <v>37</v>
      </c>
      <c r="D375" s="5" t="s">
        <v>1058</v>
      </c>
      <c r="E375" s="5" t="s">
        <v>1059</v>
      </c>
      <c r="F375" s="6">
        <f t="shared" si="60"/>
        <v>6</v>
      </c>
      <c r="G375" s="5" t="s">
        <v>35</v>
      </c>
      <c r="H375" s="7">
        <v>235.16999999999999</v>
      </c>
      <c r="I375" s="7">
        <v>235.16999999999999</v>
      </c>
      <c r="J375" s="8">
        <v>0.2354</v>
      </c>
      <c r="K375" s="7">
        <f t="shared" si="61"/>
        <v>290.52901800000001</v>
      </c>
      <c r="L375" s="9">
        <f t="shared" si="59"/>
        <v>1743.1800000000001</v>
      </c>
      <c r="M375" s="5" t="s">
        <v>19</v>
      </c>
      <c r="N375" s="5" t="s">
        <v>18</v>
      </c>
      <c r="O375" s="5" t="s">
        <v>28</v>
      </c>
      <c r="P375" s="6">
        <v>6</v>
      </c>
      <c r="Q375" s="7">
        <f t="shared" si="62"/>
        <v>1743.1799999999998</v>
      </c>
      <c r="R375" s="10">
        <f>Q375/$Q$690</f>
        <v>4.4498246280049309e-004</v>
      </c>
    </row>
    <row r="376" ht="45" customHeight="1">
      <c r="A376" s="5" t="s">
        <v>22</v>
      </c>
      <c r="B376" s="5" t="s">
        <v>1060</v>
      </c>
      <c r="C376" s="5" t="s">
        <v>24</v>
      </c>
      <c r="D376" s="5" t="s">
        <v>1061</v>
      </c>
      <c r="E376" s="5" t="s">
        <v>1062</v>
      </c>
      <c r="F376" s="6">
        <f t="shared" si="60"/>
        <v>5</v>
      </c>
      <c r="G376" s="5" t="s">
        <v>35</v>
      </c>
      <c r="H376" s="7">
        <v>316.74000000000001</v>
      </c>
      <c r="I376" s="7">
        <v>316.74000000000001</v>
      </c>
      <c r="J376" s="8">
        <v>0.2354</v>
      </c>
      <c r="K376" s="7">
        <f t="shared" si="61"/>
        <v>391.30059600000004</v>
      </c>
      <c r="L376" s="9">
        <f t="shared" si="59"/>
        <v>1956.5</v>
      </c>
      <c r="M376" s="5" t="s">
        <v>19</v>
      </c>
      <c r="N376" s="5" t="s">
        <v>18</v>
      </c>
      <c r="O376" s="5" t="s">
        <v>28</v>
      </c>
      <c r="P376" s="6">
        <v>5</v>
      </c>
      <c r="Q376" s="7">
        <f t="shared" si="62"/>
        <v>1956.5</v>
      </c>
      <c r="R376" s="10">
        <f>Q376/$Q$690</f>
        <v>4.9943676985117133e-004</v>
      </c>
    </row>
    <row r="377" ht="45" customHeight="1">
      <c r="A377" s="5" t="s">
        <v>22</v>
      </c>
      <c r="B377" s="5" t="s">
        <v>1063</v>
      </c>
      <c r="C377" s="5" t="s">
        <v>24</v>
      </c>
      <c r="D377" s="5" t="s">
        <v>1064</v>
      </c>
      <c r="E377" s="5" t="s">
        <v>1065</v>
      </c>
      <c r="F377" s="6">
        <f t="shared" si="60"/>
        <v>7</v>
      </c>
      <c r="G377" s="5" t="s">
        <v>35</v>
      </c>
      <c r="H377" s="7">
        <v>329.13</v>
      </c>
      <c r="I377" s="7">
        <v>329.13</v>
      </c>
      <c r="J377" s="8">
        <v>0.2354</v>
      </c>
      <c r="K377" s="7">
        <f t="shared" si="61"/>
        <v>406.60720199999997</v>
      </c>
      <c r="L377" s="9">
        <f t="shared" si="59"/>
        <v>2846.27</v>
      </c>
      <c r="M377" s="5" t="s">
        <v>19</v>
      </c>
      <c r="N377" s="5" t="s">
        <v>18</v>
      </c>
      <c r="O377" s="5" t="s">
        <v>28</v>
      </c>
      <c r="P377" s="6">
        <v>7</v>
      </c>
      <c r="Q377" s="7">
        <f t="shared" si="62"/>
        <v>2846.27</v>
      </c>
      <c r="R377" s="10">
        <f>Q377/$Q$690</f>
        <v>7.2656881928151982e-004</v>
      </c>
    </row>
    <row r="378" ht="45" customHeight="1">
      <c r="A378" s="5" t="s">
        <v>22</v>
      </c>
      <c r="B378" s="5" t="s">
        <v>1066</v>
      </c>
      <c r="C378" s="5" t="s">
        <v>24</v>
      </c>
      <c r="D378" s="5" t="s">
        <v>1067</v>
      </c>
      <c r="E378" s="5" t="s">
        <v>1068</v>
      </c>
      <c r="F378" s="6">
        <f t="shared" si="60"/>
        <v>1</v>
      </c>
      <c r="G378" s="5" t="s">
        <v>35</v>
      </c>
      <c r="H378" s="7">
        <v>1036.3</v>
      </c>
      <c r="I378" s="7">
        <v>1036.3</v>
      </c>
      <c r="J378" s="8">
        <v>0.2354</v>
      </c>
      <c r="K378" s="7">
        <f t="shared" si="61"/>
        <v>1280.2450199999998</v>
      </c>
      <c r="L378" s="9">
        <f t="shared" si="59"/>
        <v>1280.25</v>
      </c>
      <c r="M378" s="5" t="s">
        <v>19</v>
      </c>
      <c r="N378" s="5" t="s">
        <v>18</v>
      </c>
      <c r="O378" s="5" t="s">
        <v>28</v>
      </c>
      <c r="P378" s="6">
        <v>1</v>
      </c>
      <c r="Q378" s="7">
        <f t="shared" si="62"/>
        <v>1280.25</v>
      </c>
      <c r="R378" s="10">
        <f>Q378/$Q$690</f>
        <v>3.2681008157524257e-004</v>
      </c>
    </row>
    <row r="379" ht="45" customHeight="1">
      <c r="A379" s="5" t="s">
        <v>22</v>
      </c>
      <c r="B379" s="5" t="s">
        <v>1069</v>
      </c>
      <c r="C379" s="5" t="s">
        <v>37</v>
      </c>
      <c r="D379" s="5" t="s">
        <v>1070</v>
      </c>
      <c r="E379" s="5" t="s">
        <v>1071</v>
      </c>
      <c r="F379" s="6">
        <f t="shared" si="60"/>
        <v>14</v>
      </c>
      <c r="G379" s="5" t="s">
        <v>35</v>
      </c>
      <c r="H379" s="7">
        <v>82.700000000000003</v>
      </c>
      <c r="I379" s="7">
        <v>82.700000000000003</v>
      </c>
      <c r="J379" s="8">
        <v>0.2354</v>
      </c>
      <c r="K379" s="7">
        <f t="shared" si="61"/>
        <v>102.16758</v>
      </c>
      <c r="L379" s="9">
        <f t="shared" si="59"/>
        <v>1430.3800000000001</v>
      </c>
      <c r="M379" s="5" t="s">
        <v>19</v>
      </c>
      <c r="N379" s="5" t="s">
        <v>18</v>
      </c>
      <c r="O379" s="5" t="s">
        <v>28</v>
      </c>
      <c r="P379" s="6">
        <v>14</v>
      </c>
      <c r="Q379" s="7">
        <f t="shared" si="62"/>
        <v>1430.3800000000001</v>
      </c>
      <c r="R379" s="10">
        <f>Q379/$Q$690</f>
        <v>3.6513384454879555e-004</v>
      </c>
    </row>
    <row r="380" ht="45" customHeight="1">
      <c r="A380" s="5" t="s">
        <v>22</v>
      </c>
      <c r="B380" s="5" t="s">
        <v>1072</v>
      </c>
      <c r="C380" s="5" t="s">
        <v>37</v>
      </c>
      <c r="D380" s="5" t="s">
        <v>1073</v>
      </c>
      <c r="E380" s="5" t="s">
        <v>1074</v>
      </c>
      <c r="F380" s="6">
        <f t="shared" si="60"/>
        <v>14</v>
      </c>
      <c r="G380" s="5" t="s">
        <v>35</v>
      </c>
      <c r="H380" s="7">
        <v>82.700000000000003</v>
      </c>
      <c r="I380" s="7">
        <v>82.700000000000003</v>
      </c>
      <c r="J380" s="8">
        <v>0.2354</v>
      </c>
      <c r="K380" s="7">
        <f t="shared" si="61"/>
        <v>102.16758</v>
      </c>
      <c r="L380" s="9">
        <f t="shared" si="59"/>
        <v>1430.3800000000001</v>
      </c>
      <c r="M380" s="5" t="s">
        <v>19</v>
      </c>
      <c r="N380" s="5" t="s">
        <v>18</v>
      </c>
      <c r="O380" s="5" t="s">
        <v>28</v>
      </c>
      <c r="P380" s="6">
        <v>14</v>
      </c>
      <c r="Q380" s="7">
        <f t="shared" si="62"/>
        <v>1430.3800000000001</v>
      </c>
      <c r="R380" s="10">
        <f>Q380/$Q$690</f>
        <v>3.6513384454879555e-004</v>
      </c>
    </row>
    <row r="381" ht="45" customHeight="1">
      <c r="A381" s="5" t="s">
        <v>22</v>
      </c>
      <c r="B381" s="5" t="s">
        <v>1075</v>
      </c>
      <c r="C381" s="5" t="s">
        <v>24</v>
      </c>
      <c r="D381" s="5" t="s">
        <v>1076</v>
      </c>
      <c r="E381" s="5" t="s">
        <v>1077</v>
      </c>
      <c r="F381" s="6">
        <f t="shared" si="60"/>
        <v>14</v>
      </c>
      <c r="G381" s="5" t="s">
        <v>35</v>
      </c>
      <c r="H381" s="7">
        <v>79.859999999999999</v>
      </c>
      <c r="I381" s="7">
        <v>79.859999999999999</v>
      </c>
      <c r="J381" s="8">
        <v>0.2354</v>
      </c>
      <c r="K381" s="7">
        <f t="shared" si="61"/>
        <v>98.659043999999994</v>
      </c>
      <c r="L381" s="9">
        <f t="shared" si="59"/>
        <v>1381.24</v>
      </c>
      <c r="M381" s="5" t="s">
        <v>19</v>
      </c>
      <c r="N381" s="5" t="s">
        <v>18</v>
      </c>
      <c r="O381" s="5" t="s">
        <v>28</v>
      </c>
      <c r="P381" s="6">
        <v>14</v>
      </c>
      <c r="Q381" s="7">
        <f t="shared" si="62"/>
        <v>1381.24</v>
      </c>
      <c r="R381" s="10">
        <f>Q381/$Q$690</f>
        <v>3.525898512595103e-004</v>
      </c>
    </row>
    <row r="382" ht="45" customHeight="1">
      <c r="A382" s="5" t="s">
        <v>22</v>
      </c>
      <c r="B382" s="5" t="s">
        <v>1078</v>
      </c>
      <c r="C382" s="5" t="s">
        <v>37</v>
      </c>
      <c r="D382" s="5" t="s">
        <v>1079</v>
      </c>
      <c r="E382" s="5" t="s">
        <v>1080</v>
      </c>
      <c r="F382" s="6">
        <f t="shared" si="60"/>
        <v>8.8499999999999996</v>
      </c>
      <c r="G382" s="5" t="s">
        <v>27</v>
      </c>
      <c r="H382" s="7">
        <v>535.39999999999998</v>
      </c>
      <c r="I382" s="7">
        <v>535.39999999999998</v>
      </c>
      <c r="J382" s="8">
        <v>0.2354</v>
      </c>
      <c r="K382" s="7">
        <f t="shared" si="61"/>
        <v>661.43315999999993</v>
      </c>
      <c r="L382" s="9">
        <f t="shared" si="59"/>
        <v>5853.6599999999999</v>
      </c>
      <c r="M382" s="5" t="s">
        <v>19</v>
      </c>
      <c r="N382" s="5" t="s">
        <v>18</v>
      </c>
      <c r="O382" s="5" t="s">
        <v>28</v>
      </c>
      <c r="P382" s="6">
        <v>8.8499999999999996</v>
      </c>
      <c r="Q382" s="7">
        <f t="shared" si="62"/>
        <v>5853.6554999999989</v>
      </c>
      <c r="R382" s="10">
        <f>Q382/$Q$690</f>
        <v>1.4942656758198533e-003</v>
      </c>
    </row>
    <row r="383" ht="45" customHeight="1">
      <c r="A383" s="5" t="s">
        <v>22</v>
      </c>
      <c r="B383" s="5" t="s">
        <v>1081</v>
      </c>
      <c r="C383" s="5" t="s">
        <v>37</v>
      </c>
      <c r="D383" s="5" t="s">
        <v>1082</v>
      </c>
      <c r="E383" s="5" t="s">
        <v>1083</v>
      </c>
      <c r="F383" s="6">
        <f t="shared" si="60"/>
        <v>13</v>
      </c>
      <c r="G383" s="5" t="s">
        <v>35</v>
      </c>
      <c r="H383" s="7">
        <v>31.23</v>
      </c>
      <c r="I383" s="7">
        <v>31.23</v>
      </c>
      <c r="J383" s="8">
        <v>0.2354</v>
      </c>
      <c r="K383" s="7">
        <f t="shared" si="61"/>
        <v>38.581541999999999</v>
      </c>
      <c r="L383" s="9">
        <f t="shared" si="59"/>
        <v>501.54000000000002</v>
      </c>
      <c r="M383" s="5" t="s">
        <v>19</v>
      </c>
      <c r="N383" s="5" t="s">
        <v>18</v>
      </c>
      <c r="O383" s="5" t="s">
        <v>28</v>
      </c>
      <c r="P383" s="6">
        <v>13</v>
      </c>
      <c r="Q383" s="7">
        <f t="shared" si="62"/>
        <v>501.53999999999996</v>
      </c>
      <c r="R383" s="10">
        <f>Q383/$Q$690</f>
        <v>1.2802837595254611e-004</v>
      </c>
    </row>
    <row r="384" ht="45" customHeight="1">
      <c r="A384" s="2" t="s">
        <v>17</v>
      </c>
      <c r="B384" s="2" t="s">
        <v>1084</v>
      </c>
      <c r="C384" s="2" t="s">
        <v>19</v>
      </c>
      <c r="D384" s="2" t="s">
        <v>19</v>
      </c>
      <c r="E384" s="2" t="s">
        <v>1085</v>
      </c>
      <c r="F384" s="2" t="s">
        <v>19</v>
      </c>
      <c r="G384" s="2" t="s">
        <v>19</v>
      </c>
      <c r="H384" s="2" t="s">
        <v>19</v>
      </c>
      <c r="I384" s="2" t="s">
        <v>19</v>
      </c>
      <c r="J384" s="2" t="s">
        <v>19</v>
      </c>
      <c r="K384" s="2" t="s">
        <v>19</v>
      </c>
      <c r="L384" s="3">
        <f>ROUND(L385,2)+ROUND(L386,2)</f>
        <v>1665.0900000000001</v>
      </c>
      <c r="M384" s="2" t="s">
        <v>19</v>
      </c>
      <c r="N384" s="2" t="s">
        <v>19</v>
      </c>
      <c r="O384" s="2" t="s">
        <v>19</v>
      </c>
      <c r="P384" s="2" t="s">
        <v>19</v>
      </c>
      <c r="Q384" s="2" t="s">
        <v>19</v>
      </c>
      <c r="R384" s="10"/>
    </row>
    <row r="385" ht="45" customHeight="1">
      <c r="A385" s="5" t="s">
        <v>22</v>
      </c>
      <c r="B385" s="5" t="s">
        <v>1086</v>
      </c>
      <c r="C385" s="5" t="s">
        <v>24</v>
      </c>
      <c r="D385" s="5" t="s">
        <v>1087</v>
      </c>
      <c r="E385" s="5" t="s">
        <v>1088</v>
      </c>
      <c r="F385" s="6">
        <f t="shared" si="60"/>
        <v>5</v>
      </c>
      <c r="G385" s="5" t="s">
        <v>35</v>
      </c>
      <c r="H385" s="7">
        <v>218.69999999999999</v>
      </c>
      <c r="I385" s="7">
        <v>218.69999999999999</v>
      </c>
      <c r="J385" s="8">
        <v>0.2354</v>
      </c>
      <c r="K385" s="7">
        <f t="shared" si="61"/>
        <v>270.18198000000001</v>
      </c>
      <c r="L385" s="9">
        <f t="shared" ref="L385:L386" si="63">ROUND(Q385,2)</f>
        <v>1350.9000000000001</v>
      </c>
      <c r="M385" s="5" t="s">
        <v>19</v>
      </c>
      <c r="N385" s="5" t="s">
        <v>18</v>
      </c>
      <c r="O385" s="5" t="s">
        <v>28</v>
      </c>
      <c r="P385" s="6">
        <v>5</v>
      </c>
      <c r="Q385" s="7">
        <f t="shared" si="62"/>
        <v>1350.9000000000001</v>
      </c>
      <c r="R385" s="10">
        <f>Q385/$Q$690</f>
        <v>3.448449437219256e-004</v>
      </c>
    </row>
    <row r="386" ht="45" customHeight="1">
      <c r="A386" s="5" t="s">
        <v>22</v>
      </c>
      <c r="B386" s="5" t="s">
        <v>1089</v>
      </c>
      <c r="C386" s="5" t="s">
        <v>24</v>
      </c>
      <c r="D386" s="5" t="s">
        <v>1090</v>
      </c>
      <c r="E386" s="5" t="s">
        <v>1091</v>
      </c>
      <c r="F386" s="6">
        <f t="shared" si="60"/>
        <v>1</v>
      </c>
      <c r="G386" s="5" t="s">
        <v>35</v>
      </c>
      <c r="H386" s="7">
        <v>254.31999999999999</v>
      </c>
      <c r="I386" s="7">
        <v>254.31999999999999</v>
      </c>
      <c r="J386" s="8">
        <v>0.2354</v>
      </c>
      <c r="K386" s="7">
        <f t="shared" si="61"/>
        <v>314.18692799999997</v>
      </c>
      <c r="L386" s="9">
        <f t="shared" si="63"/>
        <v>314.19</v>
      </c>
      <c r="M386" s="5" t="s">
        <v>19</v>
      </c>
      <c r="N386" s="5" t="s">
        <v>18</v>
      </c>
      <c r="O386" s="5" t="s">
        <v>28</v>
      </c>
      <c r="P386" s="6">
        <v>1</v>
      </c>
      <c r="Q386" s="7">
        <f t="shared" si="62"/>
        <v>314.19</v>
      </c>
      <c r="R386" s="10">
        <f>Q386/$Q$690</f>
        <v>8.0203444272701016e-005</v>
      </c>
    </row>
    <row r="387" ht="45" customHeight="1">
      <c r="A387" s="2" t="s">
        <v>17</v>
      </c>
      <c r="B387" s="2" t="s">
        <v>1092</v>
      </c>
      <c r="C387" s="2" t="s">
        <v>19</v>
      </c>
      <c r="D387" s="2" t="s">
        <v>19</v>
      </c>
      <c r="E387" s="2" t="s">
        <v>1093</v>
      </c>
      <c r="F387" s="2" t="s">
        <v>19</v>
      </c>
      <c r="G387" s="2" t="s">
        <v>19</v>
      </c>
      <c r="H387" s="2" t="s">
        <v>19</v>
      </c>
      <c r="I387" s="2" t="s">
        <v>19</v>
      </c>
      <c r="J387" s="2" t="s">
        <v>19</v>
      </c>
      <c r="K387" s="2" t="s">
        <v>19</v>
      </c>
      <c r="L387" s="3">
        <f>ROUND(L388,2)+ROUND(L389,2)</f>
        <v>5969.3000000000002</v>
      </c>
      <c r="M387" s="2" t="s">
        <v>19</v>
      </c>
      <c r="N387" s="2" t="s">
        <v>19</v>
      </c>
      <c r="O387" s="2" t="s">
        <v>19</v>
      </c>
      <c r="P387" s="2" t="s">
        <v>19</v>
      </c>
      <c r="Q387" s="2" t="s">
        <v>19</v>
      </c>
      <c r="R387" s="10"/>
    </row>
    <row r="388" ht="45" customHeight="1">
      <c r="A388" s="5" t="s">
        <v>22</v>
      </c>
      <c r="B388" s="5" t="s">
        <v>1094</v>
      </c>
      <c r="C388" s="5" t="s">
        <v>24</v>
      </c>
      <c r="D388" s="5" t="s">
        <v>1095</v>
      </c>
      <c r="E388" s="5" t="s">
        <v>1096</v>
      </c>
      <c r="F388" s="6">
        <f t="shared" si="60"/>
        <v>2</v>
      </c>
      <c r="G388" s="5" t="s">
        <v>35</v>
      </c>
      <c r="H388" s="7">
        <v>1922.72</v>
      </c>
      <c r="I388" s="7">
        <v>1922.72</v>
      </c>
      <c r="J388" s="8">
        <v>0.2354</v>
      </c>
      <c r="K388" s="7">
        <f t="shared" si="61"/>
        <v>2375.3282880000002</v>
      </c>
      <c r="L388" s="9">
        <f t="shared" ref="L388:L389" si="64">ROUND(Q388,2)</f>
        <v>4750.6599999999999</v>
      </c>
      <c r="M388" s="5" t="s">
        <v>19</v>
      </c>
      <c r="N388" s="5" t="s">
        <v>18</v>
      </c>
      <c r="O388" s="5" t="s">
        <v>28</v>
      </c>
      <c r="P388" s="6">
        <v>2</v>
      </c>
      <c r="Q388" s="7">
        <f t="shared" si="62"/>
        <v>4750.6599999999999</v>
      </c>
      <c r="R388" s="10">
        <f>Q388/$Q$690</f>
        <v>1.2127034424028447e-003</v>
      </c>
    </row>
    <row r="389" ht="45" customHeight="1">
      <c r="A389" s="5" t="s">
        <v>22</v>
      </c>
      <c r="B389" s="5" t="s">
        <v>1097</v>
      </c>
      <c r="C389" s="5" t="s">
        <v>24</v>
      </c>
      <c r="D389" s="5" t="s">
        <v>1098</v>
      </c>
      <c r="E389" s="5" t="s">
        <v>1099</v>
      </c>
      <c r="F389" s="6">
        <f t="shared" si="60"/>
        <v>1</v>
      </c>
      <c r="G389" s="5" t="s">
        <v>35</v>
      </c>
      <c r="H389" s="7">
        <v>986.42999999999995</v>
      </c>
      <c r="I389" s="7">
        <v>986.42999999999995</v>
      </c>
      <c r="J389" s="8">
        <v>0.2354</v>
      </c>
      <c r="K389" s="7">
        <f t="shared" si="61"/>
        <v>1218.635622</v>
      </c>
      <c r="L389" s="9">
        <f t="shared" si="64"/>
        <v>1218.6400000000001</v>
      </c>
      <c r="M389" s="5" t="s">
        <v>19</v>
      </c>
      <c r="N389" s="5" t="s">
        <v>18</v>
      </c>
      <c r="O389" s="5" t="s">
        <v>28</v>
      </c>
      <c r="P389" s="6">
        <v>1</v>
      </c>
      <c r="Q389" s="7">
        <f t="shared" si="62"/>
        <v>1218.6400000000001</v>
      </c>
      <c r="R389" s="10">
        <f>Q389/$Q$690</f>
        <v>3.110828649176752e-004</v>
      </c>
    </row>
    <row r="390" ht="45" customHeight="1">
      <c r="A390" s="2" t="s">
        <v>17</v>
      </c>
      <c r="B390" s="2" t="s">
        <v>1100</v>
      </c>
      <c r="C390" s="2" t="s">
        <v>19</v>
      </c>
      <c r="D390" s="2" t="s">
        <v>19</v>
      </c>
      <c r="E390" s="2" t="s">
        <v>1101</v>
      </c>
      <c r="F390" s="2" t="s">
        <v>19</v>
      </c>
      <c r="G390" s="2" t="s">
        <v>19</v>
      </c>
      <c r="H390" s="2" t="s">
        <v>19</v>
      </c>
      <c r="I390" s="2" t="s">
        <v>19</v>
      </c>
      <c r="J390" s="2" t="s">
        <v>19</v>
      </c>
      <c r="K390" s="2" t="s">
        <v>19</v>
      </c>
      <c r="L390" s="3">
        <f>ROUND(L391,2)+ROUND(L392,2)+ROUND(L393,2)+ROUND(L394,2)+ROUND(L395,2)+ROUND(L396,2)+ROUND(L397,2)+ROUND(L398,2)+ROUND(L399,2)+ROUND(L400,2)+ROUND(L401,2)+ROUND(L402,2)+ROUND(L403,2)+ROUND(L404,2)+ROUND(L405,2)+ROUND(L406,2)+ROUND(L407,2)</f>
        <v>36661.580000000002</v>
      </c>
      <c r="M390" s="2" t="s">
        <v>19</v>
      </c>
      <c r="N390" s="2" t="s">
        <v>19</v>
      </c>
      <c r="O390" s="2" t="s">
        <v>19</v>
      </c>
      <c r="P390" s="2" t="s">
        <v>19</v>
      </c>
      <c r="Q390" s="2" t="s">
        <v>19</v>
      </c>
      <c r="R390" s="10"/>
    </row>
    <row r="391" ht="45" customHeight="1">
      <c r="A391" s="5" t="s">
        <v>22</v>
      </c>
      <c r="B391" s="5" t="s">
        <v>1102</v>
      </c>
      <c r="C391" s="5" t="s">
        <v>24</v>
      </c>
      <c r="D391" s="5" t="s">
        <v>785</v>
      </c>
      <c r="E391" s="5" t="s">
        <v>786</v>
      </c>
      <c r="F391" s="6">
        <f t="shared" si="60"/>
        <v>2</v>
      </c>
      <c r="G391" s="5" t="s">
        <v>35</v>
      </c>
      <c r="H391" s="7">
        <v>147.21000000000001</v>
      </c>
      <c r="I391" s="7">
        <v>147.21000000000001</v>
      </c>
      <c r="J391" s="8">
        <v>0.2354</v>
      </c>
      <c r="K391" s="7">
        <f t="shared" si="61"/>
        <v>181.86323400000001</v>
      </c>
      <c r="L391" s="9">
        <f t="shared" ref="L391:L407" si="65">ROUND(Q391,2)</f>
        <v>363.72000000000003</v>
      </c>
      <c r="M391" s="5" t="s">
        <v>19</v>
      </c>
      <c r="N391" s="5" t="s">
        <v>18</v>
      </c>
      <c r="O391" s="5" t="s">
        <v>28</v>
      </c>
      <c r="P391" s="6">
        <v>2</v>
      </c>
      <c r="Q391" s="7">
        <f t="shared" si="62"/>
        <v>363.72000000000003</v>
      </c>
      <c r="R391" s="10">
        <f>Q391/$Q$690</f>
        <v>9.2846993064282172e-005</v>
      </c>
    </row>
    <row r="392" ht="45" customHeight="1">
      <c r="A392" s="5" t="s">
        <v>22</v>
      </c>
      <c r="B392" s="5" t="s">
        <v>1103</v>
      </c>
      <c r="C392" s="5" t="s">
        <v>24</v>
      </c>
      <c r="D392" s="5" t="s">
        <v>1104</v>
      </c>
      <c r="E392" s="5" t="s">
        <v>1105</v>
      </c>
      <c r="F392" s="6">
        <f t="shared" si="60"/>
        <v>6</v>
      </c>
      <c r="G392" s="5" t="s">
        <v>35</v>
      </c>
      <c r="H392" s="7">
        <v>40.689999999999998</v>
      </c>
      <c r="I392" s="7">
        <v>40.689999999999998</v>
      </c>
      <c r="J392" s="8">
        <v>0.2354</v>
      </c>
      <c r="K392" s="7">
        <f t="shared" si="61"/>
        <v>50.268425999999998</v>
      </c>
      <c r="L392" s="9">
        <f t="shared" si="65"/>
        <v>301.62</v>
      </c>
      <c r="M392" s="5" t="s">
        <v>19</v>
      </c>
      <c r="N392" s="5" t="s">
        <v>18</v>
      </c>
      <c r="O392" s="5" t="s">
        <v>28</v>
      </c>
      <c r="P392" s="6">
        <v>6</v>
      </c>
      <c r="Q392" s="7">
        <f t="shared" si="62"/>
        <v>301.62</v>
      </c>
      <c r="R392" s="10">
        <f>Q392/$Q$690</f>
        <v>7.6994693852548078e-005</v>
      </c>
    </row>
    <row r="393" ht="45" customHeight="1">
      <c r="A393" s="5" t="s">
        <v>22</v>
      </c>
      <c r="B393" s="5" t="s">
        <v>1106</v>
      </c>
      <c r="C393" s="5" t="s">
        <v>24</v>
      </c>
      <c r="D393" s="5" t="s">
        <v>782</v>
      </c>
      <c r="E393" s="5" t="s">
        <v>783</v>
      </c>
      <c r="F393" s="6">
        <f t="shared" si="60"/>
        <v>4</v>
      </c>
      <c r="G393" s="5" t="s">
        <v>35</v>
      </c>
      <c r="H393" s="7">
        <v>309.38999999999999</v>
      </c>
      <c r="I393" s="7">
        <v>309.38999999999999</v>
      </c>
      <c r="J393" s="8">
        <v>0.2354</v>
      </c>
      <c r="K393" s="7">
        <f t="shared" si="61"/>
        <v>382.22040599999997</v>
      </c>
      <c r="L393" s="9">
        <f t="shared" si="65"/>
        <v>1528.8800000000001</v>
      </c>
      <c r="M393" s="5" t="s">
        <v>19</v>
      </c>
      <c r="N393" s="5" t="s">
        <v>18</v>
      </c>
      <c r="O393" s="5" t="s">
        <v>28</v>
      </c>
      <c r="P393" s="6">
        <v>4</v>
      </c>
      <c r="Q393" s="7">
        <f t="shared" si="62"/>
        <v>1528.8800000000001</v>
      </c>
      <c r="R393" s="10">
        <f>Q393/$Q$690</f>
        <v>3.9027799064148168e-004</v>
      </c>
    </row>
    <row r="394" ht="45" customHeight="1">
      <c r="A394" s="5" t="s">
        <v>22</v>
      </c>
      <c r="B394" s="5" t="s">
        <v>1107</v>
      </c>
      <c r="C394" s="5" t="s">
        <v>24</v>
      </c>
      <c r="D394" s="5" t="s">
        <v>1108</v>
      </c>
      <c r="E394" s="5" t="s">
        <v>1109</v>
      </c>
      <c r="F394" s="6">
        <f t="shared" si="60"/>
        <v>1</v>
      </c>
      <c r="G394" s="5" t="s">
        <v>35</v>
      </c>
      <c r="H394" s="7">
        <v>354.45999999999998</v>
      </c>
      <c r="I394" s="7">
        <v>354.45999999999998</v>
      </c>
      <c r="J394" s="8">
        <v>0.2354</v>
      </c>
      <c r="K394" s="7">
        <f t="shared" si="61"/>
        <v>437.89988399999999</v>
      </c>
      <c r="L394" s="9">
        <f t="shared" si="65"/>
        <v>437.89999999999998</v>
      </c>
      <c r="M394" s="5" t="s">
        <v>19</v>
      </c>
      <c r="N394" s="5" t="s">
        <v>18</v>
      </c>
      <c r="O394" s="5" t="s">
        <v>28</v>
      </c>
      <c r="P394" s="6">
        <v>1</v>
      </c>
      <c r="Q394" s="7">
        <f t="shared" si="62"/>
        <v>437.89999999999998</v>
      </c>
      <c r="R394" s="10">
        <f>Q394/$Q$690</f>
        <v>1.1178296014200252e-004</v>
      </c>
    </row>
    <row r="395" ht="45" customHeight="1">
      <c r="A395" s="5" t="s">
        <v>22</v>
      </c>
      <c r="B395" s="5" t="s">
        <v>1110</v>
      </c>
      <c r="C395" s="5" t="s">
        <v>24</v>
      </c>
      <c r="D395" s="5" t="s">
        <v>1111</v>
      </c>
      <c r="E395" s="5" t="s">
        <v>1112</v>
      </c>
      <c r="F395" s="6">
        <f t="shared" si="60"/>
        <v>1</v>
      </c>
      <c r="G395" s="5" t="s">
        <v>35</v>
      </c>
      <c r="H395" s="7">
        <v>112.66</v>
      </c>
      <c r="I395" s="7">
        <v>112.66</v>
      </c>
      <c r="J395" s="8">
        <v>0.2354</v>
      </c>
      <c r="K395" s="7">
        <f t="shared" si="61"/>
        <v>139.18016399999999</v>
      </c>
      <c r="L395" s="9">
        <f t="shared" si="65"/>
        <v>139.18000000000001</v>
      </c>
      <c r="M395" s="5" t="s">
        <v>19</v>
      </c>
      <c r="N395" s="5" t="s">
        <v>18</v>
      </c>
      <c r="O395" s="5" t="s">
        <v>28</v>
      </c>
      <c r="P395" s="6">
        <v>1</v>
      </c>
      <c r="Q395" s="7">
        <f t="shared" si="62"/>
        <v>139.18000000000001</v>
      </c>
      <c r="R395" s="10">
        <f>Q395/$Q$690</f>
        <v>3.5528550793706125e-005</v>
      </c>
    </row>
    <row r="396" ht="45" customHeight="1">
      <c r="A396" s="5" t="s">
        <v>22</v>
      </c>
      <c r="B396" s="5" t="s">
        <v>1113</v>
      </c>
      <c r="C396" s="5" t="s">
        <v>24</v>
      </c>
      <c r="D396" s="5" t="s">
        <v>1114</v>
      </c>
      <c r="E396" s="5" t="s">
        <v>1115</v>
      </c>
      <c r="F396" s="6">
        <f t="shared" si="60"/>
        <v>2</v>
      </c>
      <c r="G396" s="5" t="s">
        <v>35</v>
      </c>
      <c r="H396" s="7">
        <v>972.64999999999998</v>
      </c>
      <c r="I396" s="7">
        <v>972.64999999999998</v>
      </c>
      <c r="J396" s="8">
        <v>0.2354</v>
      </c>
      <c r="K396" s="7">
        <f t="shared" si="61"/>
        <v>1201.6118099999999</v>
      </c>
      <c r="L396" s="9">
        <f t="shared" si="65"/>
        <v>2403.2199999999998</v>
      </c>
      <c r="M396" s="5" t="s">
        <v>19</v>
      </c>
      <c r="N396" s="5" t="s">
        <v>18</v>
      </c>
      <c r="O396" s="5" t="s">
        <v>28</v>
      </c>
      <c r="P396" s="6">
        <v>2</v>
      </c>
      <c r="Q396" s="7">
        <f t="shared" si="62"/>
        <v>2403.2199999999998</v>
      </c>
      <c r="R396" s="10">
        <f>Q396/$Q$690</f>
        <v>6.1347121596817377e-004</v>
      </c>
    </row>
    <row r="397" ht="45" customHeight="1">
      <c r="A397" s="5" t="s">
        <v>22</v>
      </c>
      <c r="B397" s="5" t="s">
        <v>1116</v>
      </c>
      <c r="C397" s="5" t="s">
        <v>37</v>
      </c>
      <c r="D397" s="5" t="s">
        <v>1117</v>
      </c>
      <c r="E397" s="5" t="s">
        <v>1118</v>
      </c>
      <c r="F397" s="6">
        <f t="shared" si="60"/>
        <v>2</v>
      </c>
      <c r="G397" s="5" t="s">
        <v>35</v>
      </c>
      <c r="H397" s="7">
        <v>250.74000000000001</v>
      </c>
      <c r="I397" s="7">
        <v>250.74000000000001</v>
      </c>
      <c r="J397" s="8">
        <v>0.2354</v>
      </c>
      <c r="K397" s="7">
        <f t="shared" si="61"/>
        <v>309.76419600000003</v>
      </c>
      <c r="L397" s="9">
        <f t="shared" si="65"/>
        <v>619.51999999999998</v>
      </c>
      <c r="M397" s="5" t="s">
        <v>19</v>
      </c>
      <c r="N397" s="5" t="s">
        <v>18</v>
      </c>
      <c r="O397" s="5" t="s">
        <v>28</v>
      </c>
      <c r="P397" s="6">
        <v>2</v>
      </c>
      <c r="Q397" s="7">
        <f t="shared" si="62"/>
        <v>619.51999999999998</v>
      </c>
      <c r="R397" s="10">
        <f>Q397/$Q$690</f>
        <v>1.581451917496538e-004</v>
      </c>
    </row>
    <row r="398" ht="45" customHeight="1">
      <c r="A398" s="5" t="s">
        <v>22</v>
      </c>
      <c r="B398" s="5" t="s">
        <v>1119</v>
      </c>
      <c r="C398" s="5" t="s">
        <v>24</v>
      </c>
      <c r="D398" s="5" t="s">
        <v>1120</v>
      </c>
      <c r="E398" s="5" t="s">
        <v>1121</v>
      </c>
      <c r="F398" s="6">
        <f t="shared" si="60"/>
        <v>3</v>
      </c>
      <c r="G398" s="5" t="s">
        <v>35</v>
      </c>
      <c r="H398" s="7">
        <v>171.24000000000001</v>
      </c>
      <c r="I398" s="7">
        <v>171.24000000000001</v>
      </c>
      <c r="J398" s="8">
        <v>0.2354</v>
      </c>
      <c r="K398" s="7">
        <f t="shared" si="61"/>
        <v>211.54989600000002</v>
      </c>
      <c r="L398" s="9">
        <f t="shared" si="65"/>
        <v>634.64999999999998</v>
      </c>
      <c r="M398" s="5" t="s">
        <v>19</v>
      </c>
      <c r="N398" s="5" t="s">
        <v>18</v>
      </c>
      <c r="O398" s="5" t="s">
        <v>28</v>
      </c>
      <c r="P398" s="6">
        <v>3</v>
      </c>
      <c r="Q398" s="7">
        <f t="shared" si="62"/>
        <v>634.65000000000009</v>
      </c>
      <c r="R398" s="10">
        <f>Q398/$Q$690</f>
        <v>1.620074346976979e-004</v>
      </c>
    </row>
    <row r="399" ht="45" customHeight="1">
      <c r="A399" s="5" t="s">
        <v>22</v>
      </c>
      <c r="B399" s="5" t="s">
        <v>1122</v>
      </c>
      <c r="C399" s="5" t="s">
        <v>37</v>
      </c>
      <c r="D399" s="5" t="s">
        <v>1123</v>
      </c>
      <c r="E399" s="5" t="s">
        <v>1124</v>
      </c>
      <c r="F399" s="6">
        <f t="shared" si="60"/>
        <v>2</v>
      </c>
      <c r="G399" s="5" t="s">
        <v>35</v>
      </c>
      <c r="H399" s="7">
        <v>4620.1800000000003</v>
      </c>
      <c r="I399" s="7">
        <v>4620.1800000000003</v>
      </c>
      <c r="J399" s="8">
        <v>0.2354</v>
      </c>
      <c r="K399" s="7">
        <f t="shared" si="61"/>
        <v>5707.7703720000009</v>
      </c>
      <c r="L399" s="9">
        <f t="shared" si="65"/>
        <v>11415.540000000001</v>
      </c>
      <c r="M399" s="5" t="s">
        <v>19</v>
      </c>
      <c r="N399" s="5" t="s">
        <v>18</v>
      </c>
      <c r="O399" s="5" t="s">
        <v>28</v>
      </c>
      <c r="P399" s="6">
        <v>2</v>
      </c>
      <c r="Q399" s="7">
        <f t="shared" si="62"/>
        <v>11415.540000000001</v>
      </c>
      <c r="R399" s="10">
        <f>Q399/$Q$690</f>
        <v>2.9140508171259091e-003</v>
      </c>
    </row>
    <row r="400" ht="45" customHeight="1">
      <c r="A400" s="5" t="s">
        <v>22</v>
      </c>
      <c r="B400" s="5" t="s">
        <v>1125</v>
      </c>
      <c r="C400" s="5" t="s">
        <v>37</v>
      </c>
      <c r="D400" s="5" t="s">
        <v>1126</v>
      </c>
      <c r="E400" s="5" t="s">
        <v>1127</v>
      </c>
      <c r="F400" s="6">
        <f t="shared" si="60"/>
        <v>3</v>
      </c>
      <c r="G400" s="5" t="s">
        <v>35</v>
      </c>
      <c r="H400" s="7">
        <v>512.71000000000004</v>
      </c>
      <c r="I400" s="7">
        <v>512.71000000000004</v>
      </c>
      <c r="J400" s="8">
        <v>0.2354</v>
      </c>
      <c r="K400" s="7">
        <f t="shared" si="61"/>
        <v>633.40193399999998</v>
      </c>
      <c r="L400" s="9">
        <f t="shared" si="65"/>
        <v>1900.2</v>
      </c>
      <c r="M400" s="5" t="s">
        <v>19</v>
      </c>
      <c r="N400" s="5" t="s">
        <v>18</v>
      </c>
      <c r="O400" s="5" t="s">
        <v>28</v>
      </c>
      <c r="P400" s="6">
        <v>3</v>
      </c>
      <c r="Q400" s="7">
        <f t="shared" si="62"/>
        <v>1900.1999999999998</v>
      </c>
      <c r="R400" s="10">
        <f>Q400/$Q$690</f>
        <v>4.8506503964794055e-004</v>
      </c>
    </row>
    <row r="401" ht="45" customHeight="1">
      <c r="A401" s="5" t="s">
        <v>22</v>
      </c>
      <c r="B401" s="5" t="s">
        <v>1128</v>
      </c>
      <c r="C401" s="5" t="s">
        <v>24</v>
      </c>
      <c r="D401" s="5" t="s">
        <v>1129</v>
      </c>
      <c r="E401" s="5" t="s">
        <v>1130</v>
      </c>
      <c r="F401" s="6">
        <f t="shared" si="60"/>
        <v>2</v>
      </c>
      <c r="G401" s="5" t="s">
        <v>35</v>
      </c>
      <c r="H401" s="7">
        <v>2836.0700000000002</v>
      </c>
      <c r="I401" s="7">
        <v>2836.0700000000002</v>
      </c>
      <c r="J401" s="8">
        <v>0.2354</v>
      </c>
      <c r="K401" s="7">
        <f t="shared" si="61"/>
        <v>3503.6808780000001</v>
      </c>
      <c r="L401" s="9">
        <f t="shared" si="65"/>
        <v>7007.3599999999997</v>
      </c>
      <c r="M401" s="5" t="s">
        <v>19</v>
      </c>
      <c r="N401" s="5" t="s">
        <v>18</v>
      </c>
      <c r="O401" s="5" t="s">
        <v>28</v>
      </c>
      <c r="P401" s="6">
        <v>2</v>
      </c>
      <c r="Q401" s="7">
        <f t="shared" si="62"/>
        <v>7007.3599999999997</v>
      </c>
      <c r="R401" s="10">
        <f>Q401/$Q$690</f>
        <v>1.7887724219699994e-003</v>
      </c>
    </row>
    <row r="402" ht="45" customHeight="1">
      <c r="A402" s="5" t="s">
        <v>22</v>
      </c>
      <c r="B402" s="5" t="s">
        <v>1131</v>
      </c>
      <c r="C402" s="5" t="s">
        <v>37</v>
      </c>
      <c r="D402" s="5" t="s">
        <v>1132</v>
      </c>
      <c r="E402" s="5" t="s">
        <v>1133</v>
      </c>
      <c r="F402" s="6">
        <f t="shared" si="60"/>
        <v>1</v>
      </c>
      <c r="G402" s="5" t="s">
        <v>35</v>
      </c>
      <c r="H402" s="7">
        <v>2590.73</v>
      </c>
      <c r="I402" s="7">
        <v>2590.73</v>
      </c>
      <c r="J402" s="8">
        <v>0.2354</v>
      </c>
      <c r="K402" s="7">
        <f t="shared" si="61"/>
        <v>3200.5878419999999</v>
      </c>
      <c r="L402" s="9">
        <f t="shared" si="65"/>
        <v>3200.5900000000001</v>
      </c>
      <c r="M402" s="5" t="s">
        <v>19</v>
      </c>
      <c r="N402" s="5" t="s">
        <v>18</v>
      </c>
      <c r="O402" s="5" t="s">
        <v>28</v>
      </c>
      <c r="P402" s="6">
        <v>1</v>
      </c>
      <c r="Q402" s="7">
        <f t="shared" si="62"/>
        <v>3200.5900000000001</v>
      </c>
      <c r="R402" s="10">
        <f>Q402/$Q$690</f>
        <v>8.1701626946995172e-004</v>
      </c>
    </row>
    <row r="403" ht="45" customHeight="1">
      <c r="A403" s="5" t="s">
        <v>22</v>
      </c>
      <c r="B403" s="5" t="s">
        <v>1134</v>
      </c>
      <c r="C403" s="5" t="s">
        <v>37</v>
      </c>
      <c r="D403" s="5" t="s">
        <v>1135</v>
      </c>
      <c r="E403" s="5" t="s">
        <v>1136</v>
      </c>
      <c r="F403" s="6">
        <f t="shared" si="60"/>
        <v>1</v>
      </c>
      <c r="G403" s="5" t="s">
        <v>35</v>
      </c>
      <c r="H403" s="7">
        <v>4138.6099999999997</v>
      </c>
      <c r="I403" s="7">
        <v>4138.6099999999997</v>
      </c>
      <c r="J403" s="8">
        <v>0.2354</v>
      </c>
      <c r="K403" s="7">
        <f t="shared" si="61"/>
        <v>5112.8387939999993</v>
      </c>
      <c r="L403" s="9">
        <f t="shared" si="65"/>
        <v>5112.8400000000001</v>
      </c>
      <c r="M403" s="5" t="s">
        <v>19</v>
      </c>
      <c r="N403" s="5" t="s">
        <v>18</v>
      </c>
      <c r="O403" s="5" t="s">
        <v>28</v>
      </c>
      <c r="P403" s="6">
        <v>1</v>
      </c>
      <c r="Q403" s="7">
        <f t="shared" si="62"/>
        <v>5112.8400000000001</v>
      </c>
      <c r="R403" s="10">
        <f>Q403/$Q$690</f>
        <v>1.3051573188683173e-003</v>
      </c>
    </row>
    <row r="404" ht="45" customHeight="1">
      <c r="A404" s="5" t="s">
        <v>22</v>
      </c>
      <c r="B404" s="5" t="s">
        <v>1137</v>
      </c>
      <c r="C404" s="5" t="s">
        <v>37</v>
      </c>
      <c r="D404" s="5" t="s">
        <v>1138</v>
      </c>
      <c r="E404" s="5" t="s">
        <v>1139</v>
      </c>
      <c r="F404" s="6">
        <f t="shared" si="60"/>
        <v>2</v>
      </c>
      <c r="G404" s="5" t="s">
        <v>35</v>
      </c>
      <c r="H404" s="7">
        <v>195.36000000000001</v>
      </c>
      <c r="I404" s="7">
        <v>195.36000000000001</v>
      </c>
      <c r="J404" s="8">
        <v>0.2354</v>
      </c>
      <c r="K404" s="7">
        <f t="shared" si="61"/>
        <v>241.34774400000003</v>
      </c>
      <c r="L404" s="9">
        <f t="shared" si="65"/>
        <v>482.69999999999999</v>
      </c>
      <c r="M404" s="5" t="s">
        <v>19</v>
      </c>
      <c r="N404" s="5" t="s">
        <v>18</v>
      </c>
      <c r="O404" s="5" t="s">
        <v>28</v>
      </c>
      <c r="P404" s="6">
        <v>2</v>
      </c>
      <c r="Q404" s="7">
        <f t="shared" si="62"/>
        <v>482.69999999999999</v>
      </c>
      <c r="R404" s="10">
        <f>Q404/$Q$690</f>
        <v>1.2321907938009732e-004</v>
      </c>
    </row>
    <row r="405" ht="45" customHeight="1">
      <c r="A405" s="5" t="s">
        <v>22</v>
      </c>
      <c r="B405" s="5" t="s">
        <v>1140</v>
      </c>
      <c r="C405" s="5" t="s">
        <v>37</v>
      </c>
      <c r="D405" s="5" t="s">
        <v>1141</v>
      </c>
      <c r="E405" s="5" t="s">
        <v>1142</v>
      </c>
      <c r="F405" s="6">
        <f t="shared" si="60"/>
        <v>2</v>
      </c>
      <c r="G405" s="5" t="s">
        <v>35</v>
      </c>
      <c r="H405" s="7">
        <v>333.56</v>
      </c>
      <c r="I405" s="7">
        <v>333.56</v>
      </c>
      <c r="J405" s="8">
        <v>0.2354</v>
      </c>
      <c r="K405" s="7">
        <f t="shared" si="61"/>
        <v>412.08002399999998</v>
      </c>
      <c r="L405" s="9">
        <f t="shared" si="65"/>
        <v>824.15999999999997</v>
      </c>
      <c r="M405" s="5" t="s">
        <v>19</v>
      </c>
      <c r="N405" s="5" t="s">
        <v>18</v>
      </c>
      <c r="O405" s="5" t="s">
        <v>28</v>
      </c>
      <c r="P405" s="6">
        <v>2</v>
      </c>
      <c r="Q405" s="7">
        <f t="shared" si="62"/>
        <v>824.15999999999997</v>
      </c>
      <c r="R405" s="10">
        <f>Q405/$Q$690</f>
        <v>2.1038375069795112e-004</v>
      </c>
    </row>
    <row r="406" ht="45" customHeight="1">
      <c r="A406" s="5" t="s">
        <v>22</v>
      </c>
      <c r="B406" s="5" t="s">
        <v>1143</v>
      </c>
      <c r="C406" s="5" t="s">
        <v>24</v>
      </c>
      <c r="D406" s="5" t="s">
        <v>1144</v>
      </c>
      <c r="E406" s="5" t="s">
        <v>1145</v>
      </c>
      <c r="F406" s="6">
        <f t="shared" si="60"/>
        <v>30</v>
      </c>
      <c r="G406" s="5" t="s">
        <v>43</v>
      </c>
      <c r="H406" s="7">
        <v>3.1800000000000002</v>
      </c>
      <c r="I406" s="7">
        <v>3.1800000000000002</v>
      </c>
      <c r="J406" s="8">
        <v>0.2354</v>
      </c>
      <c r="K406" s="7">
        <f t="shared" si="61"/>
        <v>3.928572</v>
      </c>
      <c r="L406" s="9">
        <f t="shared" si="65"/>
        <v>117.90000000000001</v>
      </c>
      <c r="M406" s="5" t="s">
        <v>19</v>
      </c>
      <c r="N406" s="5" t="s">
        <v>18</v>
      </c>
      <c r="O406" s="5" t="s">
        <v>28</v>
      </c>
      <c r="P406" s="6">
        <v>30</v>
      </c>
      <c r="Q406" s="7">
        <f t="shared" si="62"/>
        <v>117.90000000000001</v>
      </c>
      <c r="R406" s="10">
        <f>Q406/$Q$690</f>
        <v>3.0096394155611095e-005</v>
      </c>
    </row>
    <row r="407" ht="45" customHeight="1">
      <c r="A407" s="5" t="s">
        <v>22</v>
      </c>
      <c r="B407" s="5" t="s">
        <v>1146</v>
      </c>
      <c r="C407" s="5" t="s">
        <v>24</v>
      </c>
      <c r="D407" s="5" t="s">
        <v>1147</v>
      </c>
      <c r="E407" s="5" t="s">
        <v>1148</v>
      </c>
      <c r="F407" s="6">
        <f t="shared" si="60"/>
        <v>30</v>
      </c>
      <c r="G407" s="5" t="s">
        <v>43</v>
      </c>
      <c r="H407" s="7">
        <v>4.6299999999999999</v>
      </c>
      <c r="I407" s="7">
        <v>4.6299999999999999</v>
      </c>
      <c r="J407" s="8">
        <v>0.2354</v>
      </c>
      <c r="K407" s="7">
        <f t="shared" si="61"/>
        <v>5.7199019999999994</v>
      </c>
      <c r="L407" s="9">
        <f t="shared" si="65"/>
        <v>171.59999999999999</v>
      </c>
      <c r="M407" s="5" t="s">
        <v>19</v>
      </c>
      <c r="N407" s="5" t="s">
        <v>18</v>
      </c>
      <c r="O407" s="5" t="s">
        <v>28</v>
      </c>
      <c r="P407" s="6">
        <v>30</v>
      </c>
      <c r="Q407" s="7">
        <f t="shared" si="62"/>
        <v>171.59999999999999</v>
      </c>
      <c r="R407" s="10">
        <f>Q407/$Q$690</f>
        <v>4.3804421010202404e-005</v>
      </c>
    </row>
    <row r="408" ht="45" customHeight="1">
      <c r="A408" s="2" t="s">
        <v>17</v>
      </c>
      <c r="B408" s="2" t="s">
        <v>1149</v>
      </c>
      <c r="C408" s="2" t="s">
        <v>19</v>
      </c>
      <c r="D408" s="2" t="s">
        <v>19</v>
      </c>
      <c r="E408" s="2" t="s">
        <v>1150</v>
      </c>
      <c r="F408" s="2" t="s">
        <v>19</v>
      </c>
      <c r="G408" s="2" t="s">
        <v>19</v>
      </c>
      <c r="H408" s="2" t="s">
        <v>19</v>
      </c>
      <c r="I408" s="2" t="s">
        <v>19</v>
      </c>
      <c r="J408" s="2" t="s">
        <v>19</v>
      </c>
      <c r="K408" s="2" t="s">
        <v>19</v>
      </c>
      <c r="L408" s="3">
        <f>ROUND(L409,2)+ROUND(L410,2)+ROUND(L411,2)+ROUND(L412,2)+ROUND(L413,2)+ROUND(L414,2)+ROUND(L415,2)+ROUND(L416,2)+ROUND(L417,2)+ROUND(L418,2)+ROUND(L419,2)+ROUND(L420,2)+ROUND(L421,2)+ROUND(L422,2)+ROUND(L423,2)+ROUND(L424,2)+ROUND(L425,2)+ROUND(L426,2)+ROUND(L427,2)+ROUND(L428,2)+ROUND(L429,2)+ROUND(L430,2)+ROUND(L431,2)+ROUND(L432,2)+ROUND(L433,2)+ROUND(L434,2)+ROUND(L435,2)+ROUND(L436,2)+ROUND(L437,2)+ROUND(L438,2)+ROUND(L439,2)+ROUND(L440,2)</f>
        <v>24660.490000000005</v>
      </c>
      <c r="M408" s="2" t="s">
        <v>19</v>
      </c>
      <c r="N408" s="2" t="s">
        <v>19</v>
      </c>
      <c r="O408" s="2" t="s">
        <v>19</v>
      </c>
      <c r="P408" s="2" t="s">
        <v>19</v>
      </c>
      <c r="Q408" s="2" t="s">
        <v>19</v>
      </c>
      <c r="R408" s="10"/>
    </row>
    <row r="409" ht="45" customHeight="1">
      <c r="A409" s="5" t="s">
        <v>22</v>
      </c>
      <c r="B409" s="5" t="s">
        <v>1151</v>
      </c>
      <c r="C409" s="5" t="s">
        <v>24</v>
      </c>
      <c r="D409" s="5" t="s">
        <v>1152</v>
      </c>
      <c r="E409" s="5" t="s">
        <v>1153</v>
      </c>
      <c r="F409" s="6">
        <f t="shared" si="60"/>
        <v>3.52</v>
      </c>
      <c r="G409" s="5" t="s">
        <v>43</v>
      </c>
      <c r="H409" s="7">
        <v>44.030000000000001</v>
      </c>
      <c r="I409" s="7">
        <v>44.030000000000001</v>
      </c>
      <c r="J409" s="8">
        <v>0.2354</v>
      </c>
      <c r="K409" s="7">
        <f t="shared" si="61"/>
        <v>54.394662000000004</v>
      </c>
      <c r="L409" s="9">
        <f t="shared" ref="L409:L440" si="66">ROUND(Q409,2)</f>
        <v>191.44999999999999</v>
      </c>
      <c r="M409" s="5" t="s">
        <v>19</v>
      </c>
      <c r="N409" s="5" t="s">
        <v>18</v>
      </c>
      <c r="O409" s="5" t="s">
        <v>28</v>
      </c>
      <c r="P409" s="6">
        <v>3.52</v>
      </c>
      <c r="Q409" s="7">
        <f t="shared" si="62"/>
        <v>191.4528</v>
      </c>
      <c r="R409" s="10">
        <f>Q409/$Q$690</f>
        <v>4.8872255563998128e-005</v>
      </c>
    </row>
    <row r="410" ht="45" customHeight="1">
      <c r="A410" s="5" t="s">
        <v>22</v>
      </c>
      <c r="B410" s="5" t="s">
        <v>1154</v>
      </c>
      <c r="C410" s="5" t="s">
        <v>24</v>
      </c>
      <c r="D410" s="5" t="s">
        <v>1155</v>
      </c>
      <c r="E410" s="5" t="s">
        <v>1156</v>
      </c>
      <c r="F410" s="6">
        <f t="shared" si="60"/>
        <v>1.4399999999999999</v>
      </c>
      <c r="G410" s="5" t="s">
        <v>43</v>
      </c>
      <c r="H410" s="7">
        <v>62.75</v>
      </c>
      <c r="I410" s="7">
        <v>62.75</v>
      </c>
      <c r="J410" s="8">
        <v>0.2354</v>
      </c>
      <c r="K410" s="7">
        <f t="shared" si="61"/>
        <v>77.521349999999998</v>
      </c>
      <c r="L410" s="9">
        <f t="shared" si="66"/>
        <v>111.63</v>
      </c>
      <c r="M410" s="5" t="s">
        <v>19</v>
      </c>
      <c r="N410" s="5" t="s">
        <v>18</v>
      </c>
      <c r="O410" s="5" t="s">
        <v>28</v>
      </c>
      <c r="P410" s="6">
        <v>1.4399999999999999</v>
      </c>
      <c r="Q410" s="7">
        <f t="shared" si="62"/>
        <v>111.62879999999998</v>
      </c>
      <c r="R410" s="10">
        <f>Q410/$Q$690</f>
        <v>2.8495541678692783e-005</v>
      </c>
    </row>
    <row r="411" ht="45" customHeight="1">
      <c r="A411" s="5" t="s">
        <v>22</v>
      </c>
      <c r="B411" s="5" t="s">
        <v>1157</v>
      </c>
      <c r="C411" s="5" t="s">
        <v>24</v>
      </c>
      <c r="D411" s="5" t="s">
        <v>1158</v>
      </c>
      <c r="E411" s="5" t="s">
        <v>1159</v>
      </c>
      <c r="F411" s="6">
        <f t="shared" si="60"/>
        <v>81.200000000000003</v>
      </c>
      <c r="G411" s="5" t="s">
        <v>43</v>
      </c>
      <c r="H411" s="7">
        <v>107.70999999999999</v>
      </c>
      <c r="I411" s="7">
        <v>107.70999999999999</v>
      </c>
      <c r="J411" s="8">
        <v>0.2354</v>
      </c>
      <c r="K411" s="7">
        <f t="shared" si="61"/>
        <v>133.06493399999999</v>
      </c>
      <c r="L411" s="9">
        <f t="shared" si="66"/>
        <v>10804.469999999999</v>
      </c>
      <c r="M411" s="5" t="s">
        <v>19</v>
      </c>
      <c r="N411" s="5" t="s">
        <v>18</v>
      </c>
      <c r="O411" s="5" t="s">
        <v>28</v>
      </c>
      <c r="P411" s="6">
        <v>81.200000000000003</v>
      </c>
      <c r="Q411" s="7">
        <f t="shared" si="62"/>
        <v>10804.472</v>
      </c>
      <c r="R411" s="10">
        <f>Q411/$Q$690</f>
        <v>2.7580631718003706e-003</v>
      </c>
    </row>
    <row r="412" ht="45" customHeight="1">
      <c r="A412" s="5" t="s">
        <v>22</v>
      </c>
      <c r="B412" s="5" t="s">
        <v>1160</v>
      </c>
      <c r="C412" s="5" t="s">
        <v>24</v>
      </c>
      <c r="D412" s="5" t="s">
        <v>1161</v>
      </c>
      <c r="E412" s="5" t="s">
        <v>1162</v>
      </c>
      <c r="F412" s="6">
        <f t="shared" si="60"/>
        <v>5.1200000000000001</v>
      </c>
      <c r="G412" s="5" t="s">
        <v>43</v>
      </c>
      <c r="H412" s="7">
        <v>142.36000000000001</v>
      </c>
      <c r="I412" s="7">
        <v>142.36000000000001</v>
      </c>
      <c r="J412" s="8">
        <v>0.2354</v>
      </c>
      <c r="K412" s="7">
        <f t="shared" si="61"/>
        <v>175.87154400000003</v>
      </c>
      <c r="L412" s="9">
        <f t="shared" si="66"/>
        <v>900.45000000000005</v>
      </c>
      <c r="M412" s="5" t="s">
        <v>19</v>
      </c>
      <c r="N412" s="5" t="s">
        <v>18</v>
      </c>
      <c r="O412" s="5" t="s">
        <v>28</v>
      </c>
      <c r="P412" s="6">
        <v>5.1200000000000001</v>
      </c>
      <c r="Q412" s="7">
        <f t="shared" si="62"/>
        <v>900.45440000000008</v>
      </c>
      <c r="R412" s="10">
        <f>Q412/$Q$690</f>
        <v>2.2985946176042659e-004</v>
      </c>
    </row>
    <row r="413" ht="45" customHeight="1">
      <c r="A413" s="5" t="s">
        <v>22</v>
      </c>
      <c r="B413" s="5" t="s">
        <v>1163</v>
      </c>
      <c r="C413" s="5" t="s">
        <v>37</v>
      </c>
      <c r="D413" s="5" t="s">
        <v>1164</v>
      </c>
      <c r="E413" s="5" t="s">
        <v>1165</v>
      </c>
      <c r="F413" s="6">
        <f t="shared" si="60"/>
        <v>6</v>
      </c>
      <c r="G413" s="5" t="s">
        <v>35</v>
      </c>
      <c r="H413" s="7">
        <v>35.420000000000002</v>
      </c>
      <c r="I413" s="7">
        <v>35.420000000000002</v>
      </c>
      <c r="J413" s="8">
        <v>0.2354</v>
      </c>
      <c r="K413" s="7">
        <f t="shared" si="61"/>
        <v>43.757868000000002</v>
      </c>
      <c r="L413" s="9">
        <f t="shared" si="66"/>
        <v>262.56</v>
      </c>
      <c r="M413" s="5" t="s">
        <v>19</v>
      </c>
      <c r="N413" s="5" t="s">
        <v>18</v>
      </c>
      <c r="O413" s="5" t="s">
        <v>28</v>
      </c>
      <c r="P413" s="6">
        <v>6</v>
      </c>
      <c r="Q413" s="7">
        <f t="shared" si="62"/>
        <v>262.56</v>
      </c>
      <c r="R413" s="10">
        <f>Q413/$Q$690</f>
        <v>6.7023827391834162e-005</v>
      </c>
    </row>
    <row r="414" ht="45" customHeight="1">
      <c r="A414" s="5" t="s">
        <v>22</v>
      </c>
      <c r="B414" s="5" t="s">
        <v>1166</v>
      </c>
      <c r="C414" s="5" t="s">
        <v>37</v>
      </c>
      <c r="D414" s="5" t="s">
        <v>1167</v>
      </c>
      <c r="E414" s="5" t="s">
        <v>1168</v>
      </c>
      <c r="F414" s="6">
        <f t="shared" si="60"/>
        <v>5</v>
      </c>
      <c r="G414" s="5" t="s">
        <v>35</v>
      </c>
      <c r="H414" s="7">
        <v>71.579999999999998</v>
      </c>
      <c r="I414" s="7">
        <v>71.579999999999998</v>
      </c>
      <c r="J414" s="8">
        <v>0.2354</v>
      </c>
      <c r="K414" s="7">
        <f t="shared" si="61"/>
        <v>88.429931999999994</v>
      </c>
      <c r="L414" s="9">
        <f t="shared" si="66"/>
        <v>442.14999999999998</v>
      </c>
      <c r="M414" s="5" t="s">
        <v>19</v>
      </c>
      <c r="N414" s="5" t="s">
        <v>18</v>
      </c>
      <c r="O414" s="5" t="s">
        <v>28</v>
      </c>
      <c r="P414" s="6">
        <v>5</v>
      </c>
      <c r="Q414" s="7">
        <f t="shared" si="62"/>
        <v>442.15000000000003</v>
      </c>
      <c r="R414" s="10">
        <f>Q414/$Q$690</f>
        <v>1.1286785984650929e-004</v>
      </c>
    </row>
    <row r="415" ht="45" customHeight="1">
      <c r="A415" s="5" t="s">
        <v>22</v>
      </c>
      <c r="B415" s="5" t="s">
        <v>1169</v>
      </c>
      <c r="C415" s="5" t="s">
        <v>24</v>
      </c>
      <c r="D415" s="5" t="s">
        <v>1170</v>
      </c>
      <c r="E415" s="5" t="s">
        <v>1171</v>
      </c>
      <c r="F415" s="6">
        <f t="shared" si="60"/>
        <v>15</v>
      </c>
      <c r="G415" s="5" t="s">
        <v>35</v>
      </c>
      <c r="H415" s="7">
        <v>122.91</v>
      </c>
      <c r="I415" s="7">
        <v>122.91</v>
      </c>
      <c r="J415" s="8">
        <v>0.2354</v>
      </c>
      <c r="K415" s="7">
        <f t="shared" si="61"/>
        <v>151.84301399999998</v>
      </c>
      <c r="L415" s="9">
        <f t="shared" si="66"/>
        <v>2277.5999999999999</v>
      </c>
      <c r="M415" s="5" t="s">
        <v>19</v>
      </c>
      <c r="N415" s="5" t="s">
        <v>18</v>
      </c>
      <c r="O415" s="5" t="s">
        <v>28</v>
      </c>
      <c r="P415" s="6">
        <v>15</v>
      </c>
      <c r="Q415" s="7">
        <f t="shared" si="62"/>
        <v>2277.5999999999999</v>
      </c>
      <c r="R415" s="10">
        <f>Q415/$Q$690</f>
        <v>5.8140413340814097e-004</v>
      </c>
    </row>
    <row r="416" ht="45" customHeight="1">
      <c r="A416" s="5" t="s">
        <v>22</v>
      </c>
      <c r="B416" s="5" t="s">
        <v>1172</v>
      </c>
      <c r="C416" s="5" t="s">
        <v>24</v>
      </c>
      <c r="D416" s="5" t="s">
        <v>1173</v>
      </c>
      <c r="E416" s="5" t="s">
        <v>1174</v>
      </c>
      <c r="F416" s="6">
        <f t="shared" si="60"/>
        <v>6</v>
      </c>
      <c r="G416" s="5" t="s">
        <v>35</v>
      </c>
      <c r="H416" s="7">
        <v>166.84999999999999</v>
      </c>
      <c r="I416" s="7">
        <v>166.84999999999999</v>
      </c>
      <c r="J416" s="8">
        <v>0.2354</v>
      </c>
      <c r="K416" s="7">
        <f t="shared" si="61"/>
        <v>206.12648999999999</v>
      </c>
      <c r="L416" s="9">
        <f t="shared" si="66"/>
        <v>1236.78</v>
      </c>
      <c r="M416" s="5" t="s">
        <v>19</v>
      </c>
      <c r="N416" s="5" t="s">
        <v>18</v>
      </c>
      <c r="O416" s="5" t="s">
        <v>28</v>
      </c>
      <c r="P416" s="6">
        <v>6</v>
      </c>
      <c r="Q416" s="7">
        <f t="shared" si="62"/>
        <v>1236.78</v>
      </c>
      <c r="R416" s="10">
        <f>Q416/$Q$690</f>
        <v>3.1571347212702873e-004</v>
      </c>
    </row>
    <row r="417" ht="45" customHeight="1">
      <c r="A417" s="5" t="s">
        <v>22</v>
      </c>
      <c r="B417" s="5" t="s">
        <v>1175</v>
      </c>
      <c r="C417" s="5" t="s">
        <v>37</v>
      </c>
      <c r="D417" s="5" t="s">
        <v>1176</v>
      </c>
      <c r="E417" s="5" t="s">
        <v>1177</v>
      </c>
      <c r="F417" s="6">
        <f t="shared" si="60"/>
        <v>6</v>
      </c>
      <c r="G417" s="5" t="s">
        <v>35</v>
      </c>
      <c r="H417" s="7">
        <v>18.370000000000001</v>
      </c>
      <c r="I417" s="7">
        <v>18.370000000000001</v>
      </c>
      <c r="J417" s="8">
        <v>0.2354</v>
      </c>
      <c r="K417" s="7">
        <f t="shared" si="61"/>
        <v>22.694298000000003</v>
      </c>
      <c r="L417" s="9">
        <f t="shared" si="66"/>
        <v>136.13999999999999</v>
      </c>
      <c r="M417" s="5" t="s">
        <v>19</v>
      </c>
      <c r="N417" s="5" t="s">
        <v>18</v>
      </c>
      <c r="O417" s="5" t="s">
        <v>28</v>
      </c>
      <c r="P417" s="6">
        <v>6</v>
      </c>
      <c r="Q417" s="7">
        <f t="shared" si="62"/>
        <v>136.14000000000001</v>
      </c>
      <c r="R417" s="10">
        <f>Q417/$Q$690</f>
        <v>3.4752528416835409e-005</v>
      </c>
    </row>
    <row r="418" ht="45" customHeight="1">
      <c r="A418" s="5" t="s">
        <v>22</v>
      </c>
      <c r="B418" s="5" t="s">
        <v>1178</v>
      </c>
      <c r="C418" s="5" t="s">
        <v>24</v>
      </c>
      <c r="D418" s="5" t="s">
        <v>1179</v>
      </c>
      <c r="E418" s="5" t="s">
        <v>1180</v>
      </c>
      <c r="F418" s="6">
        <f t="shared" si="60"/>
        <v>6</v>
      </c>
      <c r="G418" s="5" t="s">
        <v>35</v>
      </c>
      <c r="H418" s="7">
        <v>35.259999999999998</v>
      </c>
      <c r="I418" s="7">
        <v>35.259999999999998</v>
      </c>
      <c r="J418" s="8">
        <v>0.2354</v>
      </c>
      <c r="K418" s="7">
        <f t="shared" si="61"/>
        <v>43.560203999999999</v>
      </c>
      <c r="L418" s="9">
        <f t="shared" si="66"/>
        <v>261.36000000000001</v>
      </c>
      <c r="M418" s="5" t="s">
        <v>19</v>
      </c>
      <c r="N418" s="5" t="s">
        <v>18</v>
      </c>
      <c r="O418" s="5" t="s">
        <v>28</v>
      </c>
      <c r="P418" s="6">
        <v>6</v>
      </c>
      <c r="Q418" s="7">
        <f t="shared" si="62"/>
        <v>261.36000000000001</v>
      </c>
      <c r="R418" s="10">
        <f>Q418/$Q$690</f>
        <v>6.6717502769385198e-005</v>
      </c>
    </row>
    <row r="419" ht="45" customHeight="1">
      <c r="A419" s="5" t="s">
        <v>22</v>
      </c>
      <c r="B419" s="5" t="s">
        <v>1181</v>
      </c>
      <c r="C419" s="5" t="s">
        <v>37</v>
      </c>
      <c r="D419" s="5" t="s">
        <v>1182</v>
      </c>
      <c r="E419" s="5" t="s">
        <v>1183</v>
      </c>
      <c r="F419" s="6">
        <f t="shared" si="60"/>
        <v>2</v>
      </c>
      <c r="G419" s="5" t="s">
        <v>35</v>
      </c>
      <c r="H419" s="7">
        <v>79.349999999999994</v>
      </c>
      <c r="I419" s="7">
        <v>79.349999999999994</v>
      </c>
      <c r="J419" s="8">
        <v>0.2354</v>
      </c>
      <c r="K419" s="7">
        <f t="shared" si="61"/>
        <v>98.028989999999993</v>
      </c>
      <c r="L419" s="9">
        <f t="shared" si="66"/>
        <v>196.06</v>
      </c>
      <c r="M419" s="5" t="s">
        <v>19</v>
      </c>
      <c r="N419" s="5" t="s">
        <v>18</v>
      </c>
      <c r="O419" s="5" t="s">
        <v>28</v>
      </c>
      <c r="P419" s="6">
        <v>2</v>
      </c>
      <c r="Q419" s="7">
        <f t="shared" si="62"/>
        <v>196.06</v>
      </c>
      <c r="R419" s="10">
        <f>Q419/$Q$690</f>
        <v>5.0048337897787196e-005</v>
      </c>
    </row>
    <row r="420" ht="45" customHeight="1">
      <c r="A420" s="5" t="s">
        <v>22</v>
      </c>
      <c r="B420" s="5" t="s">
        <v>1184</v>
      </c>
      <c r="C420" s="5" t="s">
        <v>37</v>
      </c>
      <c r="D420" s="5" t="s">
        <v>1185</v>
      </c>
      <c r="E420" s="5" t="s">
        <v>1186</v>
      </c>
      <c r="F420" s="6">
        <f t="shared" si="60"/>
        <v>1</v>
      </c>
      <c r="G420" s="5" t="s">
        <v>35</v>
      </c>
      <c r="H420" s="7">
        <v>255.99000000000001</v>
      </c>
      <c r="I420" s="7">
        <v>255.99000000000001</v>
      </c>
      <c r="J420" s="8">
        <v>0.2354</v>
      </c>
      <c r="K420" s="7">
        <f t="shared" si="61"/>
        <v>316.250046</v>
      </c>
      <c r="L420" s="9">
        <f t="shared" si="66"/>
        <v>316.25</v>
      </c>
      <c r="M420" s="5" t="s">
        <v>19</v>
      </c>
      <c r="N420" s="5" t="s">
        <v>18</v>
      </c>
      <c r="O420" s="5" t="s">
        <v>28</v>
      </c>
      <c r="P420" s="6">
        <v>1</v>
      </c>
      <c r="Q420" s="7">
        <f t="shared" si="62"/>
        <v>316.25</v>
      </c>
      <c r="R420" s="10">
        <f>Q420/$Q$690</f>
        <v>8.0729301541238409e-005</v>
      </c>
    </row>
    <row r="421" ht="45" customHeight="1">
      <c r="A421" s="5" t="s">
        <v>22</v>
      </c>
      <c r="B421" s="5" t="s">
        <v>1187</v>
      </c>
      <c r="C421" s="5" t="s">
        <v>37</v>
      </c>
      <c r="D421" s="5" t="s">
        <v>1188</v>
      </c>
      <c r="E421" s="5" t="s">
        <v>1189</v>
      </c>
      <c r="F421" s="6">
        <f t="shared" si="60"/>
        <v>2</v>
      </c>
      <c r="G421" s="5" t="s">
        <v>35</v>
      </c>
      <c r="H421" s="7">
        <v>281.56</v>
      </c>
      <c r="I421" s="7">
        <v>281.56</v>
      </c>
      <c r="J421" s="8">
        <v>0.2354</v>
      </c>
      <c r="K421" s="7">
        <f t="shared" si="61"/>
        <v>347.839224</v>
      </c>
      <c r="L421" s="9">
        <f t="shared" si="66"/>
        <v>695.67999999999995</v>
      </c>
      <c r="M421" s="5" t="s">
        <v>19</v>
      </c>
      <c r="N421" s="5" t="s">
        <v>18</v>
      </c>
      <c r="O421" s="5" t="s">
        <v>28</v>
      </c>
      <c r="P421" s="6">
        <v>2</v>
      </c>
      <c r="Q421" s="7">
        <f t="shared" si="62"/>
        <v>695.67999999999995</v>
      </c>
      <c r="R421" s="10">
        <f>Q421/$Q$690</f>
        <v>1.7758659445441495e-004</v>
      </c>
    </row>
    <row r="422" ht="45" customHeight="1">
      <c r="A422" s="5" t="s">
        <v>22</v>
      </c>
      <c r="B422" s="5" t="s">
        <v>1190</v>
      </c>
      <c r="C422" s="5" t="s">
        <v>24</v>
      </c>
      <c r="D422" s="5" t="s">
        <v>1191</v>
      </c>
      <c r="E422" s="5" t="s">
        <v>1192</v>
      </c>
      <c r="F422" s="6">
        <f t="shared" ref="F422:F485" si="67">P422</f>
        <v>2</v>
      </c>
      <c r="G422" s="5" t="s">
        <v>35</v>
      </c>
      <c r="H422" s="7">
        <v>299.50999999999999</v>
      </c>
      <c r="I422" s="7">
        <v>299.50999999999999</v>
      </c>
      <c r="J422" s="8">
        <v>0.2354</v>
      </c>
      <c r="K422" s="7">
        <f t="shared" ref="K422:K485" si="68">ROUND(I422,2)+(ROUND(I422,2)*J422)</f>
        <v>370.01465400000001</v>
      </c>
      <c r="L422" s="9">
        <f t="shared" si="66"/>
        <v>740.01999999999998</v>
      </c>
      <c r="M422" s="5" t="s">
        <v>19</v>
      </c>
      <c r="N422" s="5" t="s">
        <v>18</v>
      </c>
      <c r="O422" s="5" t="s">
        <v>28</v>
      </c>
      <c r="P422" s="6">
        <v>2</v>
      </c>
      <c r="Q422" s="7">
        <f t="shared" ref="Q422:Q485" si="69">ROUND(K422,2)*P422</f>
        <v>740.01999999999998</v>
      </c>
      <c r="R422" s="10">
        <f>Q422/$Q$690</f>
        <v>1.8890528925390434e-004</v>
      </c>
    </row>
    <row r="423" ht="45" customHeight="1">
      <c r="A423" s="5" t="s">
        <v>22</v>
      </c>
      <c r="B423" s="5" t="s">
        <v>1193</v>
      </c>
      <c r="C423" s="5" t="s">
        <v>24</v>
      </c>
      <c r="D423" s="5" t="s">
        <v>1194</v>
      </c>
      <c r="E423" s="5" t="s">
        <v>1195</v>
      </c>
      <c r="F423" s="6">
        <f t="shared" si="67"/>
        <v>7</v>
      </c>
      <c r="G423" s="5" t="s">
        <v>35</v>
      </c>
      <c r="H423" s="7">
        <v>110.14</v>
      </c>
      <c r="I423" s="7">
        <v>110.14</v>
      </c>
      <c r="J423" s="8">
        <v>0.2354</v>
      </c>
      <c r="K423" s="7">
        <f t="shared" si="68"/>
        <v>136.066956</v>
      </c>
      <c r="L423" s="9">
        <f t="shared" si="66"/>
        <v>952.49000000000001</v>
      </c>
      <c r="M423" s="5" t="s">
        <v>19</v>
      </c>
      <c r="N423" s="5" t="s">
        <v>18</v>
      </c>
      <c r="O423" s="5" t="s">
        <v>28</v>
      </c>
      <c r="P423" s="6">
        <v>7</v>
      </c>
      <c r="Q423" s="7">
        <f t="shared" si="69"/>
        <v>952.49000000000001</v>
      </c>
      <c r="R423" s="10">
        <f>Q423/$Q$690</f>
        <v>2.4314261636368116e-004</v>
      </c>
    </row>
    <row r="424" ht="45" customHeight="1">
      <c r="A424" s="5" t="s">
        <v>22</v>
      </c>
      <c r="B424" s="5" t="s">
        <v>1196</v>
      </c>
      <c r="C424" s="5" t="s">
        <v>37</v>
      </c>
      <c r="D424" s="5" t="s">
        <v>1197</v>
      </c>
      <c r="E424" s="5" t="s">
        <v>1198</v>
      </c>
      <c r="F424" s="6">
        <f t="shared" si="67"/>
        <v>2</v>
      </c>
      <c r="G424" s="5" t="s">
        <v>35</v>
      </c>
      <c r="H424" s="7">
        <v>148.62</v>
      </c>
      <c r="I424" s="7">
        <v>148.62</v>
      </c>
      <c r="J424" s="8">
        <v>0.2354</v>
      </c>
      <c r="K424" s="7">
        <f t="shared" si="68"/>
        <v>183.60514800000001</v>
      </c>
      <c r="L424" s="9">
        <f t="shared" si="66"/>
        <v>367.22000000000003</v>
      </c>
      <c r="M424" s="5" t="s">
        <v>19</v>
      </c>
      <c r="N424" s="5" t="s">
        <v>18</v>
      </c>
      <c r="O424" s="5" t="s">
        <v>28</v>
      </c>
      <c r="P424" s="6">
        <v>2</v>
      </c>
      <c r="Q424" s="7">
        <f t="shared" si="69"/>
        <v>367.22000000000003</v>
      </c>
      <c r="R424" s="10">
        <f>Q424/$Q$690</f>
        <v>9.3740439879758317e-005</v>
      </c>
    </row>
    <row r="425" ht="45" customHeight="1">
      <c r="A425" s="5" t="s">
        <v>22</v>
      </c>
      <c r="B425" s="5" t="s">
        <v>1199</v>
      </c>
      <c r="C425" s="5" t="s">
        <v>24</v>
      </c>
      <c r="D425" s="5" t="s">
        <v>1200</v>
      </c>
      <c r="E425" s="5" t="s">
        <v>1201</v>
      </c>
      <c r="F425" s="6">
        <f t="shared" si="67"/>
        <v>2</v>
      </c>
      <c r="G425" s="5" t="s">
        <v>35</v>
      </c>
      <c r="H425" s="7">
        <v>204.18000000000001</v>
      </c>
      <c r="I425" s="7">
        <v>204.18000000000001</v>
      </c>
      <c r="J425" s="8">
        <v>0.2354</v>
      </c>
      <c r="K425" s="7">
        <f t="shared" si="68"/>
        <v>252.24397200000001</v>
      </c>
      <c r="L425" s="9">
        <f t="shared" si="66"/>
        <v>504.48000000000002</v>
      </c>
      <c r="M425" s="5" t="s">
        <v>19</v>
      </c>
      <c r="N425" s="5" t="s">
        <v>18</v>
      </c>
      <c r="O425" s="5" t="s">
        <v>28</v>
      </c>
      <c r="P425" s="6">
        <v>2</v>
      </c>
      <c r="Q425" s="7">
        <f t="shared" si="69"/>
        <v>504.48000000000002</v>
      </c>
      <c r="R425" s="10">
        <f>Q425/$Q$690</f>
        <v>1.2877887127754609e-004</v>
      </c>
    </row>
    <row r="426" ht="45" customHeight="1">
      <c r="A426" s="5" t="s">
        <v>22</v>
      </c>
      <c r="B426" s="5" t="s">
        <v>1202</v>
      </c>
      <c r="C426" s="5" t="s">
        <v>24</v>
      </c>
      <c r="D426" s="5" t="s">
        <v>1203</v>
      </c>
      <c r="E426" s="5" t="s">
        <v>1204</v>
      </c>
      <c r="F426" s="6">
        <f t="shared" si="67"/>
        <v>5</v>
      </c>
      <c r="G426" s="5" t="s">
        <v>35</v>
      </c>
      <c r="H426" s="7">
        <v>259.5</v>
      </c>
      <c r="I426" s="7">
        <v>259.5</v>
      </c>
      <c r="J426" s="8">
        <v>0.2354</v>
      </c>
      <c r="K426" s="7">
        <f t="shared" si="68"/>
        <v>320.58629999999999</v>
      </c>
      <c r="L426" s="9">
        <f t="shared" si="66"/>
        <v>1602.95</v>
      </c>
      <c r="M426" s="5" t="s">
        <v>19</v>
      </c>
      <c r="N426" s="5" t="s">
        <v>18</v>
      </c>
      <c r="O426" s="5" t="s">
        <v>28</v>
      </c>
      <c r="P426" s="6">
        <v>5</v>
      </c>
      <c r="Q426" s="7">
        <f t="shared" si="69"/>
        <v>1602.9499999999998</v>
      </c>
      <c r="R426" s="10">
        <f>Q426/$Q$690</f>
        <v>4.0918587796214413e-004</v>
      </c>
    </row>
    <row r="427" ht="45" customHeight="1">
      <c r="A427" s="5" t="s">
        <v>22</v>
      </c>
      <c r="B427" s="5" t="s">
        <v>1205</v>
      </c>
      <c r="C427" s="5" t="s">
        <v>24</v>
      </c>
      <c r="D427" s="5" t="s">
        <v>1206</v>
      </c>
      <c r="E427" s="5" t="s">
        <v>1207</v>
      </c>
      <c r="F427" s="6">
        <f t="shared" si="67"/>
        <v>10</v>
      </c>
      <c r="G427" s="5" t="s">
        <v>35</v>
      </c>
      <c r="H427" s="7">
        <v>26.489999999999998</v>
      </c>
      <c r="I427" s="7">
        <v>26.489999999999998</v>
      </c>
      <c r="J427" s="8">
        <v>0.2354</v>
      </c>
      <c r="K427" s="7">
        <f t="shared" si="68"/>
        <v>32.725746000000001</v>
      </c>
      <c r="L427" s="9">
        <f t="shared" si="66"/>
        <v>327.30000000000001</v>
      </c>
      <c r="M427" s="5" t="s">
        <v>19</v>
      </c>
      <c r="N427" s="5" t="s">
        <v>18</v>
      </c>
      <c r="O427" s="5" t="s">
        <v>28</v>
      </c>
      <c r="P427" s="6">
        <v>10</v>
      </c>
      <c r="Q427" s="7">
        <f t="shared" si="69"/>
        <v>327.29999999999995</v>
      </c>
      <c r="R427" s="10">
        <f>Q427/$Q$690</f>
        <v>8.3550040772955973e-005</v>
      </c>
    </row>
    <row r="428" ht="45" customHeight="1">
      <c r="A428" s="5" t="s">
        <v>22</v>
      </c>
      <c r="B428" s="5" t="s">
        <v>1208</v>
      </c>
      <c r="C428" s="5" t="s">
        <v>24</v>
      </c>
      <c r="D428" s="5" t="s">
        <v>1209</v>
      </c>
      <c r="E428" s="5" t="s">
        <v>1210</v>
      </c>
      <c r="F428" s="6">
        <f t="shared" si="67"/>
        <v>29.960000000000001</v>
      </c>
      <c r="G428" s="5" t="s">
        <v>43</v>
      </c>
      <c r="H428" s="7">
        <v>16.600000000000001</v>
      </c>
      <c r="I428" s="7">
        <v>16.600000000000001</v>
      </c>
      <c r="J428" s="8">
        <v>0.2354</v>
      </c>
      <c r="K428" s="7">
        <f t="shared" si="68"/>
        <v>20.507640000000002</v>
      </c>
      <c r="L428" s="9">
        <f t="shared" si="66"/>
        <v>614.48000000000002</v>
      </c>
      <c r="M428" s="5" t="s">
        <v>19</v>
      </c>
      <c r="N428" s="5" t="s">
        <v>18</v>
      </c>
      <c r="O428" s="5" t="s">
        <v>28</v>
      </c>
      <c r="P428" s="6">
        <v>29.960000000000001</v>
      </c>
      <c r="Q428" s="7">
        <f t="shared" si="69"/>
        <v>614.47960000000012</v>
      </c>
      <c r="R428" s="10">
        <f>Q428/$Q$690</f>
        <v>1.5685852622716068e-004</v>
      </c>
    </row>
    <row r="429" ht="45" customHeight="1">
      <c r="A429" s="5" t="s">
        <v>22</v>
      </c>
      <c r="B429" s="5" t="s">
        <v>1211</v>
      </c>
      <c r="C429" s="5" t="s">
        <v>24</v>
      </c>
      <c r="D429" s="5" t="s">
        <v>1212</v>
      </c>
      <c r="E429" s="5" t="s">
        <v>1213</v>
      </c>
      <c r="F429" s="6">
        <f t="shared" si="67"/>
        <v>6</v>
      </c>
      <c r="G429" s="5" t="s">
        <v>35</v>
      </c>
      <c r="H429" s="7">
        <v>17.719999999999999</v>
      </c>
      <c r="I429" s="7">
        <v>17.719999999999999</v>
      </c>
      <c r="J429" s="8">
        <v>0.2354</v>
      </c>
      <c r="K429" s="7">
        <f t="shared" si="68"/>
        <v>21.891287999999999</v>
      </c>
      <c r="L429" s="9">
        <f t="shared" si="66"/>
        <v>131.34</v>
      </c>
      <c r="M429" s="5" t="s">
        <v>19</v>
      </c>
      <c r="N429" s="5" t="s">
        <v>18</v>
      </c>
      <c r="O429" s="5" t="s">
        <v>28</v>
      </c>
      <c r="P429" s="6">
        <v>6</v>
      </c>
      <c r="Q429" s="7">
        <f t="shared" si="69"/>
        <v>131.34</v>
      </c>
      <c r="R429" s="10">
        <f>Q429/$Q$690</f>
        <v>3.3527229927039531e-005</v>
      </c>
    </row>
    <row r="430" ht="45" customHeight="1">
      <c r="A430" s="5" t="s">
        <v>22</v>
      </c>
      <c r="B430" s="5" t="s">
        <v>1214</v>
      </c>
      <c r="C430" s="5" t="s">
        <v>37</v>
      </c>
      <c r="D430" s="5" t="s">
        <v>1215</v>
      </c>
      <c r="E430" s="5" t="s">
        <v>1216</v>
      </c>
      <c r="F430" s="6">
        <f t="shared" si="67"/>
        <v>5</v>
      </c>
      <c r="G430" s="5" t="s">
        <v>35</v>
      </c>
      <c r="H430" s="7">
        <v>9.2699999999999996</v>
      </c>
      <c r="I430" s="7">
        <v>9.2699999999999996</v>
      </c>
      <c r="J430" s="8">
        <v>0.2354</v>
      </c>
      <c r="K430" s="7">
        <f t="shared" si="68"/>
        <v>11.452157999999999</v>
      </c>
      <c r="L430" s="9">
        <f t="shared" si="66"/>
        <v>57.25</v>
      </c>
      <c r="M430" s="5" t="s">
        <v>19</v>
      </c>
      <c r="N430" s="5" t="s">
        <v>18</v>
      </c>
      <c r="O430" s="5" t="s">
        <v>28</v>
      </c>
      <c r="P430" s="6">
        <v>5</v>
      </c>
      <c r="Q430" s="7">
        <f t="shared" si="69"/>
        <v>57.25</v>
      </c>
      <c r="R430" s="10">
        <f>Q430/$Q$690</f>
        <v>1.4614237196002842e-005</v>
      </c>
    </row>
    <row r="431" ht="45" customHeight="1">
      <c r="A431" s="5" t="s">
        <v>22</v>
      </c>
      <c r="B431" s="5" t="s">
        <v>1217</v>
      </c>
      <c r="C431" s="5" t="s">
        <v>24</v>
      </c>
      <c r="D431" s="5" t="s">
        <v>1218</v>
      </c>
      <c r="E431" s="5" t="s">
        <v>1219</v>
      </c>
      <c r="F431" s="6">
        <f t="shared" si="67"/>
        <v>4</v>
      </c>
      <c r="G431" s="5" t="s">
        <v>35</v>
      </c>
      <c r="H431" s="7">
        <v>8.1500000000000004</v>
      </c>
      <c r="I431" s="7">
        <v>8.1500000000000004</v>
      </c>
      <c r="J431" s="8">
        <v>0.2354</v>
      </c>
      <c r="K431" s="7">
        <f t="shared" si="68"/>
        <v>10.06851</v>
      </c>
      <c r="L431" s="9">
        <f t="shared" si="66"/>
        <v>40.280000000000001</v>
      </c>
      <c r="M431" s="5" t="s">
        <v>19</v>
      </c>
      <c r="N431" s="5" t="s">
        <v>18</v>
      </c>
      <c r="O431" s="5" t="s">
        <v>28</v>
      </c>
      <c r="P431" s="6">
        <v>4</v>
      </c>
      <c r="Q431" s="7">
        <f t="shared" si="69"/>
        <v>40.280000000000001</v>
      </c>
      <c r="R431" s="10">
        <f>Q431/$Q$690</f>
        <v>1.0282296493537022e-005</v>
      </c>
    </row>
    <row r="432" ht="45" customHeight="1">
      <c r="A432" s="5" t="s">
        <v>22</v>
      </c>
      <c r="B432" s="5" t="s">
        <v>1220</v>
      </c>
      <c r="C432" s="5" t="s">
        <v>37</v>
      </c>
      <c r="D432" s="5" t="s">
        <v>1221</v>
      </c>
      <c r="E432" s="5" t="s">
        <v>1222</v>
      </c>
      <c r="F432" s="6">
        <f t="shared" si="67"/>
        <v>9</v>
      </c>
      <c r="G432" s="5" t="s">
        <v>35</v>
      </c>
      <c r="H432" s="7">
        <v>17.23</v>
      </c>
      <c r="I432" s="7">
        <v>17.23</v>
      </c>
      <c r="J432" s="8">
        <v>0.2354</v>
      </c>
      <c r="K432" s="7">
        <f t="shared" si="68"/>
        <v>21.285941999999999</v>
      </c>
      <c r="L432" s="9">
        <f t="shared" si="66"/>
        <v>191.61000000000001</v>
      </c>
      <c r="M432" s="5" t="s">
        <v>19</v>
      </c>
      <c r="N432" s="5" t="s">
        <v>18</v>
      </c>
      <c r="O432" s="5" t="s">
        <v>28</v>
      </c>
      <c r="P432" s="6">
        <v>9</v>
      </c>
      <c r="Q432" s="7">
        <f t="shared" si="69"/>
        <v>191.60999999999999</v>
      </c>
      <c r="R432" s="10">
        <f>Q432/$Q$690</f>
        <v>4.8912384089538937e-005</v>
      </c>
    </row>
    <row r="433" ht="45" customHeight="1">
      <c r="A433" s="5" t="s">
        <v>22</v>
      </c>
      <c r="B433" s="5" t="s">
        <v>1223</v>
      </c>
      <c r="C433" s="5" t="s">
        <v>37</v>
      </c>
      <c r="D433" s="5" t="s">
        <v>1224</v>
      </c>
      <c r="E433" s="5" t="s">
        <v>1225</v>
      </c>
      <c r="F433" s="6">
        <f t="shared" si="67"/>
        <v>3</v>
      </c>
      <c r="G433" s="5" t="s">
        <v>35</v>
      </c>
      <c r="H433" s="7">
        <v>18.370000000000001</v>
      </c>
      <c r="I433" s="7">
        <v>18.370000000000001</v>
      </c>
      <c r="J433" s="8">
        <v>0.2354</v>
      </c>
      <c r="K433" s="7">
        <f t="shared" si="68"/>
        <v>22.694298000000003</v>
      </c>
      <c r="L433" s="9">
        <f t="shared" si="66"/>
        <v>68.069999999999993</v>
      </c>
      <c r="M433" s="5" t="s">
        <v>19</v>
      </c>
      <c r="N433" s="5" t="s">
        <v>18</v>
      </c>
      <c r="O433" s="5" t="s">
        <v>28</v>
      </c>
      <c r="P433" s="6">
        <v>3</v>
      </c>
      <c r="Q433" s="7">
        <f t="shared" si="69"/>
        <v>68.070000000000007</v>
      </c>
      <c r="R433" s="10">
        <f>Q433/$Q$690</f>
        <v>1.7376264208417705e-005</v>
      </c>
    </row>
    <row r="434" ht="45" customHeight="1">
      <c r="A434" s="5" t="s">
        <v>22</v>
      </c>
      <c r="B434" s="5" t="s">
        <v>1226</v>
      </c>
      <c r="C434" s="5" t="s">
        <v>37</v>
      </c>
      <c r="D434" s="5" t="s">
        <v>1227</v>
      </c>
      <c r="E434" s="5" t="s">
        <v>1228</v>
      </c>
      <c r="F434" s="6">
        <f t="shared" si="67"/>
        <v>6</v>
      </c>
      <c r="G434" s="5" t="s">
        <v>35</v>
      </c>
      <c r="H434" s="7">
        <v>17.32</v>
      </c>
      <c r="I434" s="7">
        <v>17.32</v>
      </c>
      <c r="J434" s="8">
        <v>0.2354</v>
      </c>
      <c r="K434" s="7">
        <f t="shared" si="68"/>
        <v>21.397128000000002</v>
      </c>
      <c r="L434" s="9">
        <f t="shared" si="66"/>
        <v>128.40000000000001</v>
      </c>
      <c r="M434" s="5" t="s">
        <v>19</v>
      </c>
      <c r="N434" s="5" t="s">
        <v>18</v>
      </c>
      <c r="O434" s="5" t="s">
        <v>28</v>
      </c>
      <c r="P434" s="6">
        <v>6</v>
      </c>
      <c r="Q434" s="7">
        <f t="shared" si="69"/>
        <v>128.39999999999998</v>
      </c>
      <c r="R434" s="10">
        <f>Q434/$Q$690</f>
        <v>3.2776734602039557e-005</v>
      </c>
    </row>
    <row r="435" ht="45" customHeight="1">
      <c r="A435" s="5" t="s">
        <v>22</v>
      </c>
      <c r="B435" s="5" t="s">
        <v>1229</v>
      </c>
      <c r="C435" s="5" t="s">
        <v>37</v>
      </c>
      <c r="D435" s="5" t="s">
        <v>1230</v>
      </c>
      <c r="E435" s="5" t="s">
        <v>1231</v>
      </c>
      <c r="F435" s="6">
        <f t="shared" si="67"/>
        <v>2</v>
      </c>
      <c r="G435" s="5" t="s">
        <v>35</v>
      </c>
      <c r="H435" s="7">
        <v>230.41</v>
      </c>
      <c r="I435" s="7">
        <v>230.41</v>
      </c>
      <c r="J435" s="8">
        <v>0.2354</v>
      </c>
      <c r="K435" s="7">
        <f t="shared" si="68"/>
        <v>284.64851399999998</v>
      </c>
      <c r="L435" s="9">
        <f t="shared" si="66"/>
        <v>569.29999999999995</v>
      </c>
      <c r="M435" s="5" t="s">
        <v>19</v>
      </c>
      <c r="N435" s="5" t="s">
        <v>18</v>
      </c>
      <c r="O435" s="5" t="s">
        <v>28</v>
      </c>
      <c r="P435" s="6">
        <v>2</v>
      </c>
      <c r="Q435" s="7">
        <f t="shared" si="69"/>
        <v>569.29999999999995</v>
      </c>
      <c r="R435" s="10">
        <f>Q435/$Q$690</f>
        <v>1.4532550630016449e-004</v>
      </c>
    </row>
    <row r="436" ht="45" customHeight="1">
      <c r="A436" s="5" t="s">
        <v>22</v>
      </c>
      <c r="B436" s="5" t="s">
        <v>1232</v>
      </c>
      <c r="C436" s="5" t="s">
        <v>37</v>
      </c>
      <c r="D436" s="5" t="s">
        <v>1233</v>
      </c>
      <c r="E436" s="5" t="s">
        <v>1234</v>
      </c>
      <c r="F436" s="6">
        <f t="shared" si="67"/>
        <v>1</v>
      </c>
      <c r="G436" s="5" t="s">
        <v>35</v>
      </c>
      <c r="H436" s="7">
        <v>76.370000000000005</v>
      </c>
      <c r="I436" s="7">
        <v>76.370000000000005</v>
      </c>
      <c r="J436" s="8">
        <v>0.2354</v>
      </c>
      <c r="K436" s="7">
        <f t="shared" si="68"/>
        <v>94.347498000000002</v>
      </c>
      <c r="L436" s="9">
        <f t="shared" si="66"/>
        <v>94.349999999999994</v>
      </c>
      <c r="M436" s="5" t="s">
        <v>19</v>
      </c>
      <c r="N436" s="5" t="s">
        <v>18</v>
      </c>
      <c r="O436" s="5" t="s">
        <v>28</v>
      </c>
      <c r="P436" s="6">
        <v>1</v>
      </c>
      <c r="Q436" s="7">
        <f t="shared" si="69"/>
        <v>94.349999999999994</v>
      </c>
      <c r="R436" s="10">
        <f>Q436/$Q$690</f>
        <v>2.4084773440050096e-005</v>
      </c>
    </row>
    <row r="437" ht="45" customHeight="1">
      <c r="A437" s="5" t="s">
        <v>22</v>
      </c>
      <c r="B437" s="5" t="s">
        <v>1235</v>
      </c>
      <c r="C437" s="5" t="s">
        <v>37</v>
      </c>
      <c r="D437" s="5" t="s">
        <v>1236</v>
      </c>
      <c r="E437" s="5" t="s">
        <v>1237</v>
      </c>
      <c r="F437" s="6">
        <f t="shared" si="67"/>
        <v>1</v>
      </c>
      <c r="G437" s="5" t="s">
        <v>35</v>
      </c>
      <c r="H437" s="7">
        <v>108.59</v>
      </c>
      <c r="I437" s="7">
        <v>108.59</v>
      </c>
      <c r="J437" s="8">
        <v>0.2354</v>
      </c>
      <c r="K437" s="7">
        <f t="shared" si="68"/>
        <v>134.152086</v>
      </c>
      <c r="L437" s="9">
        <f t="shared" si="66"/>
        <v>134.15000000000001</v>
      </c>
      <c r="M437" s="5" t="s">
        <v>19</v>
      </c>
      <c r="N437" s="5" t="s">
        <v>18</v>
      </c>
      <c r="O437" s="5" t="s">
        <v>28</v>
      </c>
      <c r="P437" s="6">
        <v>1</v>
      </c>
      <c r="Q437" s="7">
        <f t="shared" si="69"/>
        <v>134.15000000000001</v>
      </c>
      <c r="R437" s="10">
        <f>Q437/$Q$690</f>
        <v>3.4244540084607536e-005</v>
      </c>
    </row>
    <row r="438" ht="45" customHeight="1">
      <c r="A438" s="5" t="s">
        <v>22</v>
      </c>
      <c r="B438" s="5" t="s">
        <v>1238</v>
      </c>
      <c r="C438" s="5" t="s">
        <v>37</v>
      </c>
      <c r="D438" s="5" t="s">
        <v>1239</v>
      </c>
      <c r="E438" s="5" t="s">
        <v>1240</v>
      </c>
      <c r="F438" s="6">
        <f t="shared" si="67"/>
        <v>3</v>
      </c>
      <c r="G438" s="5" t="s">
        <v>35</v>
      </c>
      <c r="H438" s="7">
        <v>48.950000000000003</v>
      </c>
      <c r="I438" s="7">
        <v>48.950000000000003</v>
      </c>
      <c r="J438" s="8">
        <v>0.2354</v>
      </c>
      <c r="K438" s="7">
        <f t="shared" si="68"/>
        <v>60.472830000000002</v>
      </c>
      <c r="L438" s="9">
        <f t="shared" si="66"/>
        <v>181.41</v>
      </c>
      <c r="M438" s="5" t="s">
        <v>19</v>
      </c>
      <c r="N438" s="5" t="s">
        <v>18</v>
      </c>
      <c r="O438" s="5" t="s">
        <v>28</v>
      </c>
      <c r="P438" s="6">
        <v>3</v>
      </c>
      <c r="Q438" s="7">
        <f t="shared" si="69"/>
        <v>181.41</v>
      </c>
      <c r="R438" s="10">
        <f>Q438/$Q$690</f>
        <v>4.6308624798722713e-005</v>
      </c>
    </row>
    <row r="439" ht="45" customHeight="1">
      <c r="A439" s="5" t="s">
        <v>22</v>
      </c>
      <c r="B439" s="5" t="s">
        <v>1241</v>
      </c>
      <c r="C439" s="5" t="s">
        <v>24</v>
      </c>
      <c r="D439" s="5" t="s">
        <v>1242</v>
      </c>
      <c r="E439" s="5" t="s">
        <v>1243</v>
      </c>
      <c r="F439" s="6">
        <f t="shared" si="67"/>
        <v>1</v>
      </c>
      <c r="G439" s="5" t="s">
        <v>43</v>
      </c>
      <c r="H439" s="7">
        <v>15.06</v>
      </c>
      <c r="I439" s="7">
        <v>15.06</v>
      </c>
      <c r="J439" s="8">
        <v>0.2354</v>
      </c>
      <c r="K439" s="7">
        <f t="shared" si="68"/>
        <v>18.605124</v>
      </c>
      <c r="L439" s="9">
        <f t="shared" si="66"/>
        <v>18.609999999999999</v>
      </c>
      <c r="M439" s="5" t="s">
        <v>19</v>
      </c>
      <c r="N439" s="5" t="s">
        <v>18</v>
      </c>
      <c r="O439" s="5" t="s">
        <v>28</v>
      </c>
      <c r="P439" s="6">
        <v>1</v>
      </c>
      <c r="Q439" s="7">
        <f t="shared" si="69"/>
        <v>18.609999999999999</v>
      </c>
      <c r="R439" s="10">
        <f>Q439/$Q$690</f>
        <v>4.7505843531460761e-006</v>
      </c>
    </row>
    <row r="440" ht="45" customHeight="1">
      <c r="A440" s="5" t="s">
        <v>22</v>
      </c>
      <c r="B440" s="5" t="s">
        <v>1244</v>
      </c>
      <c r="C440" s="5" t="s">
        <v>24</v>
      </c>
      <c r="D440" s="5" t="s">
        <v>1245</v>
      </c>
      <c r="E440" s="5" t="s">
        <v>1246</v>
      </c>
      <c r="F440" s="6">
        <f t="shared" si="67"/>
        <v>4</v>
      </c>
      <c r="G440" s="5" t="s">
        <v>43</v>
      </c>
      <c r="H440" s="7">
        <v>21.09</v>
      </c>
      <c r="I440" s="7">
        <v>21.09</v>
      </c>
      <c r="J440" s="8">
        <v>0.2354</v>
      </c>
      <c r="K440" s="7">
        <f t="shared" si="68"/>
        <v>26.054586</v>
      </c>
      <c r="L440" s="9">
        <f t="shared" si="66"/>
        <v>104.2</v>
      </c>
      <c r="M440" s="5" t="s">
        <v>19</v>
      </c>
      <c r="N440" s="5" t="s">
        <v>18</v>
      </c>
      <c r="O440" s="5" t="s">
        <v>28</v>
      </c>
      <c r="P440" s="6">
        <v>4</v>
      </c>
      <c r="Q440" s="7">
        <f t="shared" si="69"/>
        <v>104.2</v>
      </c>
      <c r="R440" s="10">
        <f>Q440/$Q$690</f>
        <v>2.6599188049318708e-005</v>
      </c>
    </row>
    <row r="441" ht="45" customHeight="1">
      <c r="A441" s="2" t="s">
        <v>17</v>
      </c>
      <c r="B441" s="2" t="s">
        <v>1247</v>
      </c>
      <c r="C441" s="2" t="s">
        <v>19</v>
      </c>
      <c r="D441" s="2" t="s">
        <v>19</v>
      </c>
      <c r="E441" s="2" t="s">
        <v>1248</v>
      </c>
      <c r="F441" s="2" t="s">
        <v>19</v>
      </c>
      <c r="G441" s="2" t="s">
        <v>19</v>
      </c>
      <c r="H441" s="2" t="s">
        <v>19</v>
      </c>
      <c r="I441" s="2" t="s">
        <v>19</v>
      </c>
      <c r="J441" s="2" t="s">
        <v>19</v>
      </c>
      <c r="K441" s="2" t="s">
        <v>19</v>
      </c>
      <c r="L441" s="3">
        <f>ROUND(L442,2)+ROUND(L443,2)+ROUND(L444,2)+ROUND(L445,2)</f>
        <v>2295.3000000000002</v>
      </c>
      <c r="M441" s="2" t="s">
        <v>19</v>
      </c>
      <c r="N441" s="2" t="s">
        <v>19</v>
      </c>
      <c r="O441" s="2" t="s">
        <v>19</v>
      </c>
      <c r="P441" s="2" t="s">
        <v>19</v>
      </c>
      <c r="Q441" s="2" t="s">
        <v>19</v>
      </c>
      <c r="R441" s="10"/>
    </row>
    <row r="442" ht="45" customHeight="1">
      <c r="A442" s="5" t="s">
        <v>22</v>
      </c>
      <c r="B442" s="5" t="s">
        <v>1249</v>
      </c>
      <c r="C442" s="5" t="s">
        <v>24</v>
      </c>
      <c r="D442" s="5" t="s">
        <v>1250</v>
      </c>
      <c r="E442" s="5" t="s">
        <v>1251</v>
      </c>
      <c r="F442" s="6">
        <f t="shared" si="67"/>
        <v>28</v>
      </c>
      <c r="G442" s="5" t="s">
        <v>35</v>
      </c>
      <c r="H442" s="7">
        <v>16.620000000000001</v>
      </c>
      <c r="I442" s="7">
        <v>16.620000000000001</v>
      </c>
      <c r="J442" s="8">
        <v>0.2354</v>
      </c>
      <c r="K442" s="7">
        <f t="shared" si="68"/>
        <v>20.532348000000002</v>
      </c>
      <c r="L442" s="9">
        <f t="shared" ref="L442:L445" si="70">ROUND(Q442,2)</f>
        <v>574.84000000000003</v>
      </c>
      <c r="M442" s="5" t="s">
        <v>19</v>
      </c>
      <c r="N442" s="5" t="s">
        <v>18</v>
      </c>
      <c r="O442" s="5" t="s">
        <v>28</v>
      </c>
      <c r="P442" s="6">
        <v>28</v>
      </c>
      <c r="Q442" s="7">
        <f t="shared" si="69"/>
        <v>574.84000000000003</v>
      </c>
      <c r="R442" s="10">
        <f>Q442/$Q$690</f>
        <v>1.4673970497380392e-004</v>
      </c>
    </row>
    <row r="443" ht="45" customHeight="1">
      <c r="A443" s="5" t="s">
        <v>22</v>
      </c>
      <c r="B443" s="5" t="s">
        <v>1252</v>
      </c>
      <c r="C443" s="5" t="s">
        <v>37</v>
      </c>
      <c r="D443" s="5" t="s">
        <v>1253</v>
      </c>
      <c r="E443" s="5" t="s">
        <v>1254</v>
      </c>
      <c r="F443" s="6">
        <f t="shared" si="67"/>
        <v>51</v>
      </c>
      <c r="G443" s="5" t="s">
        <v>35</v>
      </c>
      <c r="H443" s="7">
        <v>26.039999999999999</v>
      </c>
      <c r="I443" s="7">
        <v>26.039999999999999</v>
      </c>
      <c r="J443" s="8">
        <v>0.2354</v>
      </c>
      <c r="K443" s="7">
        <f t="shared" si="68"/>
        <v>32.169815999999997</v>
      </c>
      <c r="L443" s="9">
        <f t="shared" si="70"/>
        <v>1640.6700000000001</v>
      </c>
      <c r="M443" s="5" t="s">
        <v>19</v>
      </c>
      <c r="N443" s="5" t="s">
        <v>18</v>
      </c>
      <c r="O443" s="5" t="s">
        <v>28</v>
      </c>
      <c r="P443" s="6">
        <v>51</v>
      </c>
      <c r="Q443" s="7">
        <f t="shared" si="69"/>
        <v>1640.6700000000001</v>
      </c>
      <c r="R443" s="10">
        <f>Q443/$Q$690</f>
        <v>4.1881468192779011e-004</v>
      </c>
    </row>
    <row r="444" ht="45" customHeight="1">
      <c r="A444" s="5" t="s">
        <v>22</v>
      </c>
      <c r="B444" s="5" t="s">
        <v>1255</v>
      </c>
      <c r="C444" s="5" t="s">
        <v>37</v>
      </c>
      <c r="D444" s="5" t="s">
        <v>1256</v>
      </c>
      <c r="E444" s="5" t="s">
        <v>1257</v>
      </c>
      <c r="F444" s="6">
        <f t="shared" si="67"/>
        <v>0.48999999999999999</v>
      </c>
      <c r="G444" s="5" t="s">
        <v>27</v>
      </c>
      <c r="H444" s="7">
        <v>64.590000000000003</v>
      </c>
      <c r="I444" s="7">
        <v>64.590000000000003</v>
      </c>
      <c r="J444" s="8">
        <v>0.2354</v>
      </c>
      <c r="K444" s="7">
        <f t="shared" si="68"/>
        <v>79.794486000000006</v>
      </c>
      <c r="L444" s="9">
        <f t="shared" si="70"/>
        <v>39.100000000000001</v>
      </c>
      <c r="M444" s="5" t="s">
        <v>19</v>
      </c>
      <c r="N444" s="5" t="s">
        <v>18</v>
      </c>
      <c r="O444" s="5" t="s">
        <v>28</v>
      </c>
      <c r="P444" s="6">
        <v>0.48999999999999999</v>
      </c>
      <c r="Q444" s="7">
        <f t="shared" si="69"/>
        <v>39.097100000000005</v>
      </c>
      <c r="R444" s="10">
        <f>Q444/$Q$690</f>
        <v>9.9803369969579518e-006</v>
      </c>
    </row>
    <row r="445" ht="45" customHeight="1">
      <c r="A445" s="5" t="s">
        <v>22</v>
      </c>
      <c r="B445" s="5" t="s">
        <v>1258</v>
      </c>
      <c r="C445" s="5" t="s">
        <v>37</v>
      </c>
      <c r="D445" s="5" t="s">
        <v>628</v>
      </c>
      <c r="E445" s="5" t="s">
        <v>629</v>
      </c>
      <c r="F445" s="6">
        <f t="shared" si="67"/>
        <v>0.51000000000000001</v>
      </c>
      <c r="G445" s="5" t="s">
        <v>27</v>
      </c>
      <c r="H445" s="7">
        <v>64.590000000000003</v>
      </c>
      <c r="I445" s="7">
        <v>64.590000000000003</v>
      </c>
      <c r="J445" s="8">
        <v>0.2354</v>
      </c>
      <c r="K445" s="7">
        <f t="shared" si="68"/>
        <v>79.794486000000006</v>
      </c>
      <c r="L445" s="9">
        <f t="shared" si="70"/>
        <v>40.689999999999998</v>
      </c>
      <c r="M445" s="5" t="s">
        <v>19</v>
      </c>
      <c r="N445" s="5" t="s">
        <v>18</v>
      </c>
      <c r="O445" s="5" t="s">
        <v>28</v>
      </c>
      <c r="P445" s="6">
        <v>0.51000000000000001</v>
      </c>
      <c r="Q445" s="7">
        <f t="shared" si="69"/>
        <v>40.692900000000002</v>
      </c>
      <c r="R445" s="10">
        <f>Q445/$Q$690</f>
        <v>1.0387697690711337e-005</v>
      </c>
    </row>
    <row r="446" ht="45" customHeight="1">
      <c r="A446" s="2" t="s">
        <v>17</v>
      </c>
      <c r="B446" s="2" t="s">
        <v>1259</v>
      </c>
      <c r="C446" s="2" t="s">
        <v>19</v>
      </c>
      <c r="D446" s="2" t="s">
        <v>19</v>
      </c>
      <c r="E446" s="2" t="s">
        <v>1260</v>
      </c>
      <c r="F446" s="2" t="s">
        <v>19</v>
      </c>
      <c r="G446" s="2" t="s">
        <v>19</v>
      </c>
      <c r="H446" s="2" t="s">
        <v>19</v>
      </c>
      <c r="I446" s="2" t="s">
        <v>19</v>
      </c>
      <c r="J446" s="2" t="s">
        <v>19</v>
      </c>
      <c r="K446" s="2" t="s">
        <v>19</v>
      </c>
      <c r="L446" s="3">
        <f>ROUND(L447,2)+ROUND(L448,2)+ROUND(L449,2)+ROUND(L450,2)+ROUND(L451,2)+ROUND(L452,2)+ROUND(L453,2)+ROUND(L454,2)+ROUND(L455,2)</f>
        <v>5306.9100000000008</v>
      </c>
      <c r="M446" s="2" t="s">
        <v>19</v>
      </c>
      <c r="N446" s="2" t="s">
        <v>19</v>
      </c>
      <c r="O446" s="2" t="s">
        <v>19</v>
      </c>
      <c r="P446" s="2" t="s">
        <v>19</v>
      </c>
      <c r="Q446" s="2" t="s">
        <v>19</v>
      </c>
      <c r="R446" s="10"/>
    </row>
    <row r="447" ht="45" customHeight="1">
      <c r="A447" s="5" t="s">
        <v>22</v>
      </c>
      <c r="B447" s="5" t="s">
        <v>1261</v>
      </c>
      <c r="C447" s="5" t="s">
        <v>37</v>
      </c>
      <c r="D447" s="5" t="s">
        <v>1262</v>
      </c>
      <c r="E447" s="5" t="s">
        <v>1263</v>
      </c>
      <c r="F447" s="6">
        <f t="shared" si="67"/>
        <v>4</v>
      </c>
      <c r="G447" s="5" t="s">
        <v>35</v>
      </c>
      <c r="H447" s="7">
        <v>5.2800000000000002</v>
      </c>
      <c r="I447" s="7">
        <v>5.2800000000000002</v>
      </c>
      <c r="J447" s="8">
        <v>0.2354</v>
      </c>
      <c r="K447" s="7">
        <f t="shared" si="68"/>
        <v>6.5229119999999998</v>
      </c>
      <c r="L447" s="9">
        <f t="shared" ref="L447:L455" si="71">ROUND(Q447,2)</f>
        <v>26.079999999999998</v>
      </c>
      <c r="M447" s="5" t="s">
        <v>19</v>
      </c>
      <c r="N447" s="5" t="s">
        <v>18</v>
      </c>
      <c r="O447" s="5" t="s">
        <v>28</v>
      </c>
      <c r="P447" s="6">
        <v>4</v>
      </c>
      <c r="Q447" s="7">
        <f t="shared" si="69"/>
        <v>26.079999999999998</v>
      </c>
      <c r="R447" s="10">
        <f>Q447/$Q$690</f>
        <v>6.6574551278909014e-006</v>
      </c>
    </row>
    <row r="448" ht="45" customHeight="1">
      <c r="A448" s="5" t="s">
        <v>22</v>
      </c>
      <c r="B448" s="5" t="s">
        <v>1264</v>
      </c>
      <c r="C448" s="5" t="s">
        <v>37</v>
      </c>
      <c r="D448" s="5" t="s">
        <v>1265</v>
      </c>
      <c r="E448" s="5" t="s">
        <v>1266</v>
      </c>
      <c r="F448" s="6">
        <f t="shared" si="67"/>
        <v>4</v>
      </c>
      <c r="G448" s="5" t="s">
        <v>35</v>
      </c>
      <c r="H448" s="7">
        <v>1.9099999999999999</v>
      </c>
      <c r="I448" s="7">
        <v>1.9099999999999999</v>
      </c>
      <c r="J448" s="8">
        <v>0.2354</v>
      </c>
      <c r="K448" s="7">
        <f t="shared" si="68"/>
        <v>2.3596139999999997</v>
      </c>
      <c r="L448" s="9">
        <f t="shared" si="71"/>
        <v>9.4399999999999995</v>
      </c>
      <c r="M448" s="5" t="s">
        <v>19</v>
      </c>
      <c r="N448" s="5" t="s">
        <v>18</v>
      </c>
      <c r="O448" s="5" t="s">
        <v>28</v>
      </c>
      <c r="P448" s="6">
        <v>4</v>
      </c>
      <c r="Q448" s="7">
        <f t="shared" si="69"/>
        <v>9.4399999999999995</v>
      </c>
      <c r="R448" s="10">
        <f>Q448/$Q$690</f>
        <v>2.4097536965985469e-006</v>
      </c>
    </row>
    <row r="449" ht="45" customHeight="1">
      <c r="A449" s="5" t="s">
        <v>22</v>
      </c>
      <c r="B449" s="5" t="s">
        <v>1267</v>
      </c>
      <c r="C449" s="5" t="s">
        <v>24</v>
      </c>
      <c r="D449" s="5" t="s">
        <v>1268</v>
      </c>
      <c r="E449" s="5" t="s">
        <v>1269</v>
      </c>
      <c r="F449" s="6">
        <f t="shared" si="67"/>
        <v>200</v>
      </c>
      <c r="G449" s="5" t="s">
        <v>35</v>
      </c>
      <c r="H449" s="7">
        <v>17.82</v>
      </c>
      <c r="I449" s="7">
        <v>17.82</v>
      </c>
      <c r="J449" s="8">
        <v>0.2354</v>
      </c>
      <c r="K449" s="7">
        <f t="shared" si="68"/>
        <v>22.014828000000001</v>
      </c>
      <c r="L449" s="9">
        <f t="shared" si="71"/>
        <v>4402</v>
      </c>
      <c r="M449" s="5" t="s">
        <v>19</v>
      </c>
      <c r="N449" s="5" t="s">
        <v>18</v>
      </c>
      <c r="O449" s="5" t="s">
        <v>28</v>
      </c>
      <c r="P449" s="6">
        <v>200</v>
      </c>
      <c r="Q449" s="7">
        <f t="shared" si="69"/>
        <v>4402</v>
      </c>
      <c r="R449" s="10">
        <f>Q449/$Q$690</f>
        <v>1.1237008233502971e-003</v>
      </c>
    </row>
    <row r="450" ht="45" customHeight="1">
      <c r="A450" s="5" t="s">
        <v>22</v>
      </c>
      <c r="B450" s="5" t="s">
        <v>1270</v>
      </c>
      <c r="C450" s="5" t="s">
        <v>37</v>
      </c>
      <c r="D450" s="5" t="s">
        <v>1271</v>
      </c>
      <c r="E450" s="5" t="s">
        <v>1272</v>
      </c>
      <c r="F450" s="6">
        <f t="shared" si="67"/>
        <v>27</v>
      </c>
      <c r="G450" s="5" t="s">
        <v>35</v>
      </c>
      <c r="H450" s="7">
        <v>16.969999999999999</v>
      </c>
      <c r="I450" s="7">
        <v>16.969999999999999</v>
      </c>
      <c r="J450" s="8">
        <v>0.2354</v>
      </c>
      <c r="K450" s="7">
        <f t="shared" si="68"/>
        <v>20.964737999999997</v>
      </c>
      <c r="L450" s="9">
        <f t="shared" si="71"/>
        <v>565.91999999999996</v>
      </c>
      <c r="M450" s="5" t="s">
        <v>19</v>
      </c>
      <c r="N450" s="5" t="s">
        <v>18</v>
      </c>
      <c r="O450" s="5" t="s">
        <v>28</v>
      </c>
      <c r="P450" s="6">
        <v>27</v>
      </c>
      <c r="Q450" s="7">
        <f t="shared" si="69"/>
        <v>565.92000000000007</v>
      </c>
      <c r="R450" s="10">
        <f>Q450/$Q$690</f>
        <v>1.4446269194693325e-004</v>
      </c>
    </row>
    <row r="451" ht="45" customHeight="1">
      <c r="A451" s="5" t="s">
        <v>22</v>
      </c>
      <c r="B451" s="5" t="s">
        <v>1273</v>
      </c>
      <c r="C451" s="5" t="s">
        <v>37</v>
      </c>
      <c r="D451" s="5" t="s">
        <v>1274</v>
      </c>
      <c r="E451" s="5" t="s">
        <v>1275</v>
      </c>
      <c r="F451" s="6">
        <f t="shared" si="67"/>
        <v>1</v>
      </c>
      <c r="G451" s="5" t="s">
        <v>35</v>
      </c>
      <c r="H451" s="7">
        <v>18.190000000000001</v>
      </c>
      <c r="I451" s="7">
        <v>18.190000000000001</v>
      </c>
      <c r="J451" s="8">
        <v>0.2354</v>
      </c>
      <c r="K451" s="7">
        <f t="shared" si="68"/>
        <v>22.471926000000003</v>
      </c>
      <c r="L451" s="9">
        <f t="shared" si="71"/>
        <v>22.469999999999999</v>
      </c>
      <c r="M451" s="5" t="s">
        <v>19</v>
      </c>
      <c r="N451" s="5" t="s">
        <v>18</v>
      </c>
      <c r="O451" s="5" t="s">
        <v>28</v>
      </c>
      <c r="P451" s="6">
        <v>1</v>
      </c>
      <c r="Q451" s="7">
        <f t="shared" si="69"/>
        <v>22.469999999999999</v>
      </c>
      <c r="R451" s="10">
        <f>Q451/$Q$690</f>
        <v>5.7359285553569227e-006</v>
      </c>
    </row>
    <row r="452" ht="45" customHeight="1">
      <c r="A452" s="5" t="s">
        <v>22</v>
      </c>
      <c r="B452" s="5" t="s">
        <v>1276</v>
      </c>
      <c r="C452" s="5" t="s">
        <v>24</v>
      </c>
      <c r="D452" s="5" t="s">
        <v>1277</v>
      </c>
      <c r="E452" s="5" t="s">
        <v>1278</v>
      </c>
      <c r="F452" s="6">
        <f t="shared" si="67"/>
        <v>2</v>
      </c>
      <c r="G452" s="5" t="s">
        <v>35</v>
      </c>
      <c r="H452" s="7">
        <v>16.969999999999999</v>
      </c>
      <c r="I452" s="7">
        <v>16.969999999999999</v>
      </c>
      <c r="J452" s="8">
        <v>0.2354</v>
      </c>
      <c r="K452" s="7">
        <f t="shared" si="68"/>
        <v>20.964737999999997</v>
      </c>
      <c r="L452" s="9">
        <f t="shared" si="71"/>
        <v>41.920000000000002</v>
      </c>
      <c r="M452" s="5" t="s">
        <v>19</v>
      </c>
      <c r="N452" s="5" t="s">
        <v>18</v>
      </c>
      <c r="O452" s="5" t="s">
        <v>28</v>
      </c>
      <c r="P452" s="6">
        <v>2</v>
      </c>
      <c r="Q452" s="7">
        <f t="shared" si="69"/>
        <v>41.920000000000002</v>
      </c>
      <c r="R452" s="10">
        <f>Q452/$Q$690</f>
        <v>1.0700940144217277e-005</v>
      </c>
    </row>
    <row r="453" ht="45" customHeight="1">
      <c r="A453" s="5" t="s">
        <v>22</v>
      </c>
      <c r="B453" s="5" t="s">
        <v>1279</v>
      </c>
      <c r="C453" s="5" t="s">
        <v>24</v>
      </c>
      <c r="D453" s="5" t="s">
        <v>1280</v>
      </c>
      <c r="E453" s="5" t="s">
        <v>1281</v>
      </c>
      <c r="F453" s="6">
        <f t="shared" si="67"/>
        <v>2</v>
      </c>
      <c r="G453" s="5" t="s">
        <v>35</v>
      </c>
      <c r="H453" s="7">
        <v>9.7599999999999998</v>
      </c>
      <c r="I453" s="7">
        <v>9.7599999999999998</v>
      </c>
      <c r="J453" s="8">
        <v>0.2354</v>
      </c>
      <c r="K453" s="7">
        <f t="shared" si="68"/>
        <v>12.057504</v>
      </c>
      <c r="L453" s="9">
        <f t="shared" si="71"/>
        <v>24.120000000000001</v>
      </c>
      <c r="M453" s="5" t="s">
        <v>19</v>
      </c>
      <c r="N453" s="5" t="s">
        <v>18</v>
      </c>
      <c r="O453" s="5" t="s">
        <v>28</v>
      </c>
      <c r="P453" s="6">
        <v>2</v>
      </c>
      <c r="Q453" s="7">
        <f t="shared" si="69"/>
        <v>24.120000000000001</v>
      </c>
      <c r="R453" s="10">
        <f>Q453/$Q$690</f>
        <v>6.1571249112242547e-006</v>
      </c>
    </row>
    <row r="454" ht="45" customHeight="1">
      <c r="A454" s="5" t="s">
        <v>22</v>
      </c>
      <c r="B454" s="5" t="s">
        <v>1282</v>
      </c>
      <c r="C454" s="5" t="s">
        <v>24</v>
      </c>
      <c r="D454" s="5" t="s">
        <v>1283</v>
      </c>
      <c r="E454" s="5" t="s">
        <v>1284</v>
      </c>
      <c r="F454" s="6">
        <f t="shared" si="67"/>
        <v>8</v>
      </c>
      <c r="G454" s="5" t="s">
        <v>35</v>
      </c>
      <c r="H454" s="7">
        <v>6.9699999999999998</v>
      </c>
      <c r="I454" s="7">
        <v>6.9699999999999998</v>
      </c>
      <c r="J454" s="8">
        <v>0.2354</v>
      </c>
      <c r="K454" s="7">
        <f t="shared" si="68"/>
        <v>8.6107379999999996</v>
      </c>
      <c r="L454" s="9">
        <f t="shared" si="71"/>
        <v>68.879999999999995</v>
      </c>
      <c r="M454" s="5" t="s">
        <v>19</v>
      </c>
      <c r="N454" s="5" t="s">
        <v>18</v>
      </c>
      <c r="O454" s="5" t="s">
        <v>28</v>
      </c>
      <c r="P454" s="6">
        <v>8</v>
      </c>
      <c r="Q454" s="7">
        <f t="shared" si="69"/>
        <v>68.879999999999995</v>
      </c>
      <c r="R454" s="10">
        <f>Q454/$Q$690</f>
        <v>1.7583033328570753e-005</v>
      </c>
    </row>
    <row r="455" ht="45" customHeight="1">
      <c r="A455" s="5" t="s">
        <v>22</v>
      </c>
      <c r="B455" s="5" t="s">
        <v>1285</v>
      </c>
      <c r="C455" s="5" t="s">
        <v>24</v>
      </c>
      <c r="D455" s="5" t="s">
        <v>1286</v>
      </c>
      <c r="E455" s="5" t="s">
        <v>1287</v>
      </c>
      <c r="F455" s="6">
        <f t="shared" si="67"/>
        <v>8</v>
      </c>
      <c r="G455" s="5" t="s">
        <v>35</v>
      </c>
      <c r="H455" s="7">
        <v>14.779999999999999</v>
      </c>
      <c r="I455" s="7">
        <v>14.779999999999999</v>
      </c>
      <c r="J455" s="8">
        <v>0.2354</v>
      </c>
      <c r="K455" s="7">
        <f t="shared" si="68"/>
        <v>18.259211999999998</v>
      </c>
      <c r="L455" s="9">
        <f t="shared" si="71"/>
        <v>146.08000000000001</v>
      </c>
      <c r="M455" s="5" t="s">
        <v>19</v>
      </c>
      <c r="N455" s="5" t="s">
        <v>18</v>
      </c>
      <c r="O455" s="5" t="s">
        <v>28</v>
      </c>
      <c r="P455" s="6">
        <v>8</v>
      </c>
      <c r="Q455" s="7">
        <f t="shared" si="69"/>
        <v>146.08000000000001</v>
      </c>
      <c r="R455" s="10">
        <f>Q455/$Q$690</f>
        <v>3.7289917372787687e-005</v>
      </c>
    </row>
    <row r="456" ht="45" customHeight="1">
      <c r="A456" s="2" t="s">
        <v>17</v>
      </c>
      <c r="B456" s="2" t="s">
        <v>1288</v>
      </c>
      <c r="C456" s="2" t="s">
        <v>19</v>
      </c>
      <c r="D456" s="2" t="s">
        <v>19</v>
      </c>
      <c r="E456" s="2" t="s">
        <v>1289</v>
      </c>
      <c r="F456" s="2" t="s">
        <v>19</v>
      </c>
      <c r="G456" s="2" t="s">
        <v>19</v>
      </c>
      <c r="H456" s="2" t="s">
        <v>19</v>
      </c>
      <c r="I456" s="2" t="s">
        <v>19</v>
      </c>
      <c r="J456" s="2" t="s">
        <v>19</v>
      </c>
      <c r="K456" s="2" t="s">
        <v>19</v>
      </c>
      <c r="L456" s="3">
        <f>ROUND(L457,2)+ROUND(L458,2)+ROUND(L459,2)+ROUND(L460,2)+ROUND(L461,2)+ROUND(L462,2)+ROUND(L463,2)+ROUND(L464,2)+ROUND(L465,2)+ROUND(L466,2)+ROUND(L467,2)+ROUND(L468,2)+ROUND(L469,2)+ROUND(L470,2)+ROUND(L471,2)+ROUND(L472,2)+ROUND(L473,2)</f>
        <v>15302.74</v>
      </c>
      <c r="M456" s="2" t="s">
        <v>19</v>
      </c>
      <c r="N456" s="2" t="s">
        <v>19</v>
      </c>
      <c r="O456" s="2" t="s">
        <v>19</v>
      </c>
      <c r="P456" s="2" t="s">
        <v>19</v>
      </c>
      <c r="Q456" s="2" t="s">
        <v>19</v>
      </c>
      <c r="R456" s="10"/>
    </row>
    <row r="457" ht="45" customHeight="1">
      <c r="A457" s="5" t="s">
        <v>22</v>
      </c>
      <c r="B457" s="5" t="s">
        <v>1290</v>
      </c>
      <c r="C457" s="5" t="s">
        <v>37</v>
      </c>
      <c r="D457" s="5" t="s">
        <v>1265</v>
      </c>
      <c r="E457" s="5" t="s">
        <v>1266</v>
      </c>
      <c r="F457" s="6">
        <f t="shared" si="67"/>
        <v>2307</v>
      </c>
      <c r="G457" s="5" t="s">
        <v>35</v>
      </c>
      <c r="H457" s="7">
        <v>1.9099999999999999</v>
      </c>
      <c r="I457" s="7">
        <v>1.9099999999999999</v>
      </c>
      <c r="J457" s="8">
        <v>0.2354</v>
      </c>
      <c r="K457" s="7">
        <f t="shared" si="68"/>
        <v>2.3596139999999997</v>
      </c>
      <c r="L457" s="9">
        <f t="shared" ref="L457:L473" si="72">ROUND(Q457,2)</f>
        <v>5444.5200000000004</v>
      </c>
      <c r="M457" s="5" t="s">
        <v>19</v>
      </c>
      <c r="N457" s="5" t="s">
        <v>18</v>
      </c>
      <c r="O457" s="5" t="s">
        <v>28</v>
      </c>
      <c r="P457" s="6">
        <v>2307</v>
      </c>
      <c r="Q457" s="7">
        <f t="shared" si="69"/>
        <v>5444.5199999999995</v>
      </c>
      <c r="R457" s="10">
        <f>Q457/$Q$690</f>
        <v>1.389825444513212e-003</v>
      </c>
    </row>
    <row r="458" ht="45" customHeight="1">
      <c r="A458" s="5" t="s">
        <v>22</v>
      </c>
      <c r="B458" s="5" t="s">
        <v>1291</v>
      </c>
      <c r="C458" s="5" t="s">
        <v>37</v>
      </c>
      <c r="D458" s="5" t="s">
        <v>1292</v>
      </c>
      <c r="E458" s="5" t="s">
        <v>1293</v>
      </c>
      <c r="F458" s="6">
        <f t="shared" si="67"/>
        <v>226</v>
      </c>
      <c r="G458" s="5" t="s">
        <v>35</v>
      </c>
      <c r="H458" s="7">
        <v>0.69999999999999996</v>
      </c>
      <c r="I458" s="7">
        <v>0.69999999999999996</v>
      </c>
      <c r="J458" s="8">
        <v>0.2354</v>
      </c>
      <c r="K458" s="7">
        <f t="shared" si="68"/>
        <v>0.86477999999999988</v>
      </c>
      <c r="L458" s="9">
        <f t="shared" si="72"/>
        <v>194.36000000000001</v>
      </c>
      <c r="M458" s="5" t="s">
        <v>19</v>
      </c>
      <c r="N458" s="5" t="s">
        <v>18</v>
      </c>
      <c r="O458" s="5" t="s">
        <v>28</v>
      </c>
      <c r="P458" s="6">
        <v>226</v>
      </c>
      <c r="Q458" s="7">
        <f t="shared" si="69"/>
        <v>194.35999999999999</v>
      </c>
      <c r="R458" s="10">
        <f>Q458/$Q$690</f>
        <v>4.9614378015984491e-005</v>
      </c>
    </row>
    <row r="459" ht="45" customHeight="1">
      <c r="A459" s="5" t="s">
        <v>22</v>
      </c>
      <c r="B459" s="5" t="s">
        <v>1294</v>
      </c>
      <c r="C459" s="5" t="s">
        <v>37</v>
      </c>
      <c r="D459" s="5" t="s">
        <v>1295</v>
      </c>
      <c r="E459" s="5" t="s">
        <v>1296</v>
      </c>
      <c r="F459" s="6">
        <f t="shared" si="67"/>
        <v>1517</v>
      </c>
      <c r="G459" s="5" t="s">
        <v>35</v>
      </c>
      <c r="H459" s="7">
        <v>0.69999999999999996</v>
      </c>
      <c r="I459" s="7">
        <v>0.69999999999999996</v>
      </c>
      <c r="J459" s="8">
        <v>0.2354</v>
      </c>
      <c r="K459" s="7">
        <f t="shared" si="68"/>
        <v>0.86477999999999988</v>
      </c>
      <c r="L459" s="9">
        <f t="shared" si="72"/>
        <v>1304.6199999999999</v>
      </c>
      <c r="M459" s="5" t="s">
        <v>19</v>
      </c>
      <c r="N459" s="5" t="s">
        <v>18</v>
      </c>
      <c r="O459" s="5" t="s">
        <v>28</v>
      </c>
      <c r="P459" s="6">
        <v>1517</v>
      </c>
      <c r="Q459" s="7">
        <f t="shared" si="69"/>
        <v>1304.6199999999999</v>
      </c>
      <c r="R459" s="10">
        <f>Q459/$Q$690</f>
        <v>3.3303102411614367e-004</v>
      </c>
    </row>
    <row r="460" ht="45" customHeight="1">
      <c r="A460" s="5" t="s">
        <v>22</v>
      </c>
      <c r="B460" s="5" t="s">
        <v>1297</v>
      </c>
      <c r="C460" s="5" t="s">
        <v>37</v>
      </c>
      <c r="D460" s="5" t="s">
        <v>1298</v>
      </c>
      <c r="E460" s="5" t="s">
        <v>1299</v>
      </c>
      <c r="F460" s="6">
        <f t="shared" si="67"/>
        <v>1726</v>
      </c>
      <c r="G460" s="5" t="s">
        <v>35</v>
      </c>
      <c r="H460" s="7">
        <v>0.81000000000000005</v>
      </c>
      <c r="I460" s="7">
        <v>0.81000000000000005</v>
      </c>
      <c r="J460" s="8">
        <v>0.2354</v>
      </c>
      <c r="K460" s="7">
        <f t="shared" si="68"/>
        <v>1.0006740000000001</v>
      </c>
      <c r="L460" s="9">
        <f t="shared" si="72"/>
        <v>1726</v>
      </c>
      <c r="M460" s="5" t="s">
        <v>19</v>
      </c>
      <c r="N460" s="5" t="s">
        <v>18</v>
      </c>
      <c r="O460" s="5" t="s">
        <v>28</v>
      </c>
      <c r="P460" s="6">
        <v>1726</v>
      </c>
      <c r="Q460" s="7">
        <f t="shared" si="69"/>
        <v>1726</v>
      </c>
      <c r="R460" s="10">
        <f>Q460/$Q$690</f>
        <v>4.4059691528909877e-004</v>
      </c>
    </row>
    <row r="461" ht="45" customHeight="1">
      <c r="A461" s="5" t="s">
        <v>22</v>
      </c>
      <c r="B461" s="5" t="s">
        <v>1300</v>
      </c>
      <c r="C461" s="5" t="s">
        <v>24</v>
      </c>
      <c r="D461" s="5" t="s">
        <v>1301</v>
      </c>
      <c r="E461" s="5" t="s">
        <v>1302</v>
      </c>
      <c r="F461" s="6">
        <f t="shared" si="67"/>
        <v>4</v>
      </c>
      <c r="G461" s="5" t="s">
        <v>43</v>
      </c>
      <c r="H461" s="7">
        <v>26.649999999999999</v>
      </c>
      <c r="I461" s="7">
        <v>26.649999999999999</v>
      </c>
      <c r="J461" s="8">
        <v>0.2354</v>
      </c>
      <c r="K461" s="7">
        <f t="shared" si="68"/>
        <v>32.923409999999997</v>
      </c>
      <c r="L461" s="9">
        <f t="shared" si="72"/>
        <v>131.68000000000001</v>
      </c>
      <c r="M461" s="5" t="s">
        <v>19</v>
      </c>
      <c r="N461" s="5" t="s">
        <v>18</v>
      </c>
      <c r="O461" s="5" t="s">
        <v>28</v>
      </c>
      <c r="P461" s="6">
        <v>4</v>
      </c>
      <c r="Q461" s="7">
        <f t="shared" si="69"/>
        <v>131.68000000000001</v>
      </c>
      <c r="R461" s="10">
        <f>Q461/$Q$690</f>
        <v>3.3614021903400074e-005</v>
      </c>
    </row>
    <row r="462" ht="45" customHeight="1">
      <c r="A462" s="5" t="s">
        <v>22</v>
      </c>
      <c r="B462" s="5" t="s">
        <v>1303</v>
      </c>
      <c r="C462" s="5" t="s">
        <v>37</v>
      </c>
      <c r="D462" s="5" t="s">
        <v>1304</v>
      </c>
      <c r="E462" s="5" t="s">
        <v>1305</v>
      </c>
      <c r="F462" s="6">
        <f t="shared" si="67"/>
        <v>618</v>
      </c>
      <c r="G462" s="5" t="s">
        <v>109</v>
      </c>
      <c r="H462" s="7">
        <v>7.4199999999999999</v>
      </c>
      <c r="I462" s="7">
        <v>7.4199999999999999</v>
      </c>
      <c r="J462" s="8">
        <v>0.2354</v>
      </c>
      <c r="K462" s="7">
        <f t="shared" si="68"/>
        <v>9.1666679999999996</v>
      </c>
      <c r="L462" s="9">
        <f t="shared" si="72"/>
        <v>5667.0600000000004</v>
      </c>
      <c r="M462" s="5" t="s">
        <v>19</v>
      </c>
      <c r="N462" s="5" t="s">
        <v>18</v>
      </c>
      <c r="O462" s="5" t="s">
        <v>28</v>
      </c>
      <c r="P462" s="6">
        <v>618</v>
      </c>
      <c r="Q462" s="7">
        <f t="shared" si="69"/>
        <v>5667.0600000000004</v>
      </c>
      <c r="R462" s="10">
        <f>Q462/$Q$690</f>
        <v>1.4466333457463733e-003</v>
      </c>
    </row>
    <row r="463" ht="45" customHeight="1">
      <c r="A463" s="5" t="s">
        <v>22</v>
      </c>
      <c r="B463" s="5" t="s">
        <v>1306</v>
      </c>
      <c r="C463" s="5" t="s">
        <v>24</v>
      </c>
      <c r="D463" s="5" t="s">
        <v>1307</v>
      </c>
      <c r="E463" s="5" t="s">
        <v>1308</v>
      </c>
      <c r="F463" s="6">
        <f t="shared" si="67"/>
        <v>3</v>
      </c>
      <c r="G463" s="5" t="s">
        <v>35</v>
      </c>
      <c r="H463" s="7">
        <v>14.23</v>
      </c>
      <c r="I463" s="7">
        <v>14.23</v>
      </c>
      <c r="J463" s="8">
        <v>0.2354</v>
      </c>
      <c r="K463" s="7">
        <f t="shared" si="68"/>
        <v>17.579742</v>
      </c>
      <c r="L463" s="9">
        <f t="shared" si="72"/>
        <v>52.740000000000002</v>
      </c>
      <c r="M463" s="5" t="s">
        <v>19</v>
      </c>
      <c r="N463" s="5" t="s">
        <v>18</v>
      </c>
      <c r="O463" s="5" t="s">
        <v>28</v>
      </c>
      <c r="P463" s="6">
        <v>3</v>
      </c>
      <c r="Q463" s="7">
        <f t="shared" si="69"/>
        <v>52.739999999999995</v>
      </c>
      <c r="R463" s="10">
        <f>Q463/$Q$690</f>
        <v>1.3462967156632136e-005</v>
      </c>
    </row>
    <row r="464" ht="45" customHeight="1">
      <c r="A464" s="5" t="s">
        <v>22</v>
      </c>
      <c r="B464" s="5" t="s">
        <v>1309</v>
      </c>
      <c r="C464" s="5" t="s">
        <v>37</v>
      </c>
      <c r="D464" s="5" t="s">
        <v>1310</v>
      </c>
      <c r="E464" s="5" t="s">
        <v>1311</v>
      </c>
      <c r="F464" s="6">
        <f t="shared" si="67"/>
        <v>1</v>
      </c>
      <c r="G464" s="5" t="s">
        <v>109</v>
      </c>
      <c r="H464" s="7">
        <v>76.819999999999993</v>
      </c>
      <c r="I464" s="7">
        <v>76.819999999999993</v>
      </c>
      <c r="J464" s="8">
        <v>0.2354</v>
      </c>
      <c r="K464" s="7">
        <f t="shared" si="68"/>
        <v>94.903427999999991</v>
      </c>
      <c r="L464" s="9">
        <f t="shared" si="72"/>
        <v>94.900000000000006</v>
      </c>
      <c r="M464" s="5" t="s">
        <v>19</v>
      </c>
      <c r="N464" s="5" t="s">
        <v>18</v>
      </c>
      <c r="O464" s="5" t="s">
        <v>28</v>
      </c>
      <c r="P464" s="6">
        <v>1</v>
      </c>
      <c r="Q464" s="7">
        <f t="shared" si="69"/>
        <v>94.900000000000006</v>
      </c>
      <c r="R464" s="10">
        <f>Q464/$Q$690</f>
        <v>2.4225172225339211e-005</v>
      </c>
    </row>
    <row r="465" ht="45" customHeight="1">
      <c r="A465" s="5" t="s">
        <v>22</v>
      </c>
      <c r="B465" s="5" t="s">
        <v>1312</v>
      </c>
      <c r="C465" s="5" t="s">
        <v>24</v>
      </c>
      <c r="D465" s="5" t="s">
        <v>1313</v>
      </c>
      <c r="E465" s="5" t="s">
        <v>1314</v>
      </c>
      <c r="F465" s="6">
        <f t="shared" si="67"/>
        <v>1</v>
      </c>
      <c r="G465" s="5" t="s">
        <v>35</v>
      </c>
      <c r="H465" s="7">
        <v>57.859999999999999</v>
      </c>
      <c r="I465" s="7">
        <v>57.859999999999999</v>
      </c>
      <c r="J465" s="8">
        <v>0.2354</v>
      </c>
      <c r="K465" s="7">
        <f t="shared" si="68"/>
        <v>71.480243999999999</v>
      </c>
      <c r="L465" s="9">
        <f t="shared" si="72"/>
        <v>71.480000000000004</v>
      </c>
      <c r="M465" s="5" t="s">
        <v>19</v>
      </c>
      <c r="N465" s="5" t="s">
        <v>18</v>
      </c>
      <c r="O465" s="5" t="s">
        <v>28</v>
      </c>
      <c r="P465" s="6">
        <v>1</v>
      </c>
      <c r="Q465" s="7">
        <f t="shared" si="69"/>
        <v>71.480000000000004</v>
      </c>
      <c r="R465" s="10">
        <f>Q465/$Q$690</f>
        <v>1.8246736677210188e-005</v>
      </c>
    </row>
    <row r="466" ht="45" customHeight="1">
      <c r="A466" s="5" t="s">
        <v>22</v>
      </c>
      <c r="B466" s="5" t="s">
        <v>1315</v>
      </c>
      <c r="C466" s="5" t="s">
        <v>37</v>
      </c>
      <c r="D466" s="5" t="s">
        <v>1316</v>
      </c>
      <c r="E466" s="5" t="s">
        <v>1317</v>
      </c>
      <c r="F466" s="6">
        <f t="shared" si="67"/>
        <v>2.2000000000000002</v>
      </c>
      <c r="G466" s="5" t="s">
        <v>43</v>
      </c>
      <c r="H466" s="7">
        <v>14.82</v>
      </c>
      <c r="I466" s="7">
        <v>14.82</v>
      </c>
      <c r="J466" s="8">
        <v>0.2354</v>
      </c>
      <c r="K466" s="7">
        <f t="shared" si="68"/>
        <v>18.308627999999999</v>
      </c>
      <c r="L466" s="9">
        <f t="shared" si="72"/>
        <v>40.280000000000001</v>
      </c>
      <c r="M466" s="5" t="s">
        <v>19</v>
      </c>
      <c r="N466" s="5" t="s">
        <v>18</v>
      </c>
      <c r="O466" s="5" t="s">
        <v>28</v>
      </c>
      <c r="P466" s="6">
        <v>2.2000000000000002</v>
      </c>
      <c r="Q466" s="7">
        <f t="shared" si="69"/>
        <v>40.282000000000004</v>
      </c>
      <c r="R466" s="10">
        <f>Q466/$Q$690</f>
        <v>1.0282807034574437e-005</v>
      </c>
    </row>
    <row r="467" ht="45" customHeight="1">
      <c r="A467" s="5" t="s">
        <v>22</v>
      </c>
      <c r="B467" s="5" t="s">
        <v>1318</v>
      </c>
      <c r="C467" s="5" t="s">
        <v>37</v>
      </c>
      <c r="D467" s="5" t="s">
        <v>1319</v>
      </c>
      <c r="E467" s="5" t="s">
        <v>1320</v>
      </c>
      <c r="F467" s="6">
        <f t="shared" si="67"/>
        <v>1</v>
      </c>
      <c r="G467" s="5" t="s">
        <v>35</v>
      </c>
      <c r="H467" s="7">
        <v>50.799999999999997</v>
      </c>
      <c r="I467" s="7">
        <v>50.799999999999997</v>
      </c>
      <c r="J467" s="8">
        <v>0.2354</v>
      </c>
      <c r="K467" s="7">
        <f t="shared" si="68"/>
        <v>62.758319999999998</v>
      </c>
      <c r="L467" s="9">
        <f t="shared" si="72"/>
        <v>62.759999999999998</v>
      </c>
      <c r="M467" s="5" t="s">
        <v>19</v>
      </c>
      <c r="N467" s="5" t="s">
        <v>18</v>
      </c>
      <c r="O467" s="5" t="s">
        <v>28</v>
      </c>
      <c r="P467" s="6">
        <v>1</v>
      </c>
      <c r="Q467" s="7">
        <f t="shared" si="69"/>
        <v>62.759999999999998</v>
      </c>
      <c r="R467" s="10">
        <f>Q467/$Q$690</f>
        <v>1.602077775408102e-005</v>
      </c>
    </row>
    <row r="468" ht="45" customHeight="1">
      <c r="A468" s="5" t="s">
        <v>22</v>
      </c>
      <c r="B468" s="5" t="s">
        <v>1321</v>
      </c>
      <c r="C468" s="5" t="s">
        <v>37</v>
      </c>
      <c r="D468" s="5" t="s">
        <v>1322</v>
      </c>
      <c r="E468" s="5" t="s">
        <v>1323</v>
      </c>
      <c r="F468" s="6">
        <f t="shared" si="67"/>
        <v>5</v>
      </c>
      <c r="G468" s="5" t="s">
        <v>35</v>
      </c>
      <c r="H468" s="7">
        <v>30.440000000000001</v>
      </c>
      <c r="I468" s="7">
        <v>30.440000000000001</v>
      </c>
      <c r="J468" s="8">
        <v>0.2354</v>
      </c>
      <c r="K468" s="7">
        <f t="shared" si="68"/>
        <v>37.605575999999999</v>
      </c>
      <c r="L468" s="9">
        <f t="shared" si="72"/>
        <v>188.05000000000001</v>
      </c>
      <c r="M468" s="5" t="s">
        <v>19</v>
      </c>
      <c r="N468" s="5" t="s">
        <v>18</v>
      </c>
      <c r="O468" s="5" t="s">
        <v>28</v>
      </c>
      <c r="P468" s="6">
        <v>5</v>
      </c>
      <c r="Q468" s="7">
        <f t="shared" si="69"/>
        <v>188.05000000000001</v>
      </c>
      <c r="R468" s="10">
        <f>Q468/$Q$690</f>
        <v>4.8003621042940342e-005</v>
      </c>
    </row>
    <row r="469" ht="45" customHeight="1">
      <c r="A469" s="5" t="s">
        <v>22</v>
      </c>
      <c r="B469" s="5" t="s">
        <v>1324</v>
      </c>
      <c r="C469" s="5" t="s">
        <v>37</v>
      </c>
      <c r="D469" s="5" t="s">
        <v>1325</v>
      </c>
      <c r="E469" s="5" t="s">
        <v>1326</v>
      </c>
      <c r="F469" s="6">
        <f t="shared" si="67"/>
        <v>4</v>
      </c>
      <c r="G469" s="5" t="s">
        <v>35</v>
      </c>
      <c r="H469" s="7">
        <v>20.609999999999999</v>
      </c>
      <c r="I469" s="7">
        <v>20.609999999999999</v>
      </c>
      <c r="J469" s="8">
        <v>0.2354</v>
      </c>
      <c r="K469" s="7">
        <f t="shared" si="68"/>
        <v>25.461593999999998</v>
      </c>
      <c r="L469" s="9">
        <f t="shared" si="72"/>
        <v>101.84</v>
      </c>
      <c r="M469" s="5" t="s">
        <v>19</v>
      </c>
      <c r="N469" s="5" t="s">
        <v>18</v>
      </c>
      <c r="O469" s="5" t="s">
        <v>28</v>
      </c>
      <c r="P469" s="6">
        <v>4</v>
      </c>
      <c r="Q469" s="7">
        <f t="shared" si="69"/>
        <v>101.84</v>
      </c>
      <c r="R469" s="10">
        <f>Q469/$Q$690</f>
        <v>2.5996749625169074e-005</v>
      </c>
    </row>
    <row r="470" ht="45" customHeight="1">
      <c r="A470" s="5" t="s">
        <v>22</v>
      </c>
      <c r="B470" s="5" t="s">
        <v>1327</v>
      </c>
      <c r="C470" s="5" t="s">
        <v>24</v>
      </c>
      <c r="D470" s="5" t="s">
        <v>1328</v>
      </c>
      <c r="E470" s="5" t="s">
        <v>1329</v>
      </c>
      <c r="F470" s="6">
        <f t="shared" si="67"/>
        <v>1</v>
      </c>
      <c r="G470" s="5" t="s">
        <v>35</v>
      </c>
      <c r="H470" s="7">
        <v>142.25</v>
      </c>
      <c r="I470" s="7">
        <v>142.25</v>
      </c>
      <c r="J470" s="8">
        <v>0.2354</v>
      </c>
      <c r="K470" s="7">
        <f t="shared" si="68"/>
        <v>175.73564999999999</v>
      </c>
      <c r="L470" s="9">
        <f t="shared" si="72"/>
        <v>175.74000000000001</v>
      </c>
      <c r="M470" s="5" t="s">
        <v>19</v>
      </c>
      <c r="N470" s="5" t="s">
        <v>18</v>
      </c>
      <c r="O470" s="5" t="s">
        <v>28</v>
      </c>
      <c r="P470" s="6">
        <v>1</v>
      </c>
      <c r="Q470" s="7">
        <f t="shared" si="69"/>
        <v>175.74000000000001</v>
      </c>
      <c r="R470" s="10">
        <f>Q470/$Q$690</f>
        <v>4.4861240957651343e-005</v>
      </c>
    </row>
    <row r="471" ht="45" customHeight="1">
      <c r="A471" s="5" t="s">
        <v>22</v>
      </c>
      <c r="B471" s="5" t="s">
        <v>1330</v>
      </c>
      <c r="C471" s="5" t="s">
        <v>24</v>
      </c>
      <c r="D471" s="5" t="s">
        <v>1331</v>
      </c>
      <c r="E471" s="5" t="s">
        <v>1332</v>
      </c>
      <c r="F471" s="6">
        <f t="shared" si="67"/>
        <v>1</v>
      </c>
      <c r="G471" s="5" t="s">
        <v>35</v>
      </c>
      <c r="H471" s="7">
        <v>3.8300000000000001</v>
      </c>
      <c r="I471" s="7">
        <v>3.8300000000000001</v>
      </c>
      <c r="J471" s="8">
        <v>0.2354</v>
      </c>
      <c r="K471" s="7">
        <f t="shared" si="68"/>
        <v>4.7315820000000004</v>
      </c>
      <c r="L471" s="9">
        <f t="shared" si="72"/>
        <v>4.7300000000000004</v>
      </c>
      <c r="M471" s="5" t="s">
        <v>19</v>
      </c>
      <c r="N471" s="5" t="s">
        <v>18</v>
      </c>
      <c r="O471" s="5" t="s">
        <v>28</v>
      </c>
      <c r="P471" s="6">
        <v>1</v>
      </c>
      <c r="Q471" s="7">
        <f t="shared" si="69"/>
        <v>4.7300000000000004</v>
      </c>
      <c r="R471" s="10">
        <f>Q471/$Q$690</f>
        <v>1.2074295534863483e-006</v>
      </c>
    </row>
    <row r="472" ht="45" customHeight="1">
      <c r="A472" s="5" t="s">
        <v>22</v>
      </c>
      <c r="B472" s="5" t="s">
        <v>1333</v>
      </c>
      <c r="C472" s="5" t="s">
        <v>37</v>
      </c>
      <c r="D472" s="5" t="s">
        <v>1334</v>
      </c>
      <c r="E472" s="5" t="s">
        <v>1335</v>
      </c>
      <c r="F472" s="6">
        <f t="shared" si="67"/>
        <v>10</v>
      </c>
      <c r="G472" s="5" t="s">
        <v>35</v>
      </c>
      <c r="H472" s="7">
        <v>0.70999999999999996</v>
      </c>
      <c r="I472" s="7">
        <v>0.70999999999999996</v>
      </c>
      <c r="J472" s="8">
        <v>0.2354</v>
      </c>
      <c r="K472" s="7">
        <f t="shared" si="68"/>
        <v>0.87713399999999997</v>
      </c>
      <c r="L472" s="9">
        <f t="shared" si="72"/>
        <v>8.8000000000000007</v>
      </c>
      <c r="M472" s="5" t="s">
        <v>19</v>
      </c>
      <c r="N472" s="5" t="s">
        <v>18</v>
      </c>
      <c r="O472" s="5" t="s">
        <v>28</v>
      </c>
      <c r="P472" s="6">
        <v>10</v>
      </c>
      <c r="Q472" s="7">
        <f t="shared" si="69"/>
        <v>8.8000000000000007</v>
      </c>
      <c r="R472" s="10">
        <f>Q472/$Q$690</f>
        <v>2.2463805646257647e-006</v>
      </c>
    </row>
    <row r="473" ht="45" customHeight="1">
      <c r="A473" s="5" t="s">
        <v>22</v>
      </c>
      <c r="B473" s="5" t="s">
        <v>1336</v>
      </c>
      <c r="C473" s="5" t="s">
        <v>37</v>
      </c>
      <c r="D473" s="5" t="s">
        <v>1337</v>
      </c>
      <c r="E473" s="5" t="s">
        <v>1338</v>
      </c>
      <c r="F473" s="6">
        <f t="shared" si="67"/>
        <v>1</v>
      </c>
      <c r="G473" s="5" t="s">
        <v>35</v>
      </c>
      <c r="H473" s="7">
        <v>26.859999999999999</v>
      </c>
      <c r="I473" s="7">
        <v>26.859999999999999</v>
      </c>
      <c r="J473" s="8">
        <v>0.2354</v>
      </c>
      <c r="K473" s="7">
        <f t="shared" si="68"/>
        <v>33.182844000000003</v>
      </c>
      <c r="L473" s="9">
        <f t="shared" si="72"/>
        <v>33.18</v>
      </c>
      <c r="M473" s="5" t="s">
        <v>19</v>
      </c>
      <c r="N473" s="5" t="s">
        <v>18</v>
      </c>
      <c r="O473" s="5" t="s">
        <v>28</v>
      </c>
      <c r="P473" s="6">
        <v>1</v>
      </c>
      <c r="Q473" s="7">
        <f t="shared" si="69"/>
        <v>33.18</v>
      </c>
      <c r="R473" s="10">
        <f>Q473/$Q$690</f>
        <v>8.4698758107139617e-006</v>
      </c>
    </row>
    <row r="474" ht="45" customHeight="1">
      <c r="A474" s="2" t="s">
        <v>17</v>
      </c>
      <c r="B474" s="2" t="s">
        <v>1339</v>
      </c>
      <c r="C474" s="2" t="s">
        <v>19</v>
      </c>
      <c r="D474" s="2" t="s">
        <v>19</v>
      </c>
      <c r="E474" s="2" t="s">
        <v>1340</v>
      </c>
      <c r="F474" s="2" t="s">
        <v>19</v>
      </c>
      <c r="G474" s="2" t="s">
        <v>19</v>
      </c>
      <c r="H474" s="2" t="s">
        <v>19</v>
      </c>
      <c r="I474" s="2" t="s">
        <v>19</v>
      </c>
      <c r="J474" s="2" t="s">
        <v>19</v>
      </c>
      <c r="K474" s="2" t="s">
        <v>19</v>
      </c>
      <c r="L474" s="3">
        <f>ROUND(L475,2)+ROUND(L476,2)+ROUND(L477,2)+ROUND(L478,2)+ROUND(L479,2)+ROUND(L480,2)+ROUND(L481,2)+ROUND(L482,2)+ROUND(L483,2)+ROUND(L484,2)+ROUND(L485,2)</f>
        <v>122249.39999999999</v>
      </c>
      <c r="M474" s="2" t="s">
        <v>19</v>
      </c>
      <c r="N474" s="2" t="s">
        <v>19</v>
      </c>
      <c r="O474" s="2" t="s">
        <v>19</v>
      </c>
      <c r="P474" s="2" t="s">
        <v>19</v>
      </c>
      <c r="Q474" s="2" t="s">
        <v>19</v>
      </c>
      <c r="R474" s="10"/>
    </row>
    <row r="475" ht="45" customHeight="1">
      <c r="A475" s="5" t="s">
        <v>22</v>
      </c>
      <c r="B475" s="5" t="s">
        <v>1341</v>
      </c>
      <c r="C475" s="5" t="s">
        <v>24</v>
      </c>
      <c r="D475" s="5" t="s">
        <v>1342</v>
      </c>
      <c r="E475" s="5" t="s">
        <v>1343</v>
      </c>
      <c r="F475" s="6">
        <f t="shared" si="67"/>
        <v>146.59999999999999</v>
      </c>
      <c r="G475" s="5" t="s">
        <v>43</v>
      </c>
      <c r="H475" s="7">
        <v>61.259999999999998</v>
      </c>
      <c r="I475" s="7">
        <v>61.259999999999998</v>
      </c>
      <c r="J475" s="8">
        <v>0.2354</v>
      </c>
      <c r="K475" s="7">
        <f t="shared" si="68"/>
        <v>75.680604000000002</v>
      </c>
      <c r="L475" s="9">
        <f t="shared" ref="L475:L485" si="73">ROUND(Q475,2)</f>
        <v>11094.690000000001</v>
      </c>
      <c r="M475" s="5" t="s">
        <v>19</v>
      </c>
      <c r="N475" s="5" t="s">
        <v>18</v>
      </c>
      <c r="O475" s="5" t="s">
        <v>28</v>
      </c>
      <c r="P475" s="6">
        <v>146.59999999999999</v>
      </c>
      <c r="Q475" s="7">
        <f t="shared" si="69"/>
        <v>11094.688</v>
      </c>
      <c r="R475" s="10">
        <f>Q475/$Q$690</f>
        <v>2.8321467606575788e-003</v>
      </c>
    </row>
    <row r="476" ht="45" customHeight="1">
      <c r="A476" s="5" t="s">
        <v>22</v>
      </c>
      <c r="B476" s="5" t="s">
        <v>1344</v>
      </c>
      <c r="C476" s="5" t="s">
        <v>24</v>
      </c>
      <c r="D476" s="5" t="s">
        <v>1345</v>
      </c>
      <c r="E476" s="5" t="s">
        <v>1346</v>
      </c>
      <c r="F476" s="6">
        <f t="shared" si="67"/>
        <v>54.200000000000003</v>
      </c>
      <c r="G476" s="5" t="s">
        <v>43</v>
      </c>
      <c r="H476" s="7">
        <v>42.130000000000003</v>
      </c>
      <c r="I476" s="7">
        <v>42.130000000000003</v>
      </c>
      <c r="J476" s="8">
        <v>0.2354</v>
      </c>
      <c r="K476" s="7">
        <f t="shared" si="68"/>
        <v>52.047402000000005</v>
      </c>
      <c r="L476" s="9">
        <f t="shared" si="73"/>
        <v>2821.1100000000001</v>
      </c>
      <c r="M476" s="5" t="s">
        <v>19</v>
      </c>
      <c r="N476" s="5" t="s">
        <v>18</v>
      </c>
      <c r="O476" s="5" t="s">
        <v>28</v>
      </c>
      <c r="P476" s="6">
        <v>54.200000000000003</v>
      </c>
      <c r="Q476" s="7">
        <f t="shared" si="69"/>
        <v>2821.1100000000001</v>
      </c>
      <c r="R476" s="10">
        <f>Q476/$Q$690</f>
        <v>7.2014621303083978e-004</v>
      </c>
    </row>
    <row r="477" ht="45" customHeight="1">
      <c r="A477" s="5" t="s">
        <v>22</v>
      </c>
      <c r="B477" s="5" t="s">
        <v>1347</v>
      </c>
      <c r="C477" s="5" t="s">
        <v>24</v>
      </c>
      <c r="D477" s="5" t="s">
        <v>1348</v>
      </c>
      <c r="E477" s="5" t="s">
        <v>1349</v>
      </c>
      <c r="F477" s="6">
        <f t="shared" si="67"/>
        <v>36.700000000000003</v>
      </c>
      <c r="G477" s="5" t="s">
        <v>43</v>
      </c>
      <c r="H477" s="7">
        <v>30.420000000000002</v>
      </c>
      <c r="I477" s="7">
        <v>30.420000000000002</v>
      </c>
      <c r="J477" s="8">
        <v>0.2354</v>
      </c>
      <c r="K477" s="7">
        <f t="shared" si="68"/>
        <v>37.580868000000002</v>
      </c>
      <c r="L477" s="9">
        <f t="shared" si="73"/>
        <v>1379.1900000000001</v>
      </c>
      <c r="M477" s="5" t="s">
        <v>19</v>
      </c>
      <c r="N477" s="5" t="s">
        <v>18</v>
      </c>
      <c r="O477" s="5" t="s">
        <v>28</v>
      </c>
      <c r="P477" s="6">
        <v>36.700000000000003</v>
      </c>
      <c r="Q477" s="7">
        <f t="shared" si="69"/>
        <v>1379.1860000000001</v>
      </c>
      <c r="R477" s="10">
        <f>Q477/$Q$690</f>
        <v>3.5206552561408517e-004</v>
      </c>
    </row>
    <row r="478" ht="45" customHeight="1">
      <c r="A478" s="5" t="s">
        <v>22</v>
      </c>
      <c r="B478" s="5" t="s">
        <v>1350</v>
      </c>
      <c r="C478" s="5" t="s">
        <v>24</v>
      </c>
      <c r="D478" s="5" t="s">
        <v>1351</v>
      </c>
      <c r="E478" s="5" t="s">
        <v>1352</v>
      </c>
      <c r="F478" s="6">
        <f t="shared" si="67"/>
        <v>278</v>
      </c>
      <c r="G478" s="5" t="s">
        <v>43</v>
      </c>
      <c r="H478" s="7">
        <v>17.469999999999999</v>
      </c>
      <c r="I478" s="7">
        <v>17.469999999999999</v>
      </c>
      <c r="J478" s="8">
        <v>0.2354</v>
      </c>
      <c r="K478" s="7">
        <f t="shared" si="68"/>
        <v>21.582438</v>
      </c>
      <c r="L478" s="9">
        <f t="shared" si="73"/>
        <v>5999.2399999999998</v>
      </c>
      <c r="M478" s="5" t="s">
        <v>19</v>
      </c>
      <c r="N478" s="5" t="s">
        <v>18</v>
      </c>
      <c r="O478" s="5" t="s">
        <v>28</v>
      </c>
      <c r="P478" s="6">
        <v>278</v>
      </c>
      <c r="Q478" s="7">
        <f t="shared" si="69"/>
        <v>5999.2399999999998</v>
      </c>
      <c r="R478" s="10">
        <f>Q478/$Q$690</f>
        <v>1.5314291066506217e-003</v>
      </c>
    </row>
    <row r="479" ht="45" customHeight="1">
      <c r="A479" s="5" t="s">
        <v>22</v>
      </c>
      <c r="B479" s="5" t="s">
        <v>1353</v>
      </c>
      <c r="C479" s="5" t="s">
        <v>24</v>
      </c>
      <c r="D479" s="5" t="s">
        <v>1144</v>
      </c>
      <c r="E479" s="5" t="s">
        <v>1145</v>
      </c>
      <c r="F479" s="6">
        <f t="shared" si="67"/>
        <v>8.4000000000000004</v>
      </c>
      <c r="G479" s="5" t="s">
        <v>43</v>
      </c>
      <c r="H479" s="7">
        <v>3.1800000000000002</v>
      </c>
      <c r="I479" s="7">
        <v>3.1800000000000002</v>
      </c>
      <c r="J479" s="8">
        <v>0.2354</v>
      </c>
      <c r="K479" s="7">
        <f t="shared" si="68"/>
        <v>3.928572</v>
      </c>
      <c r="L479" s="9">
        <f t="shared" si="73"/>
        <v>33.009999999999998</v>
      </c>
      <c r="M479" s="5" t="s">
        <v>19</v>
      </c>
      <c r="N479" s="5" t="s">
        <v>18</v>
      </c>
      <c r="O479" s="5" t="s">
        <v>28</v>
      </c>
      <c r="P479" s="6">
        <v>8.4000000000000004</v>
      </c>
      <c r="Q479" s="7">
        <f t="shared" si="69"/>
        <v>33.012</v>
      </c>
      <c r="R479" s="10">
        <f>Q479/$Q$690</f>
        <v>8.4269903635711067e-006</v>
      </c>
    </row>
    <row r="480" ht="45" customHeight="1">
      <c r="A480" s="5" t="s">
        <v>22</v>
      </c>
      <c r="B480" s="5" t="s">
        <v>1354</v>
      </c>
      <c r="C480" s="5" t="s">
        <v>24</v>
      </c>
      <c r="D480" s="5" t="s">
        <v>1355</v>
      </c>
      <c r="E480" s="5" t="s">
        <v>1356</v>
      </c>
      <c r="F480" s="6">
        <f t="shared" si="67"/>
        <v>604.39999999999998</v>
      </c>
      <c r="G480" s="5" t="s">
        <v>43</v>
      </c>
      <c r="H480" s="7">
        <v>18.129999999999999</v>
      </c>
      <c r="I480" s="7">
        <v>18.129999999999999</v>
      </c>
      <c r="J480" s="8">
        <v>0.2354</v>
      </c>
      <c r="K480" s="7">
        <f t="shared" si="68"/>
        <v>22.397801999999999</v>
      </c>
      <c r="L480" s="9">
        <f t="shared" si="73"/>
        <v>13538.559999999999</v>
      </c>
      <c r="M480" s="5" t="s">
        <v>19</v>
      </c>
      <c r="N480" s="5" t="s">
        <v>18</v>
      </c>
      <c r="O480" s="5" t="s">
        <v>28</v>
      </c>
      <c r="P480" s="6">
        <v>604.39999999999998</v>
      </c>
      <c r="Q480" s="7">
        <f t="shared" si="69"/>
        <v>13538.559999999999</v>
      </c>
      <c r="R480" s="10">
        <f>Q480/$Q$690</f>
        <v>3.4559952337522484e-003</v>
      </c>
    </row>
    <row r="481" ht="45" customHeight="1">
      <c r="A481" s="5" t="s">
        <v>22</v>
      </c>
      <c r="B481" s="5" t="s">
        <v>1357</v>
      </c>
      <c r="C481" s="5" t="s">
        <v>24</v>
      </c>
      <c r="D481" s="5" t="s">
        <v>1147</v>
      </c>
      <c r="E481" s="5" t="s">
        <v>1148</v>
      </c>
      <c r="F481" s="6">
        <f t="shared" si="67"/>
        <v>3589.5</v>
      </c>
      <c r="G481" s="5" t="s">
        <v>43</v>
      </c>
      <c r="H481" s="7">
        <v>4.6299999999999999</v>
      </c>
      <c r="I481" s="7">
        <v>4.6299999999999999</v>
      </c>
      <c r="J481" s="8">
        <v>0.2354</v>
      </c>
      <c r="K481" s="7">
        <f t="shared" si="68"/>
        <v>5.7199019999999994</v>
      </c>
      <c r="L481" s="9">
        <f t="shared" si="73"/>
        <v>20531.939999999999</v>
      </c>
      <c r="M481" s="5" t="s">
        <v>19</v>
      </c>
      <c r="N481" s="5" t="s">
        <v>18</v>
      </c>
      <c r="O481" s="5" t="s">
        <v>28</v>
      </c>
      <c r="P481" s="6">
        <v>3589.5</v>
      </c>
      <c r="Q481" s="7">
        <f t="shared" si="69"/>
        <v>20531.939999999999</v>
      </c>
      <c r="R481" s="10">
        <f>Q481/$Q$690</f>
        <v>5.2411989738707174e-003</v>
      </c>
    </row>
    <row r="482" ht="45" customHeight="1">
      <c r="A482" s="5" t="s">
        <v>22</v>
      </c>
      <c r="B482" s="5" t="s">
        <v>1358</v>
      </c>
      <c r="C482" s="5" t="s">
        <v>24</v>
      </c>
      <c r="D482" s="5" t="s">
        <v>1359</v>
      </c>
      <c r="E482" s="5" t="s">
        <v>1360</v>
      </c>
      <c r="F482" s="6">
        <f t="shared" si="67"/>
        <v>1982.0999999999999</v>
      </c>
      <c r="G482" s="5" t="s">
        <v>43</v>
      </c>
      <c r="H482" s="7">
        <v>7.21</v>
      </c>
      <c r="I482" s="7">
        <v>7.21</v>
      </c>
      <c r="J482" s="8">
        <v>0.2354</v>
      </c>
      <c r="K482" s="7">
        <f t="shared" si="68"/>
        <v>8.907233999999999</v>
      </c>
      <c r="L482" s="9">
        <f t="shared" si="73"/>
        <v>17660.509999999998</v>
      </c>
      <c r="M482" s="5" t="s">
        <v>19</v>
      </c>
      <c r="N482" s="5" t="s">
        <v>18</v>
      </c>
      <c r="O482" s="5" t="s">
        <v>28</v>
      </c>
      <c r="P482" s="6">
        <v>1982.0999999999999</v>
      </c>
      <c r="Q482" s="7">
        <f t="shared" si="69"/>
        <v>17660.510999999999</v>
      </c>
      <c r="R482" s="10">
        <f>Q482/$Q$690</f>
        <v>4.5082078036090363e-003</v>
      </c>
    </row>
    <row r="483" ht="45" customHeight="1">
      <c r="A483" s="5" t="s">
        <v>22</v>
      </c>
      <c r="B483" s="5" t="s">
        <v>1361</v>
      </c>
      <c r="C483" s="5" t="s">
        <v>24</v>
      </c>
      <c r="D483" s="5" t="s">
        <v>1362</v>
      </c>
      <c r="E483" s="5" t="s">
        <v>1363</v>
      </c>
      <c r="F483" s="6">
        <f t="shared" si="67"/>
        <v>13.5</v>
      </c>
      <c r="G483" s="5" t="s">
        <v>43</v>
      </c>
      <c r="H483" s="7">
        <v>27.460000000000001</v>
      </c>
      <c r="I483" s="7">
        <v>27.460000000000001</v>
      </c>
      <c r="J483" s="8">
        <v>0.2354</v>
      </c>
      <c r="K483" s="7">
        <f t="shared" si="68"/>
        <v>33.924084000000001</v>
      </c>
      <c r="L483" s="9">
        <f t="shared" si="73"/>
        <v>457.92000000000002</v>
      </c>
      <c r="M483" s="5" t="s">
        <v>19</v>
      </c>
      <c r="N483" s="5" t="s">
        <v>18</v>
      </c>
      <c r="O483" s="5" t="s">
        <v>28</v>
      </c>
      <c r="P483" s="6">
        <v>13.5</v>
      </c>
      <c r="Q483" s="7">
        <f t="shared" si="69"/>
        <v>457.92000000000002</v>
      </c>
      <c r="R483" s="10">
        <f>Q483/$Q$690</f>
        <v>1.1689347592652614e-004</v>
      </c>
    </row>
    <row r="484" ht="45" customHeight="1">
      <c r="A484" s="5" t="s">
        <v>22</v>
      </c>
      <c r="B484" s="5" t="s">
        <v>1364</v>
      </c>
      <c r="C484" s="5" t="s">
        <v>24</v>
      </c>
      <c r="D484" s="5" t="s">
        <v>1365</v>
      </c>
      <c r="E484" s="5" t="s">
        <v>1366</v>
      </c>
      <c r="F484" s="6">
        <f t="shared" si="67"/>
        <v>48.700000000000003</v>
      </c>
      <c r="G484" s="5" t="s">
        <v>43</v>
      </c>
      <c r="H484" s="7">
        <v>106.05</v>
      </c>
      <c r="I484" s="7">
        <v>106.05</v>
      </c>
      <c r="J484" s="8">
        <v>0.2354</v>
      </c>
      <c r="K484" s="7">
        <f t="shared" si="68"/>
        <v>131.01417000000001</v>
      </c>
      <c r="L484" s="9">
        <f t="shared" si="73"/>
        <v>6380.1899999999996</v>
      </c>
      <c r="M484" s="5" t="s">
        <v>19</v>
      </c>
      <c r="N484" s="5" t="s">
        <v>18</v>
      </c>
      <c r="O484" s="5" t="s">
        <v>28</v>
      </c>
      <c r="P484" s="6">
        <v>48.700000000000003</v>
      </c>
      <c r="Q484" s="7">
        <f t="shared" si="69"/>
        <v>6380.1869999999999</v>
      </c>
      <c r="R484" s="10">
        <f>Q484/$Q$690</f>
        <v>1.6286736449406774e-003</v>
      </c>
    </row>
    <row r="485" ht="45" customHeight="1">
      <c r="A485" s="5" t="s">
        <v>22</v>
      </c>
      <c r="B485" s="5" t="s">
        <v>1367</v>
      </c>
      <c r="C485" s="5" t="s">
        <v>24</v>
      </c>
      <c r="D485" s="5" t="s">
        <v>1368</v>
      </c>
      <c r="E485" s="5" t="s">
        <v>1369</v>
      </c>
      <c r="F485" s="6">
        <f t="shared" si="67"/>
        <v>161.90000000000001</v>
      </c>
      <c r="G485" s="5" t="s">
        <v>43</v>
      </c>
      <c r="H485" s="7">
        <v>211.75</v>
      </c>
      <c r="I485" s="7">
        <v>211.75</v>
      </c>
      <c r="J485" s="8">
        <v>0.2354</v>
      </c>
      <c r="K485" s="7">
        <f t="shared" si="68"/>
        <v>261.59595000000002</v>
      </c>
      <c r="L485" s="9">
        <f t="shared" si="73"/>
        <v>42353.040000000001</v>
      </c>
      <c r="M485" s="5" t="s">
        <v>19</v>
      </c>
      <c r="N485" s="5" t="s">
        <v>18</v>
      </c>
      <c r="O485" s="5" t="s">
        <v>28</v>
      </c>
      <c r="P485" s="6">
        <v>161.90000000000001</v>
      </c>
      <c r="Q485" s="7">
        <f t="shared" si="69"/>
        <v>42353.040000000008</v>
      </c>
      <c r="R485" s="10">
        <f>Q485/$Q$690</f>
        <v>1.0811482489638364e-002</v>
      </c>
    </row>
    <row r="486" ht="45" customHeight="1">
      <c r="A486" s="2" t="s">
        <v>17</v>
      </c>
      <c r="B486" s="2" t="s">
        <v>1370</v>
      </c>
      <c r="C486" s="2" t="s">
        <v>19</v>
      </c>
      <c r="D486" s="2" t="s">
        <v>19</v>
      </c>
      <c r="E486" s="2" t="s">
        <v>1371</v>
      </c>
      <c r="F486" s="2" t="s">
        <v>19</v>
      </c>
      <c r="G486" s="2" t="s">
        <v>19</v>
      </c>
      <c r="H486" s="2" t="s">
        <v>19</v>
      </c>
      <c r="I486" s="2" t="s">
        <v>19</v>
      </c>
      <c r="J486" s="2" t="s">
        <v>19</v>
      </c>
      <c r="K486" s="2" t="s">
        <v>19</v>
      </c>
      <c r="L486" s="3">
        <f>ROUND(L487,2)+ROUND(L488,2)</f>
        <v>3070.9799999999996</v>
      </c>
      <c r="M486" s="2" t="s">
        <v>19</v>
      </c>
      <c r="N486" s="2" t="s">
        <v>19</v>
      </c>
      <c r="O486" s="2" t="s">
        <v>19</v>
      </c>
      <c r="P486" s="2" t="s">
        <v>19</v>
      </c>
      <c r="Q486" s="2" t="s">
        <v>19</v>
      </c>
      <c r="R486" s="10"/>
    </row>
    <row r="487" ht="45" customHeight="1">
      <c r="A487" s="5" t="s">
        <v>22</v>
      </c>
      <c r="B487" s="5" t="s">
        <v>1372</v>
      </c>
      <c r="C487" s="5" t="s">
        <v>24</v>
      </c>
      <c r="D487" s="5" t="s">
        <v>1373</v>
      </c>
      <c r="E487" s="5" t="s">
        <v>1374</v>
      </c>
      <c r="F487" s="6">
        <f t="shared" ref="F486:F549" si="74">P487</f>
        <v>9</v>
      </c>
      <c r="G487" s="5" t="s">
        <v>35</v>
      </c>
      <c r="H487" s="7">
        <v>207.11000000000001</v>
      </c>
      <c r="I487" s="7">
        <v>207.11000000000001</v>
      </c>
      <c r="J487" s="8">
        <v>0.2354</v>
      </c>
      <c r="K487" s="7">
        <f t="shared" ref="K486:K549" si="75">ROUND(I487,2)+(ROUND(I487,2)*J487)</f>
        <v>255.86369400000001</v>
      </c>
      <c r="L487" s="9">
        <f t="shared" ref="L487:L488" si="76">ROUND(Q487,2)</f>
        <v>2302.7399999999998</v>
      </c>
      <c r="M487" s="5" t="s">
        <v>19</v>
      </c>
      <c r="N487" s="5" t="s">
        <v>18</v>
      </c>
      <c r="O487" s="5" t="s">
        <v>28</v>
      </c>
      <c r="P487" s="6">
        <v>9</v>
      </c>
      <c r="Q487" s="7">
        <f t="shared" ref="Q486:Q549" si="77">ROUND(K487,2)*P487</f>
        <v>2302.7400000000002</v>
      </c>
      <c r="R487" s="10">
        <f>Q487/$Q$690</f>
        <v>5.8782163424844693e-004</v>
      </c>
    </row>
    <row r="488" ht="45" customHeight="1">
      <c r="A488" s="5" t="s">
        <v>22</v>
      </c>
      <c r="B488" s="5" t="s">
        <v>1375</v>
      </c>
      <c r="C488" s="5" t="s">
        <v>37</v>
      </c>
      <c r="D488" s="5" t="s">
        <v>1376</v>
      </c>
      <c r="E488" s="5" t="s">
        <v>1377</v>
      </c>
      <c r="F488" s="6">
        <f t="shared" si="74"/>
        <v>18</v>
      </c>
      <c r="G488" s="5" t="s">
        <v>35</v>
      </c>
      <c r="H488" s="7">
        <v>34.549999999999997</v>
      </c>
      <c r="I488" s="7">
        <v>34.549999999999997</v>
      </c>
      <c r="J488" s="8">
        <v>0.2354</v>
      </c>
      <c r="K488" s="7">
        <f t="shared" si="75"/>
        <v>42.683070000000001</v>
      </c>
      <c r="L488" s="9">
        <f t="shared" si="76"/>
        <v>768.24000000000001</v>
      </c>
      <c r="M488" s="5" t="s">
        <v>19</v>
      </c>
      <c r="N488" s="5" t="s">
        <v>18</v>
      </c>
      <c r="O488" s="5" t="s">
        <v>28</v>
      </c>
      <c r="P488" s="6">
        <v>18</v>
      </c>
      <c r="Q488" s="7">
        <f t="shared" si="77"/>
        <v>768.24000000000001</v>
      </c>
      <c r="R488" s="10">
        <f>Q488/$Q$690</f>
        <v>1.9610902329182922e-004</v>
      </c>
    </row>
    <row r="489" ht="45" customHeight="1">
      <c r="A489" s="2" t="s">
        <v>17</v>
      </c>
      <c r="B489" s="2" t="s">
        <v>1378</v>
      </c>
      <c r="C489" s="2" t="s">
        <v>19</v>
      </c>
      <c r="D489" s="2" t="s">
        <v>19</v>
      </c>
      <c r="E489" s="2" t="s">
        <v>1379</v>
      </c>
      <c r="F489" s="2" t="s">
        <v>19</v>
      </c>
      <c r="G489" s="2" t="s">
        <v>19</v>
      </c>
      <c r="H489" s="2" t="s">
        <v>19</v>
      </c>
      <c r="I489" s="2" t="s">
        <v>19</v>
      </c>
      <c r="J489" s="2" t="s">
        <v>19</v>
      </c>
      <c r="K489" s="2" t="s">
        <v>19</v>
      </c>
      <c r="L489" s="3">
        <f>ROUND(L490,2)+ROUND(L491,2)+ROUND(L492,2)+ROUND(L493,2)+ROUND(L494,2)+ROUND(L495,2)+ROUND(L496,2)+ROUND(L497,2)+ROUND(L498,2)+ROUND(L499,2)+ROUND(L500,2)</f>
        <v>8354.7099999999991</v>
      </c>
      <c r="M489" s="2" t="s">
        <v>19</v>
      </c>
      <c r="N489" s="2" t="s">
        <v>19</v>
      </c>
      <c r="O489" s="2" t="s">
        <v>19</v>
      </c>
      <c r="P489" s="2" t="s">
        <v>19</v>
      </c>
      <c r="Q489" s="2" t="s">
        <v>19</v>
      </c>
      <c r="R489" s="10"/>
    </row>
    <row r="490" ht="45" customHeight="1">
      <c r="A490" s="5" t="s">
        <v>22</v>
      </c>
      <c r="B490" s="5" t="s">
        <v>1380</v>
      </c>
      <c r="C490" s="5" t="s">
        <v>24</v>
      </c>
      <c r="D490" s="5" t="s">
        <v>1381</v>
      </c>
      <c r="E490" s="5" t="s">
        <v>1382</v>
      </c>
      <c r="F490" s="6">
        <f t="shared" si="74"/>
        <v>9</v>
      </c>
      <c r="G490" s="5" t="s">
        <v>35</v>
      </c>
      <c r="H490" s="7">
        <v>33.5</v>
      </c>
      <c r="I490" s="7">
        <v>33.5</v>
      </c>
      <c r="J490" s="8">
        <v>0.2354</v>
      </c>
      <c r="K490" s="7">
        <f t="shared" si="75"/>
        <v>41.385899999999999</v>
      </c>
      <c r="L490" s="9">
        <f t="shared" ref="L490:L500" si="78">ROUND(Q490,2)</f>
        <v>372.50999999999999</v>
      </c>
      <c r="M490" s="5" t="s">
        <v>19</v>
      </c>
      <c r="N490" s="5" t="s">
        <v>18</v>
      </c>
      <c r="O490" s="5" t="s">
        <v>28</v>
      </c>
      <c r="P490" s="6">
        <v>9</v>
      </c>
      <c r="Q490" s="7">
        <f t="shared" si="77"/>
        <v>372.50999999999999</v>
      </c>
      <c r="R490" s="10">
        <f>Q490/$Q$690</f>
        <v>9.5090820923720846e-005</v>
      </c>
    </row>
    <row r="491" ht="45" customHeight="1">
      <c r="A491" s="5" t="s">
        <v>22</v>
      </c>
      <c r="B491" s="5" t="s">
        <v>1383</v>
      </c>
      <c r="C491" s="5" t="s">
        <v>24</v>
      </c>
      <c r="D491" s="5" t="s">
        <v>1384</v>
      </c>
      <c r="E491" s="5" t="s">
        <v>1385</v>
      </c>
      <c r="F491" s="6">
        <f t="shared" si="74"/>
        <v>17</v>
      </c>
      <c r="G491" s="5" t="s">
        <v>35</v>
      </c>
      <c r="H491" s="7">
        <v>27.469999999999999</v>
      </c>
      <c r="I491" s="7">
        <v>27.469999999999999</v>
      </c>
      <c r="J491" s="8">
        <v>0.2354</v>
      </c>
      <c r="K491" s="7">
        <f t="shared" si="75"/>
        <v>33.936437999999995</v>
      </c>
      <c r="L491" s="9">
        <f t="shared" si="78"/>
        <v>576.98000000000002</v>
      </c>
      <c r="M491" s="5" t="s">
        <v>19</v>
      </c>
      <c r="N491" s="5" t="s">
        <v>18</v>
      </c>
      <c r="O491" s="5" t="s">
        <v>28</v>
      </c>
      <c r="P491" s="6">
        <v>17</v>
      </c>
      <c r="Q491" s="7">
        <f t="shared" si="77"/>
        <v>576.98000000000002</v>
      </c>
      <c r="R491" s="10">
        <f>Q491/$Q$690</f>
        <v>1.4728598388383791e-004</v>
      </c>
    </row>
    <row r="492" ht="45" customHeight="1">
      <c r="A492" s="5" t="s">
        <v>22</v>
      </c>
      <c r="B492" s="5" t="s">
        <v>1386</v>
      </c>
      <c r="C492" s="5" t="s">
        <v>24</v>
      </c>
      <c r="D492" s="5" t="s">
        <v>1387</v>
      </c>
      <c r="E492" s="5" t="s">
        <v>1388</v>
      </c>
      <c r="F492" s="6">
        <f t="shared" si="74"/>
        <v>3</v>
      </c>
      <c r="G492" s="5" t="s">
        <v>35</v>
      </c>
      <c r="H492" s="7">
        <v>41.649999999999999</v>
      </c>
      <c r="I492" s="7">
        <v>41.649999999999999</v>
      </c>
      <c r="J492" s="8">
        <v>0.2354</v>
      </c>
      <c r="K492" s="7">
        <f t="shared" si="75"/>
        <v>51.454409999999996</v>
      </c>
      <c r="L492" s="9">
        <f t="shared" si="78"/>
        <v>154.34999999999999</v>
      </c>
      <c r="M492" s="5" t="s">
        <v>19</v>
      </c>
      <c r="N492" s="5" t="s">
        <v>18</v>
      </c>
      <c r="O492" s="5" t="s">
        <v>28</v>
      </c>
      <c r="P492" s="6">
        <v>3</v>
      </c>
      <c r="Q492" s="7">
        <f t="shared" si="77"/>
        <v>154.35000000000002</v>
      </c>
      <c r="R492" s="10">
        <f>Q492/$Q$690</f>
        <v>3.9401004562498495e-005</v>
      </c>
    </row>
    <row r="493" ht="45" customHeight="1">
      <c r="A493" s="5" t="s">
        <v>22</v>
      </c>
      <c r="B493" s="5" t="s">
        <v>1389</v>
      </c>
      <c r="C493" s="5" t="s">
        <v>24</v>
      </c>
      <c r="D493" s="5" t="s">
        <v>1390</v>
      </c>
      <c r="E493" s="5" t="s">
        <v>1391</v>
      </c>
      <c r="F493" s="6">
        <f t="shared" si="74"/>
        <v>1</v>
      </c>
      <c r="G493" s="5" t="s">
        <v>35</v>
      </c>
      <c r="H493" s="7">
        <v>55.840000000000003</v>
      </c>
      <c r="I493" s="7">
        <v>55.840000000000003</v>
      </c>
      <c r="J493" s="8">
        <v>0.2354</v>
      </c>
      <c r="K493" s="7">
        <f t="shared" si="75"/>
        <v>68.984735999999998</v>
      </c>
      <c r="L493" s="9">
        <f t="shared" si="78"/>
        <v>68.980000000000004</v>
      </c>
      <c r="M493" s="5" t="s">
        <v>19</v>
      </c>
      <c r="N493" s="5" t="s">
        <v>18</v>
      </c>
      <c r="O493" s="5" t="s">
        <v>28</v>
      </c>
      <c r="P493" s="6">
        <v>1</v>
      </c>
      <c r="Q493" s="7">
        <f t="shared" si="77"/>
        <v>68.980000000000004</v>
      </c>
      <c r="R493" s="10">
        <f>Q493/$Q$690</f>
        <v>1.7608560380441504e-005</v>
      </c>
    </row>
    <row r="494" ht="45" customHeight="1">
      <c r="A494" s="5" t="s">
        <v>22</v>
      </c>
      <c r="B494" s="5" t="s">
        <v>1392</v>
      </c>
      <c r="C494" s="5" t="s">
        <v>24</v>
      </c>
      <c r="D494" s="5" t="s">
        <v>1393</v>
      </c>
      <c r="E494" s="5" t="s">
        <v>1394</v>
      </c>
      <c r="F494" s="6">
        <f t="shared" si="74"/>
        <v>2</v>
      </c>
      <c r="G494" s="5" t="s">
        <v>35</v>
      </c>
      <c r="H494" s="7">
        <v>47.630000000000003</v>
      </c>
      <c r="I494" s="7">
        <v>47.630000000000003</v>
      </c>
      <c r="J494" s="8">
        <v>0.2354</v>
      </c>
      <c r="K494" s="7">
        <f t="shared" si="75"/>
        <v>58.842102000000004</v>
      </c>
      <c r="L494" s="9">
        <f t="shared" si="78"/>
        <v>117.68000000000001</v>
      </c>
      <c r="M494" s="5" t="s">
        <v>19</v>
      </c>
      <c r="N494" s="5" t="s">
        <v>18</v>
      </c>
      <c r="O494" s="5" t="s">
        <v>28</v>
      </c>
      <c r="P494" s="6">
        <v>2</v>
      </c>
      <c r="Q494" s="7">
        <f t="shared" si="77"/>
        <v>117.68000000000001</v>
      </c>
      <c r="R494" s="10">
        <f>Q494/$Q$690</f>
        <v>3.004023464149545e-005</v>
      </c>
    </row>
    <row r="495" ht="45" customHeight="1">
      <c r="A495" s="5" t="s">
        <v>22</v>
      </c>
      <c r="B495" s="5" t="s">
        <v>1395</v>
      </c>
      <c r="C495" s="5" t="s">
        <v>24</v>
      </c>
      <c r="D495" s="5" t="s">
        <v>1396</v>
      </c>
      <c r="E495" s="5" t="s">
        <v>1397</v>
      </c>
      <c r="F495" s="6">
        <f t="shared" si="74"/>
        <v>97</v>
      </c>
      <c r="G495" s="5" t="s">
        <v>35</v>
      </c>
      <c r="H495" s="7">
        <v>32.609999999999999</v>
      </c>
      <c r="I495" s="7">
        <v>32.609999999999999</v>
      </c>
      <c r="J495" s="8">
        <v>0.2354</v>
      </c>
      <c r="K495" s="7">
        <f t="shared" si="75"/>
        <v>40.286394000000001</v>
      </c>
      <c r="L495" s="9">
        <f t="shared" si="78"/>
        <v>3908.1300000000001</v>
      </c>
      <c r="M495" s="5" t="s">
        <v>19</v>
      </c>
      <c r="N495" s="5" t="s">
        <v>18</v>
      </c>
      <c r="O495" s="5" t="s">
        <v>28</v>
      </c>
      <c r="P495" s="6">
        <v>97</v>
      </c>
      <c r="Q495" s="7">
        <f t="shared" si="77"/>
        <v>3908.1300000000001</v>
      </c>
      <c r="R495" s="10">
        <f>Q495/$Q$690</f>
        <v>9.976303722762374e-004</v>
      </c>
    </row>
    <row r="496" ht="45" customHeight="1">
      <c r="A496" s="5" t="s">
        <v>22</v>
      </c>
      <c r="B496" s="5" t="s">
        <v>1398</v>
      </c>
      <c r="C496" s="5" t="s">
        <v>24</v>
      </c>
      <c r="D496" s="5" t="s">
        <v>1399</v>
      </c>
      <c r="E496" s="5" t="s">
        <v>1400</v>
      </c>
      <c r="F496" s="6">
        <f t="shared" si="74"/>
        <v>7</v>
      </c>
      <c r="G496" s="5" t="s">
        <v>35</v>
      </c>
      <c r="H496" s="7">
        <v>34.329999999999998</v>
      </c>
      <c r="I496" s="7">
        <v>34.329999999999998</v>
      </c>
      <c r="J496" s="8">
        <v>0.2354</v>
      </c>
      <c r="K496" s="7">
        <f t="shared" si="75"/>
        <v>42.411282</v>
      </c>
      <c r="L496" s="9">
        <f t="shared" si="78"/>
        <v>296.87</v>
      </c>
      <c r="M496" s="5" t="s">
        <v>19</v>
      </c>
      <c r="N496" s="5" t="s">
        <v>18</v>
      </c>
      <c r="O496" s="5" t="s">
        <v>28</v>
      </c>
      <c r="P496" s="6">
        <v>7</v>
      </c>
      <c r="Q496" s="7">
        <f t="shared" si="77"/>
        <v>296.87</v>
      </c>
      <c r="R496" s="10">
        <f>Q496/$Q$690</f>
        <v>7.5782158888687581e-005</v>
      </c>
    </row>
    <row r="497" ht="45" customHeight="1">
      <c r="A497" s="5" t="s">
        <v>22</v>
      </c>
      <c r="B497" s="5" t="s">
        <v>1401</v>
      </c>
      <c r="C497" s="5" t="s">
        <v>24</v>
      </c>
      <c r="D497" s="5" t="s">
        <v>1402</v>
      </c>
      <c r="E497" s="5" t="s">
        <v>1403</v>
      </c>
      <c r="F497" s="6">
        <f t="shared" si="74"/>
        <v>1</v>
      </c>
      <c r="G497" s="5" t="s">
        <v>35</v>
      </c>
      <c r="H497" s="7">
        <v>61.82</v>
      </c>
      <c r="I497" s="7">
        <v>61.82</v>
      </c>
      <c r="J497" s="8">
        <v>0.2354</v>
      </c>
      <c r="K497" s="7">
        <f t="shared" si="75"/>
        <v>76.372427999999999</v>
      </c>
      <c r="L497" s="9">
        <f t="shared" si="78"/>
        <v>76.370000000000005</v>
      </c>
      <c r="M497" s="5" t="s">
        <v>19</v>
      </c>
      <c r="N497" s="5" t="s">
        <v>18</v>
      </c>
      <c r="O497" s="5" t="s">
        <v>28</v>
      </c>
      <c r="P497" s="6">
        <v>1</v>
      </c>
      <c r="Q497" s="7">
        <f t="shared" si="77"/>
        <v>76.370000000000005</v>
      </c>
      <c r="R497" s="10">
        <f>Q497/$Q$690</f>
        <v>1.9495009513689731e-005</v>
      </c>
    </row>
    <row r="498" ht="45" customHeight="1">
      <c r="A498" s="5" t="s">
        <v>22</v>
      </c>
      <c r="B498" s="5" t="s">
        <v>1404</v>
      </c>
      <c r="C498" s="5" t="s">
        <v>24</v>
      </c>
      <c r="D498" s="5" t="s">
        <v>1405</v>
      </c>
      <c r="E498" s="5" t="s">
        <v>1406</v>
      </c>
      <c r="F498" s="6">
        <f t="shared" si="74"/>
        <v>24</v>
      </c>
      <c r="G498" s="5" t="s">
        <v>35</v>
      </c>
      <c r="H498" s="7">
        <v>13.140000000000001</v>
      </c>
      <c r="I498" s="7">
        <v>13.140000000000001</v>
      </c>
      <c r="J498" s="8">
        <v>0.2354</v>
      </c>
      <c r="K498" s="7">
        <f t="shared" si="75"/>
        <v>16.233156000000001</v>
      </c>
      <c r="L498" s="9">
        <f t="shared" si="78"/>
        <v>389.51999999999998</v>
      </c>
      <c r="M498" s="5" t="s">
        <v>19</v>
      </c>
      <c r="N498" s="5" t="s">
        <v>18</v>
      </c>
      <c r="O498" s="5" t="s">
        <v>28</v>
      </c>
      <c r="P498" s="6">
        <v>24</v>
      </c>
      <c r="Q498" s="7">
        <f t="shared" si="77"/>
        <v>389.51999999999998</v>
      </c>
      <c r="R498" s="10">
        <f>Q498/$Q$690</f>
        <v>9.9432972446934968e-005</v>
      </c>
    </row>
    <row r="499" ht="45" customHeight="1">
      <c r="A499" s="5" t="s">
        <v>22</v>
      </c>
      <c r="B499" s="5" t="s">
        <v>1407</v>
      </c>
      <c r="C499" s="5" t="s">
        <v>24</v>
      </c>
      <c r="D499" s="5" t="s">
        <v>1408</v>
      </c>
      <c r="E499" s="5" t="s">
        <v>1409</v>
      </c>
      <c r="F499" s="6">
        <f t="shared" si="74"/>
        <v>17</v>
      </c>
      <c r="G499" s="5" t="s">
        <v>35</v>
      </c>
      <c r="H499" s="7">
        <v>46.740000000000002</v>
      </c>
      <c r="I499" s="7">
        <v>46.740000000000002</v>
      </c>
      <c r="J499" s="8">
        <v>0.2354</v>
      </c>
      <c r="K499" s="7">
        <f t="shared" si="75"/>
        <v>57.742596000000006</v>
      </c>
      <c r="L499" s="9">
        <f t="shared" si="78"/>
        <v>981.58000000000004</v>
      </c>
      <c r="M499" s="5" t="s">
        <v>19</v>
      </c>
      <c r="N499" s="5" t="s">
        <v>18</v>
      </c>
      <c r="O499" s="5" t="s">
        <v>28</v>
      </c>
      <c r="P499" s="6">
        <v>17</v>
      </c>
      <c r="Q499" s="7">
        <f t="shared" si="77"/>
        <v>981.58000000000004</v>
      </c>
      <c r="R499" s="10">
        <f>Q499/$Q$690</f>
        <v>2.5056843575288159e-004</v>
      </c>
    </row>
    <row r="500" ht="45" customHeight="1">
      <c r="A500" s="5" t="s">
        <v>22</v>
      </c>
      <c r="B500" s="5" t="s">
        <v>1410</v>
      </c>
      <c r="C500" s="5" t="s">
        <v>24</v>
      </c>
      <c r="D500" s="5" t="s">
        <v>1411</v>
      </c>
      <c r="E500" s="5" t="s">
        <v>1412</v>
      </c>
      <c r="F500" s="6">
        <f t="shared" si="74"/>
        <v>22</v>
      </c>
      <c r="G500" s="5" t="s">
        <v>35</v>
      </c>
      <c r="H500" s="7">
        <v>51.939999999999998</v>
      </c>
      <c r="I500" s="7">
        <v>51.939999999999998</v>
      </c>
      <c r="J500" s="8">
        <v>0.2354</v>
      </c>
      <c r="K500" s="7">
        <f t="shared" si="75"/>
        <v>64.166675999999995</v>
      </c>
      <c r="L500" s="9">
        <f t="shared" si="78"/>
        <v>1411.74</v>
      </c>
      <c r="M500" s="5" t="s">
        <v>19</v>
      </c>
      <c r="N500" s="5" t="s">
        <v>18</v>
      </c>
      <c r="O500" s="5" t="s">
        <v>28</v>
      </c>
      <c r="P500" s="6">
        <v>22</v>
      </c>
      <c r="Q500" s="7">
        <f t="shared" si="77"/>
        <v>1411.74</v>
      </c>
      <c r="R500" s="10">
        <f>Q500/$Q$690</f>
        <v>3.6037560208008822e-004</v>
      </c>
    </row>
    <row r="501" ht="45" customHeight="1">
      <c r="A501" s="2" t="s">
        <v>17</v>
      </c>
      <c r="B501" s="2" t="s">
        <v>1413</v>
      </c>
      <c r="C501" s="2" t="s">
        <v>19</v>
      </c>
      <c r="D501" s="2" t="s">
        <v>19</v>
      </c>
      <c r="E501" s="2" t="s">
        <v>1414</v>
      </c>
      <c r="F501" s="2" t="s">
        <v>19</v>
      </c>
      <c r="G501" s="2" t="s">
        <v>19</v>
      </c>
      <c r="H501" s="2" t="s">
        <v>19</v>
      </c>
      <c r="I501" s="2" t="s">
        <v>19</v>
      </c>
      <c r="J501" s="2" t="s">
        <v>19</v>
      </c>
      <c r="K501" s="2" t="s">
        <v>19</v>
      </c>
      <c r="L501" s="3">
        <f>ROUND(L502,2)+ROUND(L503,2)+ROUND(L504,2)+ROUND(L505,2)+ROUND(L506,2)+ROUND(L507,2)+ROUND(L508,2)+ROUND(L509,2)+ROUND(L510,2)+ROUND(L511,2)+ROUND(L512,2)+ROUND(L513,2)</f>
        <v>8400.8999999999996</v>
      </c>
      <c r="M501" s="2" t="s">
        <v>19</v>
      </c>
      <c r="N501" s="2" t="s">
        <v>19</v>
      </c>
      <c r="O501" s="2" t="s">
        <v>19</v>
      </c>
      <c r="P501" s="2" t="s">
        <v>19</v>
      </c>
      <c r="Q501" s="2" t="s">
        <v>19</v>
      </c>
      <c r="R501" s="10"/>
    </row>
    <row r="502" ht="45" customHeight="1">
      <c r="A502" s="5" t="s">
        <v>22</v>
      </c>
      <c r="B502" s="5" t="s">
        <v>1415</v>
      </c>
      <c r="C502" s="5" t="s">
        <v>24</v>
      </c>
      <c r="D502" s="5" t="s">
        <v>1416</v>
      </c>
      <c r="E502" s="5" t="s">
        <v>1417</v>
      </c>
      <c r="F502" s="6">
        <f t="shared" si="74"/>
        <v>37</v>
      </c>
      <c r="G502" s="5" t="s">
        <v>35</v>
      </c>
      <c r="H502" s="7">
        <v>11.220000000000001</v>
      </c>
      <c r="I502" s="7">
        <v>11.220000000000001</v>
      </c>
      <c r="J502" s="8">
        <v>0.2354</v>
      </c>
      <c r="K502" s="7">
        <f t="shared" si="75"/>
        <v>13.861188</v>
      </c>
      <c r="L502" s="9">
        <f t="shared" ref="L502:L513" si="79">ROUND(Q502,2)</f>
        <v>512.82000000000005</v>
      </c>
      <c r="M502" s="5" t="s">
        <v>19</v>
      </c>
      <c r="N502" s="5" t="s">
        <v>18</v>
      </c>
      <c r="O502" s="5" t="s">
        <v>28</v>
      </c>
      <c r="P502" s="6">
        <v>37</v>
      </c>
      <c r="Q502" s="7">
        <f t="shared" si="77"/>
        <v>512.81999999999994</v>
      </c>
      <c r="R502" s="10">
        <f>Q502/$Q$690</f>
        <v>1.3090782740356641e-004</v>
      </c>
    </row>
    <row r="503" ht="45" customHeight="1">
      <c r="A503" s="5" t="s">
        <v>22</v>
      </c>
      <c r="B503" s="5" t="s">
        <v>1418</v>
      </c>
      <c r="C503" s="5" t="s">
        <v>24</v>
      </c>
      <c r="D503" s="5" t="s">
        <v>1419</v>
      </c>
      <c r="E503" s="5" t="s">
        <v>1420</v>
      </c>
      <c r="F503" s="6">
        <f t="shared" si="74"/>
        <v>14</v>
      </c>
      <c r="G503" s="5" t="s">
        <v>35</v>
      </c>
      <c r="H503" s="7">
        <v>54.140000000000001</v>
      </c>
      <c r="I503" s="7">
        <v>54.140000000000001</v>
      </c>
      <c r="J503" s="8">
        <v>0.2354</v>
      </c>
      <c r="K503" s="7">
        <f t="shared" si="75"/>
        <v>66.884556000000003</v>
      </c>
      <c r="L503" s="9">
        <f t="shared" si="79"/>
        <v>936.32000000000005</v>
      </c>
      <c r="M503" s="5" t="s">
        <v>19</v>
      </c>
      <c r="N503" s="5" t="s">
        <v>18</v>
      </c>
      <c r="O503" s="5" t="s">
        <v>28</v>
      </c>
      <c r="P503" s="6">
        <v>14</v>
      </c>
      <c r="Q503" s="7">
        <f t="shared" si="77"/>
        <v>936.31999999999994</v>
      </c>
      <c r="R503" s="10">
        <f>Q503/$Q$690</f>
        <v>2.390148920761813e-004</v>
      </c>
    </row>
    <row r="504" ht="45" customHeight="1">
      <c r="A504" s="5" t="s">
        <v>22</v>
      </c>
      <c r="B504" s="5" t="s">
        <v>1421</v>
      </c>
      <c r="C504" s="5" t="s">
        <v>24</v>
      </c>
      <c r="D504" s="5" t="s">
        <v>1422</v>
      </c>
      <c r="E504" s="5" t="s">
        <v>1423</v>
      </c>
      <c r="F504" s="6">
        <f t="shared" si="74"/>
        <v>4</v>
      </c>
      <c r="G504" s="5" t="s">
        <v>35</v>
      </c>
      <c r="H504" s="7">
        <v>60.439999999999998</v>
      </c>
      <c r="I504" s="7">
        <v>60.439999999999998</v>
      </c>
      <c r="J504" s="8">
        <v>0.2354</v>
      </c>
      <c r="K504" s="7">
        <f t="shared" si="75"/>
        <v>74.667575999999997</v>
      </c>
      <c r="L504" s="9">
        <f t="shared" si="79"/>
        <v>298.68000000000001</v>
      </c>
      <c r="M504" s="5" t="s">
        <v>19</v>
      </c>
      <c r="N504" s="5" t="s">
        <v>18</v>
      </c>
      <c r="O504" s="5" t="s">
        <v>28</v>
      </c>
      <c r="P504" s="6">
        <v>4</v>
      </c>
      <c r="Q504" s="7">
        <f t="shared" si="77"/>
        <v>298.68000000000001</v>
      </c>
      <c r="R504" s="10">
        <f>Q504/$Q$690</f>
        <v>7.6244198527548104e-005</v>
      </c>
    </row>
    <row r="505" ht="45" customHeight="1">
      <c r="A505" s="5" t="s">
        <v>22</v>
      </c>
      <c r="B505" s="5" t="s">
        <v>1424</v>
      </c>
      <c r="C505" s="5" t="s">
        <v>24</v>
      </c>
      <c r="D505" s="5" t="s">
        <v>1425</v>
      </c>
      <c r="E505" s="5" t="s">
        <v>1426</v>
      </c>
      <c r="F505" s="6">
        <f t="shared" si="74"/>
        <v>8</v>
      </c>
      <c r="G505" s="5" t="s">
        <v>35</v>
      </c>
      <c r="H505" s="7">
        <v>64.099999999999994</v>
      </c>
      <c r="I505" s="7">
        <v>64.099999999999994</v>
      </c>
      <c r="J505" s="8">
        <v>0.2354</v>
      </c>
      <c r="K505" s="7">
        <f t="shared" si="75"/>
        <v>79.189139999999995</v>
      </c>
      <c r="L505" s="9">
        <f t="shared" si="79"/>
        <v>633.51999999999998</v>
      </c>
      <c r="M505" s="5" t="s">
        <v>19</v>
      </c>
      <c r="N505" s="5" t="s">
        <v>18</v>
      </c>
      <c r="O505" s="5" t="s">
        <v>28</v>
      </c>
      <c r="P505" s="6">
        <v>8</v>
      </c>
      <c r="Q505" s="7">
        <f t="shared" si="77"/>
        <v>633.51999999999998</v>
      </c>
      <c r="R505" s="10">
        <f>Q505/$Q$690</f>
        <v>1.6171897901155844e-004</v>
      </c>
    </row>
    <row r="506" ht="45" customHeight="1">
      <c r="A506" s="5" t="s">
        <v>22</v>
      </c>
      <c r="B506" s="5" t="s">
        <v>1427</v>
      </c>
      <c r="C506" s="5" t="s">
        <v>24</v>
      </c>
      <c r="D506" s="5" t="s">
        <v>1428</v>
      </c>
      <c r="E506" s="5" t="s">
        <v>1429</v>
      </c>
      <c r="F506" s="6">
        <f t="shared" si="74"/>
        <v>2</v>
      </c>
      <c r="G506" s="5" t="s">
        <v>35</v>
      </c>
      <c r="H506" s="7">
        <v>67.849999999999994</v>
      </c>
      <c r="I506" s="7">
        <v>67.849999999999994</v>
      </c>
      <c r="J506" s="8">
        <v>0.2354</v>
      </c>
      <c r="K506" s="7">
        <f t="shared" si="75"/>
        <v>83.821889999999996</v>
      </c>
      <c r="L506" s="9">
        <f t="shared" si="79"/>
        <v>167.63999999999999</v>
      </c>
      <c r="M506" s="5" t="s">
        <v>19</v>
      </c>
      <c r="N506" s="5" t="s">
        <v>18</v>
      </c>
      <c r="O506" s="5" t="s">
        <v>28</v>
      </c>
      <c r="P506" s="6">
        <v>2</v>
      </c>
      <c r="Q506" s="7">
        <f t="shared" si="77"/>
        <v>167.63999999999999</v>
      </c>
      <c r="R506" s="10">
        <f>Q506/$Q$690</f>
        <v>4.279354975612081e-005</v>
      </c>
    </row>
    <row r="507" ht="45" customHeight="1">
      <c r="A507" s="5" t="s">
        <v>22</v>
      </c>
      <c r="B507" s="5" t="s">
        <v>1430</v>
      </c>
      <c r="C507" s="5" t="s">
        <v>24</v>
      </c>
      <c r="D507" s="5" t="s">
        <v>1431</v>
      </c>
      <c r="E507" s="5" t="s">
        <v>1432</v>
      </c>
      <c r="F507" s="6">
        <f t="shared" si="74"/>
        <v>2</v>
      </c>
      <c r="G507" s="5" t="s">
        <v>35</v>
      </c>
      <c r="H507" s="7">
        <v>403.18000000000001</v>
      </c>
      <c r="I507" s="7">
        <v>403.18000000000001</v>
      </c>
      <c r="J507" s="8">
        <v>0.2354</v>
      </c>
      <c r="K507" s="7">
        <f t="shared" si="75"/>
        <v>498.088572</v>
      </c>
      <c r="L507" s="9">
        <f t="shared" si="79"/>
        <v>996.17999999999995</v>
      </c>
      <c r="M507" s="5" t="s">
        <v>19</v>
      </c>
      <c r="N507" s="5" t="s">
        <v>18</v>
      </c>
      <c r="O507" s="5" t="s">
        <v>28</v>
      </c>
      <c r="P507" s="6">
        <v>2</v>
      </c>
      <c r="Q507" s="7">
        <f t="shared" si="77"/>
        <v>996.17999999999995</v>
      </c>
      <c r="R507" s="10">
        <f>Q507/$Q$690</f>
        <v>2.5429538532601066e-004</v>
      </c>
    </row>
    <row r="508" ht="45" customHeight="1">
      <c r="A508" s="5" t="s">
        <v>22</v>
      </c>
      <c r="B508" s="5" t="s">
        <v>1433</v>
      </c>
      <c r="C508" s="5" t="s">
        <v>24</v>
      </c>
      <c r="D508" s="5" t="s">
        <v>1434</v>
      </c>
      <c r="E508" s="5" t="s">
        <v>1435</v>
      </c>
      <c r="F508" s="6">
        <f t="shared" si="74"/>
        <v>1</v>
      </c>
      <c r="G508" s="5" t="s">
        <v>35</v>
      </c>
      <c r="H508" s="7">
        <v>70.420000000000002</v>
      </c>
      <c r="I508" s="7">
        <v>70.420000000000002</v>
      </c>
      <c r="J508" s="8">
        <v>0.2354</v>
      </c>
      <c r="K508" s="7">
        <f t="shared" si="75"/>
        <v>86.996868000000006</v>
      </c>
      <c r="L508" s="9">
        <f t="shared" si="79"/>
        <v>87</v>
      </c>
      <c r="M508" s="5" t="s">
        <v>19</v>
      </c>
      <c r="N508" s="5" t="s">
        <v>18</v>
      </c>
      <c r="O508" s="5" t="s">
        <v>28</v>
      </c>
      <c r="P508" s="6">
        <v>1</v>
      </c>
      <c r="Q508" s="7">
        <f t="shared" si="77"/>
        <v>87</v>
      </c>
      <c r="R508" s="10">
        <f>Q508/$Q$690</f>
        <v>2.220853512755017e-005</v>
      </c>
    </row>
    <row r="509" ht="45" customHeight="1">
      <c r="A509" s="5" t="s">
        <v>22</v>
      </c>
      <c r="B509" s="5" t="s">
        <v>1436</v>
      </c>
      <c r="C509" s="5" t="s">
        <v>24</v>
      </c>
      <c r="D509" s="5" t="s">
        <v>1437</v>
      </c>
      <c r="E509" s="5" t="s">
        <v>1438</v>
      </c>
      <c r="F509" s="6">
        <f t="shared" si="74"/>
        <v>4</v>
      </c>
      <c r="G509" s="5" t="s">
        <v>35</v>
      </c>
      <c r="H509" s="7">
        <v>149.09999999999999</v>
      </c>
      <c r="I509" s="7">
        <v>149.09999999999999</v>
      </c>
      <c r="J509" s="8">
        <v>0.2354</v>
      </c>
      <c r="K509" s="7">
        <f t="shared" si="75"/>
        <v>184.19814</v>
      </c>
      <c r="L509" s="9">
        <f t="shared" si="79"/>
        <v>736.79999999999995</v>
      </c>
      <c r="M509" s="5" t="s">
        <v>19</v>
      </c>
      <c r="N509" s="5" t="s">
        <v>18</v>
      </c>
      <c r="O509" s="5" t="s">
        <v>28</v>
      </c>
      <c r="P509" s="6">
        <v>4</v>
      </c>
      <c r="Q509" s="7">
        <f t="shared" si="77"/>
        <v>736.79999999999995</v>
      </c>
      <c r="R509" s="10">
        <f>Q509/$Q$690</f>
        <v>1.8808331818366626e-004</v>
      </c>
    </row>
    <row r="510" ht="45" customHeight="1">
      <c r="A510" s="5" t="s">
        <v>22</v>
      </c>
      <c r="B510" s="5" t="s">
        <v>1439</v>
      </c>
      <c r="C510" s="5" t="s">
        <v>24</v>
      </c>
      <c r="D510" s="5" t="s">
        <v>1440</v>
      </c>
      <c r="E510" s="5" t="s">
        <v>1441</v>
      </c>
      <c r="F510" s="6">
        <f t="shared" si="74"/>
        <v>1</v>
      </c>
      <c r="G510" s="5" t="s">
        <v>35</v>
      </c>
      <c r="H510" s="7">
        <v>962.09000000000003</v>
      </c>
      <c r="I510" s="7">
        <v>962.09000000000003</v>
      </c>
      <c r="J510" s="8">
        <v>0.2354</v>
      </c>
      <c r="K510" s="7">
        <f t="shared" si="75"/>
        <v>1188.5659860000001</v>
      </c>
      <c r="L510" s="9">
        <f t="shared" si="79"/>
        <v>1188.5699999999999</v>
      </c>
      <c r="M510" s="5" t="s">
        <v>19</v>
      </c>
      <c r="N510" s="5" t="s">
        <v>18</v>
      </c>
      <c r="O510" s="5" t="s">
        <v>28</v>
      </c>
      <c r="P510" s="6">
        <v>1</v>
      </c>
      <c r="Q510" s="7">
        <f t="shared" si="77"/>
        <v>1188.5699999999999</v>
      </c>
      <c r="R510" s="10">
        <f>Q510/$Q$690</f>
        <v>3.034068804201414e-004</v>
      </c>
    </row>
    <row r="511" ht="45" customHeight="1">
      <c r="A511" s="5" t="s">
        <v>22</v>
      </c>
      <c r="B511" s="5" t="s">
        <v>1442</v>
      </c>
      <c r="C511" s="5" t="s">
        <v>37</v>
      </c>
      <c r="D511" s="5" t="s">
        <v>1443</v>
      </c>
      <c r="E511" s="5" t="s">
        <v>1444</v>
      </c>
      <c r="F511" s="6">
        <f t="shared" si="74"/>
        <v>2</v>
      </c>
      <c r="G511" s="5" t="s">
        <v>35</v>
      </c>
      <c r="H511" s="7">
        <v>321.33999999999997</v>
      </c>
      <c r="I511" s="7">
        <v>321.33999999999997</v>
      </c>
      <c r="J511" s="8">
        <v>0.2354</v>
      </c>
      <c r="K511" s="7">
        <f t="shared" si="75"/>
        <v>396.98343599999998</v>
      </c>
      <c r="L511" s="9">
        <f t="shared" si="79"/>
        <v>793.96000000000004</v>
      </c>
      <c r="M511" s="5" t="s">
        <v>19</v>
      </c>
      <c r="N511" s="5" t="s">
        <v>18</v>
      </c>
      <c r="O511" s="5" t="s">
        <v>28</v>
      </c>
      <c r="P511" s="6">
        <v>2</v>
      </c>
      <c r="Q511" s="7">
        <f t="shared" si="77"/>
        <v>793.96000000000004</v>
      </c>
      <c r="R511" s="10">
        <f>Q511/$Q$690</f>
        <v>2.0267458103298544e-004</v>
      </c>
    </row>
    <row r="512" ht="45" customHeight="1">
      <c r="A512" s="5" t="s">
        <v>22</v>
      </c>
      <c r="B512" s="5" t="s">
        <v>1445</v>
      </c>
      <c r="C512" s="5" t="s">
        <v>24</v>
      </c>
      <c r="D512" s="5" t="s">
        <v>1446</v>
      </c>
      <c r="E512" s="5" t="s">
        <v>1447</v>
      </c>
      <c r="F512" s="6">
        <f t="shared" si="74"/>
        <v>8</v>
      </c>
      <c r="G512" s="5" t="s">
        <v>35</v>
      </c>
      <c r="H512" s="7">
        <v>166.91999999999999</v>
      </c>
      <c r="I512" s="7">
        <v>166.91999999999999</v>
      </c>
      <c r="J512" s="8">
        <v>0.2354</v>
      </c>
      <c r="K512" s="7">
        <f t="shared" si="75"/>
        <v>206.21296799999999</v>
      </c>
      <c r="L512" s="9">
        <f t="shared" si="79"/>
        <v>1649.6800000000001</v>
      </c>
      <c r="M512" s="5" t="s">
        <v>19</v>
      </c>
      <c r="N512" s="5" t="s">
        <v>18</v>
      </c>
      <c r="O512" s="5" t="s">
        <v>28</v>
      </c>
      <c r="P512" s="6">
        <v>8</v>
      </c>
      <c r="Q512" s="7">
        <f t="shared" si="77"/>
        <v>1649.6800000000001</v>
      </c>
      <c r="R512" s="10">
        <f>Q512/$Q$690</f>
        <v>4.2111466930134443e-004</v>
      </c>
    </row>
    <row r="513" ht="45" customHeight="1">
      <c r="A513" s="5" t="s">
        <v>22</v>
      </c>
      <c r="B513" s="5" t="s">
        <v>1448</v>
      </c>
      <c r="C513" s="5" t="s">
        <v>37</v>
      </c>
      <c r="D513" s="5" t="s">
        <v>1449</v>
      </c>
      <c r="E513" s="5" t="s">
        <v>1450</v>
      </c>
      <c r="F513" s="6">
        <f t="shared" si="74"/>
        <v>1</v>
      </c>
      <c r="G513" s="5" t="s">
        <v>35</v>
      </c>
      <c r="H513" s="7">
        <v>323.56</v>
      </c>
      <c r="I513" s="7">
        <v>323.56</v>
      </c>
      <c r="J513" s="8">
        <v>0.2354</v>
      </c>
      <c r="K513" s="7">
        <f t="shared" si="75"/>
        <v>399.726024</v>
      </c>
      <c r="L513" s="9">
        <f t="shared" si="79"/>
        <v>399.73000000000002</v>
      </c>
      <c r="M513" s="5" t="s">
        <v>19</v>
      </c>
      <c r="N513" s="5" t="s">
        <v>18</v>
      </c>
      <c r="O513" s="5" t="s">
        <v>28</v>
      </c>
      <c r="P513" s="6">
        <v>1</v>
      </c>
      <c r="Q513" s="7">
        <f t="shared" si="77"/>
        <v>399.73000000000002</v>
      </c>
      <c r="R513" s="10">
        <f>Q513/$Q$690</f>
        <v>1.0203928444293827e-004</v>
      </c>
    </row>
    <row r="514" ht="45" customHeight="1">
      <c r="A514" s="2" t="s">
        <v>17</v>
      </c>
      <c r="B514" s="2" t="s">
        <v>1451</v>
      </c>
      <c r="C514" s="2" t="s">
        <v>19</v>
      </c>
      <c r="D514" s="2" t="s">
        <v>19</v>
      </c>
      <c r="E514" s="2" t="s">
        <v>1452</v>
      </c>
      <c r="F514" s="2" t="s">
        <v>19</v>
      </c>
      <c r="G514" s="2" t="s">
        <v>19</v>
      </c>
      <c r="H514" s="2" t="s">
        <v>19</v>
      </c>
      <c r="I514" s="2" t="s">
        <v>19</v>
      </c>
      <c r="J514" s="2" t="s">
        <v>19</v>
      </c>
      <c r="K514" s="2" t="s">
        <v>19</v>
      </c>
      <c r="L514" s="3">
        <f>ROUND(L515,2)+ROUND(L516,2)+ROUND(L517,2)+ROUND(L518,2)+ROUND(L519,2)</f>
        <v>41612.730000000003</v>
      </c>
      <c r="M514" s="2" t="s">
        <v>19</v>
      </c>
      <c r="N514" s="2" t="s">
        <v>19</v>
      </c>
      <c r="O514" s="2" t="s">
        <v>19</v>
      </c>
      <c r="P514" s="2" t="s">
        <v>19</v>
      </c>
      <c r="Q514" s="2" t="s">
        <v>19</v>
      </c>
      <c r="R514" s="10"/>
    </row>
    <row r="515" ht="45" customHeight="1">
      <c r="A515" s="5" t="s">
        <v>22</v>
      </c>
      <c r="B515" s="5" t="s">
        <v>1453</v>
      </c>
      <c r="C515" s="5" t="s">
        <v>24</v>
      </c>
      <c r="D515" s="5" t="s">
        <v>1454</v>
      </c>
      <c r="E515" s="5" t="s">
        <v>1455</v>
      </c>
      <c r="F515" s="6">
        <f t="shared" si="74"/>
        <v>3</v>
      </c>
      <c r="G515" s="5" t="s">
        <v>35</v>
      </c>
      <c r="H515" s="7">
        <v>143.34999999999999</v>
      </c>
      <c r="I515" s="7">
        <v>143.34999999999999</v>
      </c>
      <c r="J515" s="8">
        <v>0.2354</v>
      </c>
      <c r="K515" s="7">
        <f t="shared" si="75"/>
        <v>177.09458999999998</v>
      </c>
      <c r="L515" s="9">
        <f t="shared" ref="L515:L519" si="80">ROUND(Q515,2)</f>
        <v>531.26999999999998</v>
      </c>
      <c r="M515" s="5" t="s">
        <v>19</v>
      </c>
      <c r="N515" s="5" t="s">
        <v>18</v>
      </c>
      <c r="O515" s="5" t="s">
        <v>28</v>
      </c>
      <c r="P515" s="6">
        <v>3</v>
      </c>
      <c r="Q515" s="7">
        <f t="shared" si="77"/>
        <v>531.26999999999998</v>
      </c>
      <c r="R515" s="10">
        <f>Q515/$Q$690</f>
        <v>1.3561756847371928e-004</v>
      </c>
    </row>
    <row r="516" ht="45" customHeight="1">
      <c r="A516" s="5" t="s">
        <v>22</v>
      </c>
      <c r="B516" s="5" t="s">
        <v>1456</v>
      </c>
      <c r="C516" s="5" t="s">
        <v>37</v>
      </c>
      <c r="D516" s="5" t="s">
        <v>1457</v>
      </c>
      <c r="E516" s="5" t="s">
        <v>1458</v>
      </c>
      <c r="F516" s="6">
        <f t="shared" si="74"/>
        <v>42</v>
      </c>
      <c r="G516" s="5" t="s">
        <v>35</v>
      </c>
      <c r="H516" s="7">
        <v>253.36000000000001</v>
      </c>
      <c r="I516" s="7">
        <v>253.36000000000001</v>
      </c>
      <c r="J516" s="8">
        <v>0.2354</v>
      </c>
      <c r="K516" s="7">
        <f t="shared" si="75"/>
        <v>313.000944</v>
      </c>
      <c r="L516" s="9">
        <f t="shared" si="80"/>
        <v>13146</v>
      </c>
      <c r="M516" s="5" t="s">
        <v>19</v>
      </c>
      <c r="N516" s="5" t="s">
        <v>18</v>
      </c>
      <c r="O516" s="5" t="s">
        <v>28</v>
      </c>
      <c r="P516" s="6">
        <v>42</v>
      </c>
      <c r="Q516" s="7">
        <f t="shared" si="77"/>
        <v>13146</v>
      </c>
      <c r="R516" s="10">
        <f>Q516/$Q$690</f>
        <v>3.3557862389284429e-003</v>
      </c>
    </row>
    <row r="517" ht="45" customHeight="1">
      <c r="A517" s="5" t="s">
        <v>22</v>
      </c>
      <c r="B517" s="5" t="s">
        <v>1459</v>
      </c>
      <c r="C517" s="5" t="s">
        <v>24</v>
      </c>
      <c r="D517" s="5" t="s">
        <v>1460</v>
      </c>
      <c r="E517" s="5" t="s">
        <v>1461</v>
      </c>
      <c r="F517" s="6">
        <f t="shared" si="74"/>
        <v>40</v>
      </c>
      <c r="G517" s="5" t="s">
        <v>35</v>
      </c>
      <c r="H517" s="7">
        <v>93.340000000000003</v>
      </c>
      <c r="I517" s="7">
        <v>93.340000000000003</v>
      </c>
      <c r="J517" s="8">
        <v>0.2354</v>
      </c>
      <c r="K517" s="7">
        <f t="shared" si="75"/>
        <v>115.31223600000001</v>
      </c>
      <c r="L517" s="9">
        <f t="shared" si="80"/>
        <v>4612.3999999999996</v>
      </c>
      <c r="M517" s="5" t="s">
        <v>19</v>
      </c>
      <c r="N517" s="5" t="s">
        <v>18</v>
      </c>
      <c r="O517" s="5" t="s">
        <v>28</v>
      </c>
      <c r="P517" s="6">
        <v>40</v>
      </c>
      <c r="Q517" s="7">
        <f t="shared" si="77"/>
        <v>4612.3999999999996</v>
      </c>
      <c r="R517" s="10">
        <f>Q517/$Q$690</f>
        <v>1.1774097404863495e-003</v>
      </c>
    </row>
    <row r="518" ht="45" customHeight="1">
      <c r="A518" s="5" t="s">
        <v>22</v>
      </c>
      <c r="B518" s="5" t="s">
        <v>1462</v>
      </c>
      <c r="C518" s="5" t="s">
        <v>24</v>
      </c>
      <c r="D518" s="5" t="s">
        <v>1463</v>
      </c>
      <c r="E518" s="5" t="s">
        <v>1464</v>
      </c>
      <c r="F518" s="6">
        <f t="shared" si="74"/>
        <v>190</v>
      </c>
      <c r="G518" s="5" t="s">
        <v>43</v>
      </c>
      <c r="H518" s="7">
        <v>98.650000000000006</v>
      </c>
      <c r="I518" s="7">
        <v>98.650000000000006</v>
      </c>
      <c r="J518" s="8">
        <v>0.2354</v>
      </c>
      <c r="K518" s="7">
        <f t="shared" si="75"/>
        <v>121.87221000000001</v>
      </c>
      <c r="L518" s="9">
        <f t="shared" si="80"/>
        <v>23155.299999999999</v>
      </c>
      <c r="M518" s="5" t="s">
        <v>19</v>
      </c>
      <c r="N518" s="5" t="s">
        <v>18</v>
      </c>
      <c r="O518" s="5" t="s">
        <v>28</v>
      </c>
      <c r="P518" s="6">
        <v>190</v>
      </c>
      <c r="Q518" s="7">
        <f t="shared" si="77"/>
        <v>23155.299999999999</v>
      </c>
      <c r="R518" s="10">
        <f>Q518/$Q$690</f>
        <v>5.9108654418271542e-003</v>
      </c>
    </row>
    <row r="519" ht="45" customHeight="1">
      <c r="A519" s="5" t="s">
        <v>22</v>
      </c>
      <c r="B519" s="5" t="s">
        <v>1465</v>
      </c>
      <c r="C519" s="5" t="s">
        <v>37</v>
      </c>
      <c r="D519" s="5" t="s">
        <v>1466</v>
      </c>
      <c r="E519" s="5" t="s">
        <v>1467</v>
      </c>
      <c r="F519" s="6">
        <f t="shared" si="74"/>
        <v>9</v>
      </c>
      <c r="G519" s="5" t="s">
        <v>35</v>
      </c>
      <c r="H519" s="7">
        <v>15.09</v>
      </c>
      <c r="I519" s="7">
        <v>15.09</v>
      </c>
      <c r="J519" s="8">
        <v>0.2354</v>
      </c>
      <c r="K519" s="7">
        <f t="shared" si="75"/>
        <v>18.642185999999999</v>
      </c>
      <c r="L519" s="9">
        <f t="shared" si="80"/>
        <v>167.75999999999999</v>
      </c>
      <c r="M519" s="5" t="s">
        <v>19</v>
      </c>
      <c r="N519" s="5" t="s">
        <v>18</v>
      </c>
      <c r="O519" s="5" t="s">
        <v>28</v>
      </c>
      <c r="P519" s="6">
        <v>9</v>
      </c>
      <c r="Q519" s="7">
        <f t="shared" si="77"/>
        <v>167.75999999999999</v>
      </c>
      <c r="R519" s="10">
        <f>Q519/$Q$690</f>
        <v>4.2824182218365703e-005</v>
      </c>
    </row>
    <row r="520" ht="45" customHeight="1">
      <c r="A520" s="2" t="s">
        <v>17</v>
      </c>
      <c r="B520" s="2" t="s">
        <v>1468</v>
      </c>
      <c r="C520" s="2" t="s">
        <v>19</v>
      </c>
      <c r="D520" s="2" t="s">
        <v>19</v>
      </c>
      <c r="E520" s="2" t="s">
        <v>1469</v>
      </c>
      <c r="F520" s="2" t="s">
        <v>19</v>
      </c>
      <c r="G520" s="2" t="s">
        <v>19</v>
      </c>
      <c r="H520" s="2" t="s">
        <v>19</v>
      </c>
      <c r="I520" s="2" t="s">
        <v>19</v>
      </c>
      <c r="J520" s="2" t="s">
        <v>19</v>
      </c>
      <c r="K520" s="2" t="s">
        <v>19</v>
      </c>
      <c r="L520" s="3">
        <f>ROUND(L521,2)+ROUND(L522,2)+ROUND(L523,2)+ROUND(L524,2)+ROUND(L525,2)+ROUND(L526,2)+ROUND(L527,2)+ROUND(L528,2)</f>
        <v>17700.25</v>
      </c>
      <c r="M520" s="2" t="s">
        <v>19</v>
      </c>
      <c r="N520" s="2" t="s">
        <v>19</v>
      </c>
      <c r="O520" s="2" t="s">
        <v>19</v>
      </c>
      <c r="P520" s="2" t="s">
        <v>19</v>
      </c>
      <c r="Q520" s="2" t="s">
        <v>19</v>
      </c>
      <c r="R520" s="10"/>
    </row>
    <row r="521" ht="45" customHeight="1">
      <c r="A521" s="5" t="s">
        <v>22</v>
      </c>
      <c r="B521" s="5" t="s">
        <v>1470</v>
      </c>
      <c r="C521" s="5" t="s">
        <v>24</v>
      </c>
      <c r="D521" s="5" t="s">
        <v>1471</v>
      </c>
      <c r="E521" s="5" t="s">
        <v>1472</v>
      </c>
      <c r="F521" s="6">
        <f t="shared" si="74"/>
        <v>86.599999999999994</v>
      </c>
      <c r="G521" s="5" t="s">
        <v>43</v>
      </c>
      <c r="H521" s="7">
        <v>23.73</v>
      </c>
      <c r="I521" s="7">
        <v>23.73</v>
      </c>
      <c r="J521" s="8">
        <v>0.2354</v>
      </c>
      <c r="K521" s="7">
        <f t="shared" si="75"/>
        <v>29.316041999999999</v>
      </c>
      <c r="L521" s="9">
        <f t="shared" ref="L521:L528" si="81">ROUND(Q521,2)</f>
        <v>2539.1100000000001</v>
      </c>
      <c r="M521" s="5" t="s">
        <v>19</v>
      </c>
      <c r="N521" s="5" t="s">
        <v>18</v>
      </c>
      <c r="O521" s="5" t="s">
        <v>28</v>
      </c>
      <c r="P521" s="6">
        <v>86.599999999999994</v>
      </c>
      <c r="Q521" s="7">
        <f t="shared" si="77"/>
        <v>2539.1120000000001</v>
      </c>
      <c r="R521" s="10">
        <f>Q521/$Q$690</f>
        <v>6.4816043729636974e-004</v>
      </c>
    </row>
    <row r="522" ht="45" customHeight="1">
      <c r="A522" s="5" t="s">
        <v>22</v>
      </c>
      <c r="B522" s="5" t="s">
        <v>1473</v>
      </c>
      <c r="C522" s="5" t="s">
        <v>24</v>
      </c>
      <c r="D522" s="5" t="s">
        <v>1474</v>
      </c>
      <c r="E522" s="5" t="s">
        <v>1475</v>
      </c>
      <c r="F522" s="6">
        <f t="shared" si="74"/>
        <v>842.79999999999995</v>
      </c>
      <c r="G522" s="5" t="s">
        <v>43</v>
      </c>
      <c r="H522" s="7">
        <v>11.24</v>
      </c>
      <c r="I522" s="7">
        <v>11.24</v>
      </c>
      <c r="J522" s="8">
        <v>0.2354</v>
      </c>
      <c r="K522" s="7">
        <f t="shared" si="75"/>
        <v>13.885896000000001</v>
      </c>
      <c r="L522" s="9">
        <f t="shared" si="81"/>
        <v>11706.49</v>
      </c>
      <c r="M522" s="5" t="s">
        <v>19</v>
      </c>
      <c r="N522" s="5" t="s">
        <v>18</v>
      </c>
      <c r="O522" s="5" t="s">
        <v>28</v>
      </c>
      <c r="P522" s="6">
        <v>842.79999999999995</v>
      </c>
      <c r="Q522" s="7">
        <f t="shared" si="77"/>
        <v>11706.492</v>
      </c>
      <c r="R522" s="10">
        <f>Q522/$Q$690</f>
        <v>2.9883222850848857e-003</v>
      </c>
    </row>
    <row r="523" ht="45" customHeight="1">
      <c r="A523" s="5" t="s">
        <v>22</v>
      </c>
      <c r="B523" s="5" t="s">
        <v>1476</v>
      </c>
      <c r="C523" s="5" t="s">
        <v>24</v>
      </c>
      <c r="D523" s="5" t="s">
        <v>1477</v>
      </c>
      <c r="E523" s="5" t="s">
        <v>1478</v>
      </c>
      <c r="F523" s="6">
        <f t="shared" si="74"/>
        <v>4.9000000000000004</v>
      </c>
      <c r="G523" s="5" t="s">
        <v>43</v>
      </c>
      <c r="H523" s="7">
        <v>18.890000000000001</v>
      </c>
      <c r="I523" s="7">
        <v>18.890000000000001</v>
      </c>
      <c r="J523" s="8">
        <v>0.2354</v>
      </c>
      <c r="K523" s="7">
        <f t="shared" si="75"/>
        <v>23.336706</v>
      </c>
      <c r="L523" s="9">
        <f t="shared" si="81"/>
        <v>114.37</v>
      </c>
      <c r="M523" s="5" t="s">
        <v>19</v>
      </c>
      <c r="N523" s="5" t="s">
        <v>18</v>
      </c>
      <c r="O523" s="5" t="s">
        <v>28</v>
      </c>
      <c r="P523" s="6">
        <v>4.9000000000000004</v>
      </c>
      <c r="Q523" s="7">
        <f t="shared" si="77"/>
        <v>114.36600000000001</v>
      </c>
      <c r="R523" s="10">
        <f>Q523/$Q$690</f>
        <v>2.9194268142498885e-005</v>
      </c>
    </row>
    <row r="524" ht="45" customHeight="1">
      <c r="A524" s="5" t="s">
        <v>22</v>
      </c>
      <c r="B524" s="5" t="s">
        <v>1479</v>
      </c>
      <c r="C524" s="5" t="s">
        <v>24</v>
      </c>
      <c r="D524" s="5" t="s">
        <v>1480</v>
      </c>
      <c r="E524" s="5" t="s">
        <v>1481</v>
      </c>
      <c r="F524" s="6">
        <f t="shared" si="74"/>
        <v>4.5</v>
      </c>
      <c r="G524" s="5" t="s">
        <v>43</v>
      </c>
      <c r="H524" s="7">
        <v>12.75</v>
      </c>
      <c r="I524" s="7">
        <v>12.75</v>
      </c>
      <c r="J524" s="8">
        <v>0.2354</v>
      </c>
      <c r="K524" s="7">
        <f t="shared" si="75"/>
        <v>15.75135</v>
      </c>
      <c r="L524" s="9">
        <f t="shared" si="81"/>
        <v>70.879999999999995</v>
      </c>
      <c r="M524" s="5" t="s">
        <v>19</v>
      </c>
      <c r="N524" s="5" t="s">
        <v>18</v>
      </c>
      <c r="O524" s="5" t="s">
        <v>28</v>
      </c>
      <c r="P524" s="6">
        <v>4.5</v>
      </c>
      <c r="Q524" s="7">
        <f t="shared" si="77"/>
        <v>70.875</v>
      </c>
      <c r="R524" s="10">
        <f>Q524/$Q$690</f>
        <v>1.8092298013392164e-005</v>
      </c>
    </row>
    <row r="525" ht="45" customHeight="1">
      <c r="A525" s="5" t="s">
        <v>22</v>
      </c>
      <c r="B525" s="5" t="s">
        <v>1482</v>
      </c>
      <c r="C525" s="5" t="s">
        <v>24</v>
      </c>
      <c r="D525" s="5" t="s">
        <v>1483</v>
      </c>
      <c r="E525" s="5" t="s">
        <v>1484</v>
      </c>
      <c r="F525" s="6">
        <f t="shared" si="74"/>
        <v>12</v>
      </c>
      <c r="G525" s="5" t="s">
        <v>43</v>
      </c>
      <c r="H525" s="7">
        <v>19.109999999999999</v>
      </c>
      <c r="I525" s="7">
        <v>19.109999999999999</v>
      </c>
      <c r="J525" s="8">
        <v>0.2354</v>
      </c>
      <c r="K525" s="7">
        <f t="shared" si="75"/>
        <v>23.608494</v>
      </c>
      <c r="L525" s="9">
        <f t="shared" si="81"/>
        <v>283.31999999999999</v>
      </c>
      <c r="M525" s="5" t="s">
        <v>19</v>
      </c>
      <c r="N525" s="5" t="s">
        <v>18</v>
      </c>
      <c r="O525" s="5" t="s">
        <v>28</v>
      </c>
      <c r="P525" s="6">
        <v>12</v>
      </c>
      <c r="Q525" s="7">
        <f t="shared" si="77"/>
        <v>283.31999999999999</v>
      </c>
      <c r="R525" s="10">
        <f>Q525/$Q$690</f>
        <v>7.2323243360201313e-005</v>
      </c>
    </row>
    <row r="526" ht="45" customHeight="1">
      <c r="A526" s="5" t="s">
        <v>22</v>
      </c>
      <c r="B526" s="5" t="s">
        <v>1485</v>
      </c>
      <c r="C526" s="5" t="s">
        <v>37</v>
      </c>
      <c r="D526" s="5" t="s">
        <v>1486</v>
      </c>
      <c r="E526" s="5" t="s">
        <v>1487</v>
      </c>
      <c r="F526" s="6">
        <f t="shared" si="74"/>
        <v>7.7999999999999998</v>
      </c>
      <c r="G526" s="5" t="s">
        <v>43</v>
      </c>
      <c r="H526" s="7">
        <v>30.68</v>
      </c>
      <c r="I526" s="7">
        <v>30.68</v>
      </c>
      <c r="J526" s="8">
        <v>0.2354</v>
      </c>
      <c r="K526" s="7">
        <f t="shared" si="75"/>
        <v>37.902071999999997</v>
      </c>
      <c r="L526" s="9">
        <f t="shared" si="81"/>
        <v>295.62</v>
      </c>
      <c r="M526" s="5" t="s">
        <v>19</v>
      </c>
      <c r="N526" s="5" t="s">
        <v>18</v>
      </c>
      <c r="O526" s="5" t="s">
        <v>28</v>
      </c>
      <c r="P526" s="6">
        <v>7.7999999999999998</v>
      </c>
      <c r="Q526" s="7">
        <f t="shared" si="77"/>
        <v>295.62</v>
      </c>
      <c r="R526" s="10">
        <f>Q526/$Q$690</f>
        <v>7.5463070740303229e-005</v>
      </c>
    </row>
    <row r="527" ht="45" customHeight="1">
      <c r="A527" s="5" t="s">
        <v>22</v>
      </c>
      <c r="B527" s="5" t="s">
        <v>1488</v>
      </c>
      <c r="C527" s="5" t="s">
        <v>24</v>
      </c>
      <c r="D527" s="5" t="s">
        <v>1489</v>
      </c>
      <c r="E527" s="5" t="s">
        <v>1490</v>
      </c>
      <c r="F527" s="6">
        <f t="shared" si="74"/>
        <v>76.700000000000003</v>
      </c>
      <c r="G527" s="5" t="s">
        <v>43</v>
      </c>
      <c r="H527" s="7">
        <v>24.370000000000001</v>
      </c>
      <c r="I527" s="7">
        <v>24.370000000000001</v>
      </c>
      <c r="J527" s="8">
        <v>0.2354</v>
      </c>
      <c r="K527" s="7">
        <f t="shared" si="75"/>
        <v>30.106698000000002</v>
      </c>
      <c r="L527" s="9">
        <f t="shared" si="81"/>
        <v>2309.4400000000001</v>
      </c>
      <c r="M527" s="5" t="s">
        <v>19</v>
      </c>
      <c r="N527" s="5" t="s">
        <v>18</v>
      </c>
      <c r="O527" s="5" t="s">
        <v>28</v>
      </c>
      <c r="P527" s="6">
        <v>76.700000000000003</v>
      </c>
      <c r="Q527" s="7">
        <f t="shared" si="77"/>
        <v>2309.4369999999999</v>
      </c>
      <c r="R527" s="10">
        <f>Q527/$Q$690</f>
        <v>5.8953118091223085e-004</v>
      </c>
    </row>
    <row r="528" ht="45" customHeight="1">
      <c r="A528" s="5" t="s">
        <v>22</v>
      </c>
      <c r="B528" s="5" t="s">
        <v>1491</v>
      </c>
      <c r="C528" s="5" t="s">
        <v>24</v>
      </c>
      <c r="D528" s="5" t="s">
        <v>1492</v>
      </c>
      <c r="E528" s="5" t="s">
        <v>1493</v>
      </c>
      <c r="F528" s="6">
        <f t="shared" si="74"/>
        <v>24.100000000000001</v>
      </c>
      <c r="G528" s="5" t="s">
        <v>43</v>
      </c>
      <c r="H528" s="7">
        <v>12.800000000000001</v>
      </c>
      <c r="I528" s="7">
        <v>12.800000000000001</v>
      </c>
      <c r="J528" s="8">
        <v>0.2354</v>
      </c>
      <c r="K528" s="7">
        <f t="shared" si="75"/>
        <v>15.813120000000001</v>
      </c>
      <c r="L528" s="9">
        <f t="shared" si="81"/>
        <v>381.01999999999998</v>
      </c>
      <c r="M528" s="5" t="s">
        <v>19</v>
      </c>
      <c r="N528" s="5" t="s">
        <v>18</v>
      </c>
      <c r="O528" s="5" t="s">
        <v>28</v>
      </c>
      <c r="P528" s="6">
        <v>24.100000000000001</v>
      </c>
      <c r="Q528" s="7">
        <f t="shared" si="77"/>
        <v>381.02100000000002</v>
      </c>
      <c r="R528" s="10">
        <f>Q528/$Q$690</f>
        <v>9.7263428308440154e-005</v>
      </c>
    </row>
    <row r="529" ht="45" customHeight="1">
      <c r="A529" s="2" t="s">
        <v>17</v>
      </c>
      <c r="B529" s="2" t="s">
        <v>1494</v>
      </c>
      <c r="C529" s="2" t="s">
        <v>19</v>
      </c>
      <c r="D529" s="2" t="s">
        <v>19</v>
      </c>
      <c r="E529" s="2" t="s">
        <v>1495</v>
      </c>
      <c r="F529" s="2" t="s">
        <v>19</v>
      </c>
      <c r="G529" s="2" t="s">
        <v>19</v>
      </c>
      <c r="H529" s="2" t="s">
        <v>19</v>
      </c>
      <c r="I529" s="2" t="s">
        <v>19</v>
      </c>
      <c r="J529" s="2" t="s">
        <v>19</v>
      </c>
      <c r="K529" s="2" t="s">
        <v>19</v>
      </c>
      <c r="L529" s="3">
        <f>ROUND(L530,2)+ROUND(L531,2)</f>
        <v>20398.299999999999</v>
      </c>
      <c r="M529" s="2" t="s">
        <v>19</v>
      </c>
      <c r="N529" s="2" t="s">
        <v>19</v>
      </c>
      <c r="O529" s="2" t="s">
        <v>19</v>
      </c>
      <c r="P529" s="2" t="s">
        <v>19</v>
      </c>
      <c r="Q529" s="2" t="s">
        <v>19</v>
      </c>
      <c r="R529" s="10"/>
    </row>
    <row r="530" ht="45" customHeight="1">
      <c r="A530" s="5" t="s">
        <v>22</v>
      </c>
      <c r="B530" s="5" t="s">
        <v>1496</v>
      </c>
      <c r="C530" s="5" t="s">
        <v>37</v>
      </c>
      <c r="D530" s="5" t="s">
        <v>1497</v>
      </c>
      <c r="E530" s="5" t="s">
        <v>1498</v>
      </c>
      <c r="F530" s="6">
        <f t="shared" si="74"/>
        <v>250</v>
      </c>
      <c r="G530" s="5" t="s">
        <v>43</v>
      </c>
      <c r="H530" s="7">
        <v>14.699999999999999</v>
      </c>
      <c r="I530" s="7">
        <v>14.699999999999999</v>
      </c>
      <c r="J530" s="8">
        <v>0.2354</v>
      </c>
      <c r="K530" s="7">
        <f t="shared" si="75"/>
        <v>18.16038</v>
      </c>
      <c r="L530" s="9">
        <f t="shared" ref="L530:L531" si="82">ROUND(Q530,2)</f>
        <v>4540</v>
      </c>
      <c r="M530" s="5" t="s">
        <v>19</v>
      </c>
      <c r="N530" s="5" t="s">
        <v>18</v>
      </c>
      <c r="O530" s="5" t="s">
        <v>28</v>
      </c>
      <c r="P530" s="6">
        <v>250</v>
      </c>
      <c r="Q530" s="7">
        <f t="shared" si="77"/>
        <v>4540</v>
      </c>
      <c r="R530" s="10">
        <f>Q530/$Q$690</f>
        <v>1.1589281549319284e-003</v>
      </c>
    </row>
    <row r="531" ht="45" customHeight="1">
      <c r="A531" s="5" t="s">
        <v>22</v>
      </c>
      <c r="B531" s="5" t="s">
        <v>1499</v>
      </c>
      <c r="C531" s="5" t="s">
        <v>37</v>
      </c>
      <c r="D531" s="5" t="s">
        <v>1500</v>
      </c>
      <c r="E531" s="5" t="s">
        <v>1501</v>
      </c>
      <c r="F531" s="6">
        <f t="shared" si="74"/>
        <v>229.09999999999999</v>
      </c>
      <c r="G531" s="5" t="s">
        <v>43</v>
      </c>
      <c r="H531" s="7">
        <v>56.030000000000001</v>
      </c>
      <c r="I531" s="7">
        <v>56.030000000000001</v>
      </c>
      <c r="J531" s="8">
        <v>0.2354</v>
      </c>
      <c r="K531" s="7">
        <f t="shared" si="75"/>
        <v>69.219462000000007</v>
      </c>
      <c r="L531" s="9">
        <f t="shared" si="82"/>
        <v>15858.299999999999</v>
      </c>
      <c r="M531" s="5" t="s">
        <v>19</v>
      </c>
      <c r="N531" s="5" t="s">
        <v>18</v>
      </c>
      <c r="O531" s="5" t="s">
        <v>28</v>
      </c>
      <c r="P531" s="6">
        <v>229.09999999999999</v>
      </c>
      <c r="Q531" s="7">
        <f t="shared" si="77"/>
        <v>15858.302</v>
      </c>
      <c r="R531" s="10">
        <f>Q531/$Q$690</f>
        <v>4.0481569773597598e-003</v>
      </c>
    </row>
    <row r="532" ht="45" customHeight="1">
      <c r="A532" s="2" t="s">
        <v>17</v>
      </c>
      <c r="B532" s="2" t="s">
        <v>1502</v>
      </c>
      <c r="C532" s="2" t="s">
        <v>19</v>
      </c>
      <c r="D532" s="2" t="s">
        <v>19</v>
      </c>
      <c r="E532" s="2" t="s">
        <v>1503</v>
      </c>
      <c r="F532" s="2" t="s">
        <v>19</v>
      </c>
      <c r="G532" s="2" t="s">
        <v>19</v>
      </c>
      <c r="H532" s="2" t="s">
        <v>19</v>
      </c>
      <c r="I532" s="2" t="s">
        <v>19</v>
      </c>
      <c r="J532" s="2" t="s">
        <v>19</v>
      </c>
      <c r="K532" s="2" t="s">
        <v>19</v>
      </c>
      <c r="L532" s="3">
        <f>ROUND(L533,2)+ROUND(L534,2)+ROUND(L535,2)+ROUND(L536,2)+ROUND(L537,2)+ROUND(L538,2)+ROUND(L539,2)+ROUND(L540,2)+ROUND(L541,2)</f>
        <v>15232.520000000002</v>
      </c>
      <c r="M532" s="2" t="s">
        <v>19</v>
      </c>
      <c r="N532" s="2" t="s">
        <v>19</v>
      </c>
      <c r="O532" s="2" t="s">
        <v>19</v>
      </c>
      <c r="P532" s="2" t="s">
        <v>19</v>
      </c>
      <c r="Q532" s="2" t="s">
        <v>19</v>
      </c>
      <c r="R532" s="10"/>
    </row>
    <row r="533" ht="45" customHeight="1">
      <c r="A533" s="5" t="s">
        <v>22</v>
      </c>
      <c r="B533" s="5" t="s">
        <v>1504</v>
      </c>
      <c r="C533" s="5" t="s">
        <v>37</v>
      </c>
      <c r="D533" s="5" t="s">
        <v>1505</v>
      </c>
      <c r="E533" s="5" t="s">
        <v>1506</v>
      </c>
      <c r="F533" s="6">
        <f t="shared" si="74"/>
        <v>6</v>
      </c>
      <c r="G533" s="5" t="s">
        <v>35</v>
      </c>
      <c r="H533" s="7">
        <v>42.299999999999997</v>
      </c>
      <c r="I533" s="7">
        <v>42.299999999999997</v>
      </c>
      <c r="J533" s="8">
        <v>0.2354</v>
      </c>
      <c r="K533" s="7">
        <f t="shared" si="75"/>
        <v>52.257419999999996</v>
      </c>
      <c r="L533" s="9">
        <f t="shared" ref="L533:L541" si="83">ROUND(Q533,2)</f>
        <v>313.56</v>
      </c>
      <c r="M533" s="5" t="s">
        <v>19</v>
      </c>
      <c r="N533" s="5" t="s">
        <v>18</v>
      </c>
      <c r="O533" s="5" t="s">
        <v>28</v>
      </c>
      <c r="P533" s="6">
        <v>6</v>
      </c>
      <c r="Q533" s="7">
        <f t="shared" si="77"/>
        <v>313.56</v>
      </c>
      <c r="R533" s="10">
        <f>Q533/$Q$690</f>
        <v>8.0042623845915305e-005</v>
      </c>
    </row>
    <row r="534" ht="45" customHeight="1">
      <c r="A534" s="5" t="s">
        <v>22</v>
      </c>
      <c r="B534" s="5" t="s">
        <v>1507</v>
      </c>
      <c r="C534" s="5" t="s">
        <v>37</v>
      </c>
      <c r="D534" s="5" t="s">
        <v>1508</v>
      </c>
      <c r="E534" s="5" t="s">
        <v>1509</v>
      </c>
      <c r="F534" s="6">
        <f t="shared" si="74"/>
        <v>46</v>
      </c>
      <c r="G534" s="5" t="s">
        <v>35</v>
      </c>
      <c r="H534" s="7">
        <v>101.16</v>
      </c>
      <c r="I534" s="7">
        <v>101.16</v>
      </c>
      <c r="J534" s="8">
        <v>0.2354</v>
      </c>
      <c r="K534" s="7">
        <f t="shared" si="75"/>
        <v>124.97306399999999</v>
      </c>
      <c r="L534" s="9">
        <f t="shared" si="83"/>
        <v>5748.6199999999999</v>
      </c>
      <c r="M534" s="5" t="s">
        <v>19</v>
      </c>
      <c r="N534" s="5" t="s">
        <v>18</v>
      </c>
      <c r="O534" s="5" t="s">
        <v>28</v>
      </c>
      <c r="P534" s="6">
        <v>46</v>
      </c>
      <c r="Q534" s="7">
        <f t="shared" si="77"/>
        <v>5748.6199999999999</v>
      </c>
      <c r="R534" s="10">
        <f>Q534/$Q$690</f>
        <v>1.4674532092521547e-003</v>
      </c>
    </row>
    <row r="535" ht="45" customHeight="1">
      <c r="A535" s="5" t="s">
        <v>22</v>
      </c>
      <c r="B535" s="5" t="s">
        <v>1510</v>
      </c>
      <c r="C535" s="5" t="s">
        <v>37</v>
      </c>
      <c r="D535" s="5" t="s">
        <v>1511</v>
      </c>
      <c r="E535" s="5" t="s">
        <v>1512</v>
      </c>
      <c r="F535" s="6">
        <f t="shared" si="74"/>
        <v>31</v>
      </c>
      <c r="G535" s="5" t="s">
        <v>35</v>
      </c>
      <c r="H535" s="7">
        <v>101.16</v>
      </c>
      <c r="I535" s="7">
        <v>101.16</v>
      </c>
      <c r="J535" s="8">
        <v>0.2354</v>
      </c>
      <c r="K535" s="7">
        <f t="shared" si="75"/>
        <v>124.97306399999999</v>
      </c>
      <c r="L535" s="9">
        <f t="shared" si="83"/>
        <v>3874.0700000000002</v>
      </c>
      <c r="M535" s="5" t="s">
        <v>19</v>
      </c>
      <c r="N535" s="5" t="s">
        <v>18</v>
      </c>
      <c r="O535" s="5" t="s">
        <v>28</v>
      </c>
      <c r="P535" s="6">
        <v>31</v>
      </c>
      <c r="Q535" s="7">
        <f t="shared" si="77"/>
        <v>3874.0700000000002</v>
      </c>
      <c r="R535" s="10">
        <f>Q535/$Q$690</f>
        <v>9.8893585840906088e-004</v>
      </c>
    </row>
    <row r="536" ht="45" customHeight="1">
      <c r="A536" s="5" t="s">
        <v>22</v>
      </c>
      <c r="B536" s="5" t="s">
        <v>1513</v>
      </c>
      <c r="C536" s="5" t="s">
        <v>24</v>
      </c>
      <c r="D536" s="5" t="s">
        <v>1514</v>
      </c>
      <c r="E536" s="5" t="s">
        <v>1515</v>
      </c>
      <c r="F536" s="6">
        <f t="shared" si="74"/>
        <v>15</v>
      </c>
      <c r="G536" s="5" t="s">
        <v>35</v>
      </c>
      <c r="H536" s="7">
        <v>26.859999999999999</v>
      </c>
      <c r="I536" s="7">
        <v>26.859999999999999</v>
      </c>
      <c r="J536" s="8">
        <v>0.2354</v>
      </c>
      <c r="K536" s="7">
        <f t="shared" si="75"/>
        <v>33.182844000000003</v>
      </c>
      <c r="L536" s="9">
        <f t="shared" si="83"/>
        <v>497.69999999999999</v>
      </c>
      <c r="M536" s="5" t="s">
        <v>19</v>
      </c>
      <c r="N536" s="5" t="s">
        <v>18</v>
      </c>
      <c r="O536" s="5" t="s">
        <v>28</v>
      </c>
      <c r="P536" s="6">
        <v>15</v>
      </c>
      <c r="Q536" s="7">
        <f t="shared" si="77"/>
        <v>497.69999999999999</v>
      </c>
      <c r="R536" s="10">
        <f>Q536/$Q$690</f>
        <v>1.2704813716070941e-004</v>
      </c>
    </row>
    <row r="537" ht="45" customHeight="1">
      <c r="A537" s="5" t="s">
        <v>22</v>
      </c>
      <c r="B537" s="5" t="s">
        <v>1516</v>
      </c>
      <c r="C537" s="5" t="s">
        <v>37</v>
      </c>
      <c r="D537" s="5" t="s">
        <v>1517</v>
      </c>
      <c r="E537" s="5" t="s">
        <v>1518</v>
      </c>
      <c r="F537" s="6">
        <f t="shared" si="74"/>
        <v>5</v>
      </c>
      <c r="G537" s="5" t="s">
        <v>35</v>
      </c>
      <c r="H537" s="7">
        <v>112.54000000000001</v>
      </c>
      <c r="I537" s="7">
        <v>112.54000000000001</v>
      </c>
      <c r="J537" s="8">
        <v>0.2354</v>
      </c>
      <c r="K537" s="7">
        <f t="shared" si="75"/>
        <v>139.031916</v>
      </c>
      <c r="L537" s="9">
        <f t="shared" si="83"/>
        <v>695.14999999999998</v>
      </c>
      <c r="M537" s="5" t="s">
        <v>19</v>
      </c>
      <c r="N537" s="5" t="s">
        <v>18</v>
      </c>
      <c r="O537" s="5" t="s">
        <v>28</v>
      </c>
      <c r="P537" s="6">
        <v>5</v>
      </c>
      <c r="Q537" s="7">
        <f t="shared" si="77"/>
        <v>695.14999999999998</v>
      </c>
      <c r="R537" s="10">
        <f>Q537/$Q$690</f>
        <v>1.774513010795e-004</v>
      </c>
    </row>
    <row r="538" ht="45" customHeight="1">
      <c r="A538" s="5" t="s">
        <v>22</v>
      </c>
      <c r="B538" s="5" t="s">
        <v>1519</v>
      </c>
      <c r="C538" s="5" t="s">
        <v>37</v>
      </c>
      <c r="D538" s="5" t="s">
        <v>1520</v>
      </c>
      <c r="E538" s="5" t="s">
        <v>1521</v>
      </c>
      <c r="F538" s="6">
        <f t="shared" si="74"/>
        <v>9</v>
      </c>
      <c r="G538" s="5" t="s">
        <v>35</v>
      </c>
      <c r="H538" s="7">
        <v>118.28</v>
      </c>
      <c r="I538" s="7">
        <v>118.28</v>
      </c>
      <c r="J538" s="8">
        <v>0.2354</v>
      </c>
      <c r="K538" s="7">
        <f t="shared" si="75"/>
        <v>146.12311199999999</v>
      </c>
      <c r="L538" s="9">
        <f t="shared" si="83"/>
        <v>1315.0799999999999</v>
      </c>
      <c r="M538" s="5" t="s">
        <v>19</v>
      </c>
      <c r="N538" s="5" t="s">
        <v>18</v>
      </c>
      <c r="O538" s="5" t="s">
        <v>28</v>
      </c>
      <c r="P538" s="6">
        <v>9</v>
      </c>
      <c r="Q538" s="7">
        <f t="shared" si="77"/>
        <v>1315.0799999999999</v>
      </c>
      <c r="R538" s="10">
        <f>Q538/$Q$690</f>
        <v>3.3570115374182384e-004</v>
      </c>
    </row>
    <row r="539" ht="45" customHeight="1">
      <c r="A539" s="5" t="s">
        <v>22</v>
      </c>
      <c r="B539" s="5" t="s">
        <v>1522</v>
      </c>
      <c r="C539" s="5" t="s">
        <v>24</v>
      </c>
      <c r="D539" s="5" t="s">
        <v>1523</v>
      </c>
      <c r="E539" s="5" t="s">
        <v>1524</v>
      </c>
      <c r="F539" s="6">
        <f t="shared" si="74"/>
        <v>10</v>
      </c>
      <c r="G539" s="5" t="s">
        <v>35</v>
      </c>
      <c r="H539" s="7">
        <v>97.069999999999993</v>
      </c>
      <c r="I539" s="7">
        <v>97.069999999999993</v>
      </c>
      <c r="J539" s="8">
        <v>0.2354</v>
      </c>
      <c r="K539" s="7">
        <f t="shared" si="75"/>
        <v>119.920278</v>
      </c>
      <c r="L539" s="9">
        <f t="shared" si="83"/>
        <v>1199.2</v>
      </c>
      <c r="M539" s="5" t="s">
        <v>19</v>
      </c>
      <c r="N539" s="5" t="s">
        <v>18</v>
      </c>
      <c r="O539" s="5" t="s">
        <v>28</v>
      </c>
      <c r="P539" s="6">
        <v>10</v>
      </c>
      <c r="Q539" s="7">
        <f t="shared" si="77"/>
        <v>1199.2</v>
      </c>
      <c r="R539" s="10">
        <f>Q539/$Q$690</f>
        <v>3.0612040603400189e-004</v>
      </c>
    </row>
    <row r="540" ht="45" customHeight="1">
      <c r="A540" s="5" t="s">
        <v>22</v>
      </c>
      <c r="B540" s="5" t="s">
        <v>1525</v>
      </c>
      <c r="C540" s="5" t="s">
        <v>37</v>
      </c>
      <c r="D540" s="5" t="s">
        <v>1526</v>
      </c>
      <c r="E540" s="5" t="s">
        <v>1527</v>
      </c>
      <c r="F540" s="6">
        <f t="shared" si="74"/>
        <v>2</v>
      </c>
      <c r="G540" s="5" t="s">
        <v>35</v>
      </c>
      <c r="H540" s="7">
        <v>103.83</v>
      </c>
      <c r="I540" s="7">
        <v>103.83</v>
      </c>
      <c r="J540" s="8">
        <v>0.2354</v>
      </c>
      <c r="K540" s="7">
        <f t="shared" si="75"/>
        <v>128.271582</v>
      </c>
      <c r="L540" s="9">
        <f t="shared" si="83"/>
        <v>256.54000000000002</v>
      </c>
      <c r="M540" s="5" t="s">
        <v>19</v>
      </c>
      <c r="N540" s="5" t="s">
        <v>18</v>
      </c>
      <c r="O540" s="5" t="s">
        <v>28</v>
      </c>
      <c r="P540" s="6">
        <v>2</v>
      </c>
      <c r="Q540" s="7">
        <f t="shared" si="77"/>
        <v>256.54000000000002</v>
      </c>
      <c r="R540" s="10">
        <f>Q540/$Q$690</f>
        <v>6.5487098869215188e-005</v>
      </c>
    </row>
    <row r="541" ht="45" customHeight="1">
      <c r="A541" s="5" t="s">
        <v>22</v>
      </c>
      <c r="B541" s="5" t="s">
        <v>1528</v>
      </c>
      <c r="C541" s="5" t="s">
        <v>37</v>
      </c>
      <c r="D541" s="5" t="s">
        <v>1529</v>
      </c>
      <c r="E541" s="5" t="s">
        <v>1530</v>
      </c>
      <c r="F541" s="6">
        <f t="shared" si="74"/>
        <v>6</v>
      </c>
      <c r="G541" s="5" t="s">
        <v>35</v>
      </c>
      <c r="H541" s="7">
        <v>179.78</v>
      </c>
      <c r="I541" s="7">
        <v>179.78</v>
      </c>
      <c r="J541" s="8">
        <v>0.2354</v>
      </c>
      <c r="K541" s="7">
        <f t="shared" si="75"/>
        <v>222.100212</v>
      </c>
      <c r="L541" s="9">
        <f t="shared" si="83"/>
        <v>1332.5999999999999</v>
      </c>
      <c r="M541" s="5" t="s">
        <v>19</v>
      </c>
      <c r="N541" s="5" t="s">
        <v>18</v>
      </c>
      <c r="O541" s="5" t="s">
        <v>28</v>
      </c>
      <c r="P541" s="6">
        <v>6</v>
      </c>
      <c r="Q541" s="7">
        <f t="shared" si="77"/>
        <v>1332.5999999999999</v>
      </c>
      <c r="R541" s="10">
        <f>Q541/$Q$690</f>
        <v>3.401734932295788e-004</v>
      </c>
    </row>
    <row r="542" ht="45" customHeight="1">
      <c r="A542" s="2" t="s">
        <v>17</v>
      </c>
      <c r="B542" s="2" t="s">
        <v>1531</v>
      </c>
      <c r="C542" s="2" t="s">
        <v>19</v>
      </c>
      <c r="D542" s="2" t="s">
        <v>19</v>
      </c>
      <c r="E542" s="2" t="s">
        <v>1532</v>
      </c>
      <c r="F542" s="2" t="s">
        <v>19</v>
      </c>
      <c r="G542" s="2" t="s">
        <v>19</v>
      </c>
      <c r="H542" s="2" t="s">
        <v>19</v>
      </c>
      <c r="I542" s="2" t="s">
        <v>19</v>
      </c>
      <c r="J542" s="2" t="s">
        <v>19</v>
      </c>
      <c r="K542" s="2" t="s">
        <v>19</v>
      </c>
      <c r="L542" s="3">
        <f>ROUND(L543,2)+ROUND(L544,2)+ROUND(L545,2)+ROUND(L546,2)+ROUND(L547,2)</f>
        <v>7643.5900000000001</v>
      </c>
      <c r="M542" s="2" t="s">
        <v>19</v>
      </c>
      <c r="N542" s="2" t="s">
        <v>19</v>
      </c>
      <c r="O542" s="2" t="s">
        <v>19</v>
      </c>
      <c r="P542" s="2" t="s">
        <v>19</v>
      </c>
      <c r="Q542" s="2" t="s">
        <v>19</v>
      </c>
      <c r="R542" s="10"/>
    </row>
    <row r="543" ht="45" customHeight="1">
      <c r="A543" s="5" t="s">
        <v>22</v>
      </c>
      <c r="B543" s="5" t="s">
        <v>1533</v>
      </c>
      <c r="C543" s="5" t="s">
        <v>24</v>
      </c>
      <c r="D543" s="5" t="s">
        <v>1534</v>
      </c>
      <c r="E543" s="5" t="s">
        <v>1535</v>
      </c>
      <c r="F543" s="6">
        <f t="shared" si="74"/>
        <v>1</v>
      </c>
      <c r="G543" s="5" t="s">
        <v>35</v>
      </c>
      <c r="H543" s="7">
        <v>1533.1099999999999</v>
      </c>
      <c r="I543" s="7">
        <v>1533.1099999999999</v>
      </c>
      <c r="J543" s="8">
        <v>0.2354</v>
      </c>
      <c r="K543" s="7">
        <f t="shared" si="75"/>
        <v>1894.0040939999999</v>
      </c>
      <c r="L543" s="9">
        <f t="shared" ref="L543:L547" si="84">ROUND(Q543,2)</f>
        <v>1894</v>
      </c>
      <c r="M543" s="5" t="s">
        <v>19</v>
      </c>
      <c r="N543" s="5" t="s">
        <v>18</v>
      </c>
      <c r="O543" s="5" t="s">
        <v>28</v>
      </c>
      <c r="P543" s="6">
        <v>1</v>
      </c>
      <c r="Q543" s="7">
        <f t="shared" si="77"/>
        <v>1894</v>
      </c>
      <c r="R543" s="10">
        <f>Q543/$Q$690</f>
        <v>4.8348236243195427e-004</v>
      </c>
    </row>
    <row r="544" ht="45" customHeight="1">
      <c r="A544" s="5" t="s">
        <v>22</v>
      </c>
      <c r="B544" s="5" t="s">
        <v>1536</v>
      </c>
      <c r="C544" s="5" t="s">
        <v>37</v>
      </c>
      <c r="D544" s="5" t="s">
        <v>1537</v>
      </c>
      <c r="E544" s="5" t="s">
        <v>1538</v>
      </c>
      <c r="F544" s="6">
        <f t="shared" si="74"/>
        <v>2</v>
      </c>
      <c r="G544" s="5" t="s">
        <v>35</v>
      </c>
      <c r="H544" s="7">
        <v>633.75</v>
      </c>
      <c r="I544" s="7">
        <v>633.75</v>
      </c>
      <c r="J544" s="8">
        <v>0.2354</v>
      </c>
      <c r="K544" s="7">
        <f t="shared" si="75"/>
        <v>782.93475000000001</v>
      </c>
      <c r="L544" s="9">
        <f t="shared" si="84"/>
        <v>1565.8599999999999</v>
      </c>
      <c r="M544" s="5" t="s">
        <v>19</v>
      </c>
      <c r="N544" s="5" t="s">
        <v>18</v>
      </c>
      <c r="O544" s="5" t="s">
        <v>28</v>
      </c>
      <c r="P544" s="6">
        <v>2</v>
      </c>
      <c r="Q544" s="7">
        <f t="shared" si="77"/>
        <v>1565.8599999999999</v>
      </c>
      <c r="R544" s="10">
        <f>Q544/$Q$690</f>
        <v>3.9971789442328398e-004</v>
      </c>
    </row>
    <row r="545" ht="45" customHeight="1">
      <c r="A545" s="5" t="s">
        <v>22</v>
      </c>
      <c r="B545" s="5" t="s">
        <v>1539</v>
      </c>
      <c r="C545" s="5" t="s">
        <v>37</v>
      </c>
      <c r="D545" s="5" t="s">
        <v>1540</v>
      </c>
      <c r="E545" s="5" t="s">
        <v>1541</v>
      </c>
      <c r="F545" s="6">
        <f t="shared" si="74"/>
        <v>1</v>
      </c>
      <c r="G545" s="5" t="s">
        <v>35</v>
      </c>
      <c r="H545" s="7">
        <v>923.78999999999996</v>
      </c>
      <c r="I545" s="7">
        <v>923.78999999999996</v>
      </c>
      <c r="J545" s="8">
        <v>0.2354</v>
      </c>
      <c r="K545" s="7">
        <f t="shared" si="75"/>
        <v>1141.250166</v>
      </c>
      <c r="L545" s="9">
        <f t="shared" si="84"/>
        <v>1141.25</v>
      </c>
      <c r="M545" s="5" t="s">
        <v>19</v>
      </c>
      <c r="N545" s="5" t="s">
        <v>18</v>
      </c>
      <c r="O545" s="5" t="s">
        <v>28</v>
      </c>
      <c r="P545" s="6">
        <v>1</v>
      </c>
      <c r="Q545" s="7">
        <f t="shared" si="77"/>
        <v>1141.25</v>
      </c>
      <c r="R545" s="10">
        <f>Q545/$Q$690</f>
        <v>2.9132747947490382e-004</v>
      </c>
    </row>
    <row r="546" ht="45" customHeight="1">
      <c r="A546" s="5" t="s">
        <v>22</v>
      </c>
      <c r="B546" s="5" t="s">
        <v>1542</v>
      </c>
      <c r="C546" s="5" t="s">
        <v>24</v>
      </c>
      <c r="D546" s="5" t="s">
        <v>1543</v>
      </c>
      <c r="E546" s="5" t="s">
        <v>1544</v>
      </c>
      <c r="F546" s="6">
        <f t="shared" si="74"/>
        <v>1</v>
      </c>
      <c r="G546" s="5" t="s">
        <v>35</v>
      </c>
      <c r="H546" s="7">
        <v>386.20999999999998</v>
      </c>
      <c r="I546" s="7">
        <v>386.20999999999998</v>
      </c>
      <c r="J546" s="8">
        <v>0.2354</v>
      </c>
      <c r="K546" s="7">
        <f t="shared" si="75"/>
        <v>477.12383399999999</v>
      </c>
      <c r="L546" s="9">
        <f t="shared" si="84"/>
        <v>477.12</v>
      </c>
      <c r="M546" s="5" t="s">
        <v>19</v>
      </c>
      <c r="N546" s="5" t="s">
        <v>18</v>
      </c>
      <c r="O546" s="5" t="s">
        <v>28</v>
      </c>
      <c r="P546" s="6">
        <v>1</v>
      </c>
      <c r="Q546" s="7">
        <f t="shared" si="77"/>
        <v>477.12</v>
      </c>
      <c r="R546" s="10">
        <f>Q546/$Q$690</f>
        <v>1.2179466988570963e-004</v>
      </c>
    </row>
    <row r="547" ht="45" customHeight="1">
      <c r="A547" s="5" t="s">
        <v>22</v>
      </c>
      <c r="B547" s="5" t="s">
        <v>1545</v>
      </c>
      <c r="C547" s="5" t="s">
        <v>37</v>
      </c>
      <c r="D547" s="5" t="s">
        <v>1546</v>
      </c>
      <c r="E547" s="5" t="s">
        <v>1547</v>
      </c>
      <c r="F547" s="6">
        <f t="shared" si="74"/>
        <v>1</v>
      </c>
      <c r="G547" s="5" t="s">
        <v>35</v>
      </c>
      <c r="H547" s="7">
        <v>2076.54</v>
      </c>
      <c r="I547" s="7">
        <v>2076.54</v>
      </c>
      <c r="J547" s="8">
        <v>0.2354</v>
      </c>
      <c r="K547" s="7">
        <f t="shared" si="75"/>
        <v>2565.357516</v>
      </c>
      <c r="L547" s="9">
        <f t="shared" si="84"/>
        <v>2565.3600000000001</v>
      </c>
      <c r="M547" s="5" t="s">
        <v>19</v>
      </c>
      <c r="N547" s="5" t="s">
        <v>18</v>
      </c>
      <c r="O547" s="5" t="s">
        <v>28</v>
      </c>
      <c r="P547" s="6">
        <v>1</v>
      </c>
      <c r="Q547" s="7">
        <f t="shared" si="77"/>
        <v>2565.3600000000001</v>
      </c>
      <c r="R547" s="10">
        <f>Q547/$Q$690</f>
        <v>6.5486077787140352e-004</v>
      </c>
    </row>
    <row r="548" ht="45" customHeight="1">
      <c r="A548" s="2" t="s">
        <v>17</v>
      </c>
      <c r="B548" s="2" t="s">
        <v>1548</v>
      </c>
      <c r="C548" s="2" t="s">
        <v>19</v>
      </c>
      <c r="D548" s="2" t="s">
        <v>19</v>
      </c>
      <c r="E548" s="2" t="s">
        <v>1549</v>
      </c>
      <c r="F548" s="2" t="s">
        <v>19</v>
      </c>
      <c r="G548" s="2" t="s">
        <v>19</v>
      </c>
      <c r="H548" s="2" t="s">
        <v>19</v>
      </c>
      <c r="I548" s="2" t="s">
        <v>19</v>
      </c>
      <c r="J548" s="2" t="s">
        <v>19</v>
      </c>
      <c r="K548" s="2" t="s">
        <v>19</v>
      </c>
      <c r="L548" s="3">
        <f>ROUND(L549,2)+ROUND(L550,2)+ROUND(L551,2)+ROUND(L552,2)+ROUND(L553,2)+ROUND(L554,2)+ROUND(L555,2)+ROUND(L556,2)</f>
        <v>14013.73</v>
      </c>
      <c r="M548" s="2" t="s">
        <v>19</v>
      </c>
      <c r="N548" s="2" t="s">
        <v>19</v>
      </c>
      <c r="O548" s="2" t="s">
        <v>19</v>
      </c>
      <c r="P548" s="2" t="s">
        <v>19</v>
      </c>
      <c r="Q548" s="2" t="s">
        <v>19</v>
      </c>
      <c r="R548" s="10"/>
    </row>
    <row r="549" ht="45" customHeight="1">
      <c r="A549" s="5" t="s">
        <v>22</v>
      </c>
      <c r="B549" s="5" t="s">
        <v>1550</v>
      </c>
      <c r="C549" s="5" t="s">
        <v>37</v>
      </c>
      <c r="D549" s="5" t="s">
        <v>1551</v>
      </c>
      <c r="E549" s="5" t="s">
        <v>1552</v>
      </c>
      <c r="F549" s="6">
        <f t="shared" si="74"/>
        <v>1</v>
      </c>
      <c r="G549" s="5" t="s">
        <v>35</v>
      </c>
      <c r="H549" s="7">
        <v>4677.6199999999999</v>
      </c>
      <c r="I549" s="7">
        <v>4677.6199999999999</v>
      </c>
      <c r="J549" s="8">
        <v>0.2354</v>
      </c>
      <c r="K549" s="7">
        <f t="shared" si="75"/>
        <v>5778.7317480000002</v>
      </c>
      <c r="L549" s="9">
        <f t="shared" ref="L549:L556" si="85">ROUND(Q549,2)</f>
        <v>5778.7299999999996</v>
      </c>
      <c r="M549" s="5" t="s">
        <v>19</v>
      </c>
      <c r="N549" s="5" t="s">
        <v>18</v>
      </c>
      <c r="O549" s="5" t="s">
        <v>28</v>
      </c>
      <c r="P549" s="6">
        <v>1</v>
      </c>
      <c r="Q549" s="7">
        <f t="shared" si="77"/>
        <v>5778.7299999999996</v>
      </c>
      <c r="R549" s="10">
        <f>Q549/$Q$690</f>
        <v>1.4751394045704365e-003</v>
      </c>
    </row>
    <row r="550" ht="45" customHeight="1">
      <c r="A550" s="5" t="s">
        <v>22</v>
      </c>
      <c r="B550" s="5" t="s">
        <v>1553</v>
      </c>
      <c r="C550" s="5" t="s">
        <v>37</v>
      </c>
      <c r="D550" s="5" t="s">
        <v>1554</v>
      </c>
      <c r="E550" s="5" t="s">
        <v>1555</v>
      </c>
      <c r="F550" s="6">
        <f t="shared" ref="F550:F613" si="86">P550</f>
        <v>48</v>
      </c>
      <c r="G550" s="5" t="s">
        <v>35</v>
      </c>
      <c r="H550" s="7">
        <v>54.859999999999999</v>
      </c>
      <c r="I550" s="7">
        <v>54.859999999999999</v>
      </c>
      <c r="J550" s="8">
        <v>0.2354</v>
      </c>
      <c r="K550" s="7">
        <f t="shared" ref="K550:K613" si="87">ROUND(I550,2)+(ROUND(I550,2)*J550)</f>
        <v>67.774044000000004</v>
      </c>
      <c r="L550" s="9">
        <f t="shared" si="85"/>
        <v>3252.96</v>
      </c>
      <c r="M550" s="5" t="s">
        <v>19</v>
      </c>
      <c r="N550" s="5" t="s">
        <v>18</v>
      </c>
      <c r="O550" s="5" t="s">
        <v>28</v>
      </c>
      <c r="P550" s="6">
        <v>48</v>
      </c>
      <c r="Q550" s="7">
        <f t="shared" ref="Q550:Q613" si="88">ROUND(K550,2)*P550</f>
        <v>3252.96</v>
      </c>
      <c r="R550" s="10">
        <f>Q550/$Q$690</f>
        <v>8.3038478653466204e-004</v>
      </c>
    </row>
    <row r="551" ht="45" customHeight="1">
      <c r="A551" s="5" t="s">
        <v>22</v>
      </c>
      <c r="B551" s="5" t="s">
        <v>1556</v>
      </c>
      <c r="C551" s="5" t="s">
        <v>24</v>
      </c>
      <c r="D551" s="5" t="s">
        <v>1557</v>
      </c>
      <c r="E551" s="5" t="s">
        <v>1558</v>
      </c>
      <c r="F551" s="6">
        <f t="shared" si="86"/>
        <v>2</v>
      </c>
      <c r="G551" s="5" t="s">
        <v>35</v>
      </c>
      <c r="H551" s="7">
        <v>1132.5</v>
      </c>
      <c r="I551" s="7">
        <v>1132.5</v>
      </c>
      <c r="J551" s="8">
        <v>0.2354</v>
      </c>
      <c r="K551" s="7">
        <f t="shared" si="87"/>
        <v>1399.0905</v>
      </c>
      <c r="L551" s="9">
        <f t="shared" si="85"/>
        <v>2798.1799999999998</v>
      </c>
      <c r="M551" s="5" t="s">
        <v>19</v>
      </c>
      <c r="N551" s="5" t="s">
        <v>18</v>
      </c>
      <c r="O551" s="5" t="s">
        <v>28</v>
      </c>
      <c r="P551" s="6">
        <v>2</v>
      </c>
      <c r="Q551" s="7">
        <f t="shared" si="88"/>
        <v>2798.1799999999998</v>
      </c>
      <c r="R551" s="10">
        <f>Q551/$Q$690</f>
        <v>7.1429286003687738e-004</v>
      </c>
    </row>
    <row r="552" ht="45" customHeight="1">
      <c r="A552" s="5" t="s">
        <v>22</v>
      </c>
      <c r="B552" s="5" t="s">
        <v>1559</v>
      </c>
      <c r="C552" s="5" t="s">
        <v>37</v>
      </c>
      <c r="D552" s="5" t="s">
        <v>1560</v>
      </c>
      <c r="E552" s="5" t="s">
        <v>1561</v>
      </c>
      <c r="F552" s="6">
        <f t="shared" si="86"/>
        <v>1</v>
      </c>
      <c r="G552" s="5" t="s">
        <v>35</v>
      </c>
      <c r="H552" s="7">
        <v>145.19</v>
      </c>
      <c r="I552" s="7">
        <v>145.19</v>
      </c>
      <c r="J552" s="8">
        <v>0.2354</v>
      </c>
      <c r="K552" s="7">
        <f t="shared" si="87"/>
        <v>179.367726</v>
      </c>
      <c r="L552" s="9">
        <f t="shared" si="85"/>
        <v>179.37</v>
      </c>
      <c r="M552" s="5" t="s">
        <v>19</v>
      </c>
      <c r="N552" s="5" t="s">
        <v>18</v>
      </c>
      <c r="O552" s="5" t="s">
        <v>28</v>
      </c>
      <c r="P552" s="6">
        <v>1</v>
      </c>
      <c r="Q552" s="7">
        <f t="shared" si="88"/>
        <v>179.37</v>
      </c>
      <c r="R552" s="10">
        <f>Q552/$Q$690</f>
        <v>4.5787872940559472e-005</v>
      </c>
    </row>
    <row r="553" ht="45" customHeight="1">
      <c r="A553" s="5" t="s">
        <v>22</v>
      </c>
      <c r="B553" s="5" t="s">
        <v>1562</v>
      </c>
      <c r="C553" s="5" t="s">
        <v>37</v>
      </c>
      <c r="D553" s="5" t="s">
        <v>1563</v>
      </c>
      <c r="E553" s="5" t="s">
        <v>1564</v>
      </c>
      <c r="F553" s="6">
        <f t="shared" si="86"/>
        <v>2</v>
      </c>
      <c r="G553" s="5" t="s">
        <v>35</v>
      </c>
      <c r="H553" s="7">
        <v>29.809999999999999</v>
      </c>
      <c r="I553" s="7">
        <v>29.809999999999999</v>
      </c>
      <c r="J553" s="8">
        <v>0.2354</v>
      </c>
      <c r="K553" s="7">
        <f t="shared" si="87"/>
        <v>36.827273999999996</v>
      </c>
      <c r="L553" s="9">
        <f t="shared" si="85"/>
        <v>73.659999999999997</v>
      </c>
      <c r="M553" s="5" t="s">
        <v>19</v>
      </c>
      <c r="N553" s="5" t="s">
        <v>18</v>
      </c>
      <c r="O553" s="5" t="s">
        <v>28</v>
      </c>
      <c r="P553" s="6">
        <v>2</v>
      </c>
      <c r="Q553" s="7">
        <f t="shared" si="88"/>
        <v>73.659999999999997</v>
      </c>
      <c r="R553" s="10">
        <f>Q553/$Q$690</f>
        <v>1.8803226407992475e-005</v>
      </c>
    </row>
    <row r="554" ht="45" customHeight="1">
      <c r="A554" s="5" t="s">
        <v>22</v>
      </c>
      <c r="B554" s="5" t="s">
        <v>1565</v>
      </c>
      <c r="C554" s="5" t="s">
        <v>37</v>
      </c>
      <c r="D554" s="5" t="s">
        <v>1566</v>
      </c>
      <c r="E554" s="5" t="s">
        <v>1567</v>
      </c>
      <c r="F554" s="6">
        <f t="shared" si="86"/>
        <v>1</v>
      </c>
      <c r="G554" s="5" t="s">
        <v>35</v>
      </c>
      <c r="H554" s="7">
        <v>189.74000000000001</v>
      </c>
      <c r="I554" s="7">
        <v>189.74000000000001</v>
      </c>
      <c r="J554" s="8">
        <v>0.2354</v>
      </c>
      <c r="K554" s="7">
        <f t="shared" si="87"/>
        <v>234.404796</v>
      </c>
      <c r="L554" s="9">
        <f t="shared" si="85"/>
        <v>234.40000000000001</v>
      </c>
      <c r="M554" s="5" t="s">
        <v>19</v>
      </c>
      <c r="N554" s="5" t="s">
        <v>18</v>
      </c>
      <c r="O554" s="5" t="s">
        <v>28</v>
      </c>
      <c r="P554" s="6">
        <v>1</v>
      </c>
      <c r="Q554" s="7">
        <f t="shared" si="88"/>
        <v>234.40000000000001</v>
      </c>
      <c r="R554" s="10">
        <f>Q554/$Q$690</f>
        <v>5.9835409585031722e-005</v>
      </c>
    </row>
    <row r="555" ht="45" customHeight="1">
      <c r="A555" s="5" t="s">
        <v>22</v>
      </c>
      <c r="B555" s="5" t="s">
        <v>1568</v>
      </c>
      <c r="C555" s="5" t="s">
        <v>24</v>
      </c>
      <c r="D555" s="5" t="s">
        <v>1569</v>
      </c>
      <c r="E555" s="5" t="s">
        <v>1570</v>
      </c>
      <c r="F555" s="6">
        <f t="shared" si="86"/>
        <v>1</v>
      </c>
      <c r="G555" s="5" t="s">
        <v>35</v>
      </c>
      <c r="H555" s="7">
        <v>1338.4200000000001</v>
      </c>
      <c r="I555" s="7">
        <v>1338.4200000000001</v>
      </c>
      <c r="J555" s="8">
        <v>0.2354</v>
      </c>
      <c r="K555" s="7">
        <f t="shared" si="87"/>
        <v>1653.4840680000002</v>
      </c>
      <c r="L555" s="9">
        <f t="shared" si="85"/>
        <v>1653.48</v>
      </c>
      <c r="M555" s="5" t="s">
        <v>19</v>
      </c>
      <c r="N555" s="5" t="s">
        <v>18</v>
      </c>
      <c r="O555" s="5" t="s">
        <v>28</v>
      </c>
      <c r="P555" s="6">
        <v>1</v>
      </c>
      <c r="Q555" s="7">
        <f t="shared" si="88"/>
        <v>1653.48</v>
      </c>
      <c r="R555" s="10">
        <f>Q555/$Q$690</f>
        <v>4.2208469727243281e-004</v>
      </c>
    </row>
    <row r="556" ht="45" customHeight="1">
      <c r="A556" s="5" t="s">
        <v>22</v>
      </c>
      <c r="B556" s="5" t="s">
        <v>1571</v>
      </c>
      <c r="C556" s="5" t="s">
        <v>37</v>
      </c>
      <c r="D556" s="5" t="s">
        <v>1572</v>
      </c>
      <c r="E556" s="5" t="s">
        <v>1573</v>
      </c>
      <c r="F556" s="6">
        <f t="shared" si="86"/>
        <v>1</v>
      </c>
      <c r="G556" s="5" t="s">
        <v>35</v>
      </c>
      <c r="H556" s="7">
        <v>34.770000000000003</v>
      </c>
      <c r="I556" s="7">
        <v>34.770000000000003</v>
      </c>
      <c r="J556" s="8">
        <v>0.2354</v>
      </c>
      <c r="K556" s="7">
        <f t="shared" si="87"/>
        <v>42.954858000000002</v>
      </c>
      <c r="L556" s="9">
        <f t="shared" si="85"/>
        <v>42.950000000000003</v>
      </c>
      <c r="M556" s="5" t="s">
        <v>19</v>
      </c>
      <c r="N556" s="5" t="s">
        <v>18</v>
      </c>
      <c r="O556" s="5" t="s">
        <v>28</v>
      </c>
      <c r="P556" s="6">
        <v>1</v>
      </c>
      <c r="Q556" s="7">
        <f t="shared" si="88"/>
        <v>42.950000000000003</v>
      </c>
      <c r="R556" s="10">
        <f>Q556/$Q$690</f>
        <v>1.0963868778485975e-005</v>
      </c>
    </row>
    <row r="557" ht="45" customHeight="1">
      <c r="A557" s="2" t="s">
        <v>17</v>
      </c>
      <c r="B557" s="2" t="s">
        <v>1574</v>
      </c>
      <c r="C557" s="2" t="s">
        <v>19</v>
      </c>
      <c r="D557" s="2" t="s">
        <v>19</v>
      </c>
      <c r="E557" s="2" t="s">
        <v>1575</v>
      </c>
      <c r="F557" s="2" t="s">
        <v>19</v>
      </c>
      <c r="G557" s="2" t="s">
        <v>19</v>
      </c>
      <c r="H557" s="2" t="s">
        <v>19</v>
      </c>
      <c r="I557" s="2" t="s">
        <v>19</v>
      </c>
      <c r="J557" s="2" t="s">
        <v>19</v>
      </c>
      <c r="K557" s="2" t="s">
        <v>19</v>
      </c>
      <c r="L557" s="3">
        <f>ROUND(L558,2)+ROUND(L559,2)+ROUND(L560,2)+ROUND(L561,2)+ROUND(L562,2)+ROUND(L563,2)+ROUND(L564,2)</f>
        <v>5904.5400000000009</v>
      </c>
      <c r="M557" s="2" t="s">
        <v>19</v>
      </c>
      <c r="N557" s="2" t="s">
        <v>19</v>
      </c>
      <c r="O557" s="2" t="s">
        <v>19</v>
      </c>
      <c r="P557" s="2" t="s">
        <v>19</v>
      </c>
      <c r="Q557" s="2" t="s">
        <v>19</v>
      </c>
      <c r="R557" s="10"/>
    </row>
    <row r="558" ht="45" customHeight="1">
      <c r="A558" s="5" t="s">
        <v>22</v>
      </c>
      <c r="B558" s="5" t="s">
        <v>1576</v>
      </c>
      <c r="C558" s="5" t="s">
        <v>24</v>
      </c>
      <c r="D558" s="5" t="s">
        <v>1577</v>
      </c>
      <c r="E558" s="5" t="s">
        <v>1578</v>
      </c>
      <c r="F558" s="6">
        <f t="shared" si="86"/>
        <v>32</v>
      </c>
      <c r="G558" s="5" t="s">
        <v>35</v>
      </c>
      <c r="H558" s="7">
        <v>11.24</v>
      </c>
      <c r="I558" s="7">
        <v>11.24</v>
      </c>
      <c r="J558" s="8">
        <v>0.2354</v>
      </c>
      <c r="K558" s="7">
        <f t="shared" si="87"/>
        <v>13.885896000000001</v>
      </c>
      <c r="L558" s="9">
        <f t="shared" ref="L558:L564" si="89">ROUND(Q558,2)</f>
        <v>444.48000000000002</v>
      </c>
      <c r="M558" s="5" t="s">
        <v>19</v>
      </c>
      <c r="N558" s="5" t="s">
        <v>18</v>
      </c>
      <c r="O558" s="5" t="s">
        <v>28</v>
      </c>
      <c r="P558" s="6">
        <v>32</v>
      </c>
      <c r="Q558" s="7">
        <f t="shared" si="88"/>
        <v>444.48000000000002</v>
      </c>
      <c r="R558" s="10">
        <f>Q558/$Q$690</f>
        <v>1.1346264015509771e-004</v>
      </c>
    </row>
    <row r="559" ht="45" customHeight="1">
      <c r="A559" s="5" t="s">
        <v>22</v>
      </c>
      <c r="B559" s="5" t="s">
        <v>1579</v>
      </c>
      <c r="C559" s="5" t="s">
        <v>37</v>
      </c>
      <c r="D559" s="5" t="s">
        <v>1265</v>
      </c>
      <c r="E559" s="5" t="s">
        <v>1266</v>
      </c>
      <c r="F559" s="6">
        <f t="shared" si="86"/>
        <v>500</v>
      </c>
      <c r="G559" s="5" t="s">
        <v>35</v>
      </c>
      <c r="H559" s="7">
        <v>1.9099999999999999</v>
      </c>
      <c r="I559" s="7">
        <v>1.9099999999999999</v>
      </c>
      <c r="J559" s="8">
        <v>0.2354</v>
      </c>
      <c r="K559" s="7">
        <f t="shared" si="87"/>
        <v>2.3596139999999997</v>
      </c>
      <c r="L559" s="9">
        <f t="shared" si="89"/>
        <v>1180</v>
      </c>
      <c r="M559" s="5" t="s">
        <v>19</v>
      </c>
      <c r="N559" s="5" t="s">
        <v>18</v>
      </c>
      <c r="O559" s="5" t="s">
        <v>28</v>
      </c>
      <c r="P559" s="6">
        <v>500</v>
      </c>
      <c r="Q559" s="7">
        <f t="shared" si="88"/>
        <v>1180</v>
      </c>
      <c r="R559" s="10">
        <f>Q559/$Q$690</f>
        <v>3.012192120748184e-004</v>
      </c>
    </row>
    <row r="560" ht="45" customHeight="1">
      <c r="A560" s="5" t="s">
        <v>22</v>
      </c>
      <c r="B560" s="5" t="s">
        <v>1580</v>
      </c>
      <c r="C560" s="5" t="s">
        <v>37</v>
      </c>
      <c r="D560" s="5" t="s">
        <v>1292</v>
      </c>
      <c r="E560" s="5" t="s">
        <v>1293</v>
      </c>
      <c r="F560" s="6">
        <f t="shared" si="86"/>
        <v>72</v>
      </c>
      <c r="G560" s="5" t="s">
        <v>35</v>
      </c>
      <c r="H560" s="7">
        <v>0.69999999999999996</v>
      </c>
      <c r="I560" s="7">
        <v>0.69999999999999996</v>
      </c>
      <c r="J560" s="8">
        <v>0.2354</v>
      </c>
      <c r="K560" s="7">
        <f t="shared" si="87"/>
        <v>0.86477999999999988</v>
      </c>
      <c r="L560" s="9">
        <f t="shared" si="89"/>
        <v>61.920000000000002</v>
      </c>
      <c r="M560" s="5" t="s">
        <v>19</v>
      </c>
      <c r="N560" s="5" t="s">
        <v>18</v>
      </c>
      <c r="O560" s="5" t="s">
        <v>28</v>
      </c>
      <c r="P560" s="6">
        <v>72</v>
      </c>
      <c r="Q560" s="7">
        <f t="shared" si="88"/>
        <v>61.920000000000002</v>
      </c>
      <c r="R560" s="10">
        <f>Q560/$Q$690</f>
        <v>1.5806350518366744e-005</v>
      </c>
    </row>
    <row r="561" ht="45" customHeight="1">
      <c r="A561" s="5" t="s">
        <v>22</v>
      </c>
      <c r="B561" s="5" t="s">
        <v>1581</v>
      </c>
      <c r="C561" s="5" t="s">
        <v>37</v>
      </c>
      <c r="D561" s="5" t="s">
        <v>1582</v>
      </c>
      <c r="E561" s="5" t="s">
        <v>1583</v>
      </c>
      <c r="F561" s="6">
        <f t="shared" si="86"/>
        <v>272</v>
      </c>
      <c r="G561" s="5" t="s">
        <v>35</v>
      </c>
      <c r="H561" s="7">
        <v>2.6200000000000001</v>
      </c>
      <c r="I561" s="7">
        <v>2.6200000000000001</v>
      </c>
      <c r="J561" s="8">
        <v>0.2354</v>
      </c>
      <c r="K561" s="7">
        <f t="shared" si="87"/>
        <v>3.2367480000000004</v>
      </c>
      <c r="L561" s="9">
        <f t="shared" si="89"/>
        <v>881.27999999999997</v>
      </c>
      <c r="M561" s="5" t="s">
        <v>19</v>
      </c>
      <c r="N561" s="5" t="s">
        <v>18</v>
      </c>
      <c r="O561" s="5" t="s">
        <v>28</v>
      </c>
      <c r="P561" s="6">
        <v>272</v>
      </c>
      <c r="Q561" s="7">
        <f t="shared" si="88"/>
        <v>881.28000000000009</v>
      </c>
      <c r="R561" s="10">
        <f>Q561/$Q$690</f>
        <v>2.2496480272652202e-004</v>
      </c>
    </row>
    <row r="562" ht="45" customHeight="1">
      <c r="A562" s="5" t="s">
        <v>22</v>
      </c>
      <c r="B562" s="5" t="s">
        <v>1584</v>
      </c>
      <c r="C562" s="5" t="s">
        <v>37</v>
      </c>
      <c r="D562" s="5" t="s">
        <v>1298</v>
      </c>
      <c r="E562" s="5" t="s">
        <v>1299</v>
      </c>
      <c r="F562" s="6">
        <f t="shared" si="86"/>
        <v>316</v>
      </c>
      <c r="G562" s="5" t="s">
        <v>35</v>
      </c>
      <c r="H562" s="7">
        <v>0.81000000000000005</v>
      </c>
      <c r="I562" s="7">
        <v>0.81000000000000005</v>
      </c>
      <c r="J562" s="8">
        <v>0.2354</v>
      </c>
      <c r="K562" s="7">
        <f t="shared" si="87"/>
        <v>1.0006740000000001</v>
      </c>
      <c r="L562" s="9">
        <f t="shared" si="89"/>
        <v>316</v>
      </c>
      <c r="M562" s="5" t="s">
        <v>19</v>
      </c>
      <c r="N562" s="5" t="s">
        <v>18</v>
      </c>
      <c r="O562" s="5" t="s">
        <v>28</v>
      </c>
      <c r="P562" s="6">
        <v>316</v>
      </c>
      <c r="Q562" s="7">
        <f t="shared" si="88"/>
        <v>316</v>
      </c>
      <c r="R562" s="10">
        <f>Q562/$Q$690</f>
        <v>8.0665483911561539e-005</v>
      </c>
    </row>
    <row r="563" ht="45" customHeight="1">
      <c r="A563" s="5" t="s">
        <v>22</v>
      </c>
      <c r="B563" s="5" t="s">
        <v>1585</v>
      </c>
      <c r="C563" s="5" t="s">
        <v>24</v>
      </c>
      <c r="D563" s="5" t="s">
        <v>1586</v>
      </c>
      <c r="E563" s="5" t="s">
        <v>1587</v>
      </c>
      <c r="F563" s="6">
        <f t="shared" si="86"/>
        <v>39.240000000000002</v>
      </c>
      <c r="G563" s="5" t="s">
        <v>109</v>
      </c>
      <c r="H563" s="7">
        <v>12.800000000000001</v>
      </c>
      <c r="I563" s="7">
        <v>12.800000000000001</v>
      </c>
      <c r="J563" s="8">
        <v>0.2354</v>
      </c>
      <c r="K563" s="7">
        <f t="shared" si="87"/>
        <v>15.813120000000001</v>
      </c>
      <c r="L563" s="9">
        <f t="shared" si="89"/>
        <v>620.38</v>
      </c>
      <c r="M563" s="5" t="s">
        <v>19</v>
      </c>
      <c r="N563" s="5" t="s">
        <v>18</v>
      </c>
      <c r="O563" s="5" t="s">
        <v>28</v>
      </c>
      <c r="P563" s="6">
        <v>39.240000000000002</v>
      </c>
      <c r="Q563" s="7">
        <f t="shared" si="88"/>
        <v>620.38440000000003</v>
      </c>
      <c r="R563" s="10">
        <f>Q563/$Q$690</f>
        <v>1.5836584758602455e-004</v>
      </c>
    </row>
    <row r="564" ht="45" customHeight="1">
      <c r="A564" s="5" t="s">
        <v>22</v>
      </c>
      <c r="B564" s="5" t="s">
        <v>1588</v>
      </c>
      <c r="C564" s="5" t="s">
        <v>24</v>
      </c>
      <c r="D564" s="5" t="s">
        <v>1589</v>
      </c>
      <c r="E564" s="5" t="s">
        <v>1590</v>
      </c>
      <c r="F564" s="6">
        <f t="shared" si="86"/>
        <v>72</v>
      </c>
      <c r="G564" s="5" t="s">
        <v>35</v>
      </c>
      <c r="H564" s="7">
        <v>26.989999999999998</v>
      </c>
      <c r="I564" s="7">
        <v>26.989999999999998</v>
      </c>
      <c r="J564" s="8">
        <v>0.2354</v>
      </c>
      <c r="K564" s="7">
        <f t="shared" si="87"/>
        <v>33.343446</v>
      </c>
      <c r="L564" s="9">
        <f t="shared" si="89"/>
        <v>2400.48</v>
      </c>
      <c r="M564" s="5" t="s">
        <v>19</v>
      </c>
      <c r="N564" s="5" t="s">
        <v>18</v>
      </c>
      <c r="O564" s="5" t="s">
        <v>28</v>
      </c>
      <c r="P564" s="6">
        <v>72</v>
      </c>
      <c r="Q564" s="7">
        <f t="shared" si="88"/>
        <v>2400.4800000000005</v>
      </c>
      <c r="R564" s="10">
        <f>Q564/$Q$690</f>
        <v>6.127717747469154e-004</v>
      </c>
    </row>
    <row r="565" ht="45" customHeight="1">
      <c r="A565" s="2" t="s">
        <v>17</v>
      </c>
      <c r="B565" s="2" t="s">
        <v>1591</v>
      </c>
      <c r="C565" s="2" t="s">
        <v>19</v>
      </c>
      <c r="D565" s="2" t="s">
        <v>19</v>
      </c>
      <c r="E565" s="2" t="s">
        <v>1592</v>
      </c>
      <c r="F565" s="2" t="s">
        <v>19</v>
      </c>
      <c r="G565" s="2" t="s">
        <v>19</v>
      </c>
      <c r="H565" s="2" t="s">
        <v>19</v>
      </c>
      <c r="I565" s="2" t="s">
        <v>19</v>
      </c>
      <c r="J565" s="2" t="s">
        <v>19</v>
      </c>
      <c r="K565" s="2" t="s">
        <v>19</v>
      </c>
      <c r="L565" s="3">
        <f>ROUND(L566,2)</f>
        <v>2870.52</v>
      </c>
      <c r="M565" s="2" t="s">
        <v>19</v>
      </c>
      <c r="N565" s="2" t="s">
        <v>19</v>
      </c>
      <c r="O565" s="2" t="s">
        <v>19</v>
      </c>
      <c r="P565" s="2" t="s">
        <v>19</v>
      </c>
      <c r="Q565" s="2" t="s">
        <v>19</v>
      </c>
      <c r="R565" s="10"/>
    </row>
    <row r="566" ht="45" customHeight="1">
      <c r="A566" s="5" t="s">
        <v>22</v>
      </c>
      <c r="B566" s="5" t="s">
        <v>1593</v>
      </c>
      <c r="C566" s="5" t="s">
        <v>37</v>
      </c>
      <c r="D566" s="5" t="s">
        <v>1594</v>
      </c>
      <c r="E566" s="5" t="s">
        <v>1595</v>
      </c>
      <c r="F566" s="6">
        <f t="shared" si="86"/>
        <v>6</v>
      </c>
      <c r="G566" s="5" t="s">
        <v>35</v>
      </c>
      <c r="H566" s="7">
        <v>387.25999999999999</v>
      </c>
      <c r="I566" s="7">
        <v>387.25999999999999</v>
      </c>
      <c r="J566" s="8">
        <v>0.2354</v>
      </c>
      <c r="K566" s="7">
        <f t="shared" si="87"/>
        <v>478.42100399999998</v>
      </c>
      <c r="L566" s="9">
        <f>ROUND(Q566,2)</f>
        <v>2870.52</v>
      </c>
      <c r="M566" s="5" t="s">
        <v>19</v>
      </c>
      <c r="N566" s="5" t="s">
        <v>18</v>
      </c>
      <c r="O566" s="5" t="s">
        <v>28</v>
      </c>
      <c r="P566" s="6">
        <v>6</v>
      </c>
      <c r="Q566" s="7">
        <f t="shared" si="88"/>
        <v>2870.52</v>
      </c>
      <c r="R566" s="10">
        <f>Q566/$Q$690</f>
        <v>7.3275912936017604e-004</v>
      </c>
    </row>
    <row r="567" ht="45" customHeight="1">
      <c r="A567" s="2" t="s">
        <v>17</v>
      </c>
      <c r="B567" s="2" t="s">
        <v>1596</v>
      </c>
      <c r="C567" s="2" t="s">
        <v>19</v>
      </c>
      <c r="D567" s="2" t="s">
        <v>19</v>
      </c>
      <c r="E567" s="2" t="s">
        <v>1597</v>
      </c>
      <c r="F567" s="2" t="s">
        <v>19</v>
      </c>
      <c r="G567" s="2" t="s">
        <v>19</v>
      </c>
      <c r="H567" s="2" t="s">
        <v>19</v>
      </c>
      <c r="I567" s="2" t="s">
        <v>19</v>
      </c>
      <c r="J567" s="2" t="s">
        <v>19</v>
      </c>
      <c r="K567" s="2" t="s">
        <v>19</v>
      </c>
      <c r="L567" s="3">
        <f>ROUND(L568,2)+ROUND(L569,2)</f>
        <v>1610.29</v>
      </c>
      <c r="M567" s="2" t="s">
        <v>19</v>
      </c>
      <c r="N567" s="2" t="s">
        <v>19</v>
      </c>
      <c r="O567" s="2" t="s">
        <v>19</v>
      </c>
      <c r="P567" s="2" t="s">
        <v>19</v>
      </c>
      <c r="Q567" s="2" t="s">
        <v>19</v>
      </c>
      <c r="R567" s="10"/>
    </row>
    <row r="568" ht="45" customHeight="1">
      <c r="A568" s="5" t="s">
        <v>22</v>
      </c>
      <c r="B568" s="5" t="s">
        <v>1598</v>
      </c>
      <c r="C568" s="5" t="s">
        <v>24</v>
      </c>
      <c r="D568" s="5" t="s">
        <v>1599</v>
      </c>
      <c r="E568" s="5" t="s">
        <v>1600</v>
      </c>
      <c r="F568" s="6">
        <f t="shared" si="86"/>
        <v>22</v>
      </c>
      <c r="G568" s="5" t="s">
        <v>35</v>
      </c>
      <c r="H568" s="7">
        <v>47.810000000000002</v>
      </c>
      <c r="I568" s="7">
        <v>47.810000000000002</v>
      </c>
      <c r="J568" s="8">
        <v>0.2354</v>
      </c>
      <c r="K568" s="7">
        <f t="shared" si="87"/>
        <v>59.064474000000004</v>
      </c>
      <c r="L568" s="9">
        <f t="shared" ref="L568:L569" si="90">ROUND(Q568,2)</f>
        <v>1299.3199999999999</v>
      </c>
      <c r="M568" s="5" t="s">
        <v>19</v>
      </c>
      <c r="N568" s="5" t="s">
        <v>18</v>
      </c>
      <c r="O568" s="5" t="s">
        <v>28</v>
      </c>
      <c r="P568" s="6">
        <v>22</v>
      </c>
      <c r="Q568" s="7">
        <f t="shared" si="88"/>
        <v>1299.3200000000002</v>
      </c>
      <c r="R568" s="10">
        <f>Q568/$Q$690</f>
        <v>3.3167809036699413e-004</v>
      </c>
    </row>
    <row r="569" ht="45" customHeight="1">
      <c r="A569" s="5" t="s">
        <v>22</v>
      </c>
      <c r="B569" s="5" t="s">
        <v>1601</v>
      </c>
      <c r="C569" s="5" t="s">
        <v>37</v>
      </c>
      <c r="D569" s="5" t="s">
        <v>1602</v>
      </c>
      <c r="E569" s="5" t="s">
        <v>1603</v>
      </c>
      <c r="F569" s="6">
        <f t="shared" si="86"/>
        <v>11</v>
      </c>
      <c r="G569" s="5" t="s">
        <v>35</v>
      </c>
      <c r="H569" s="7">
        <v>22.879999999999999</v>
      </c>
      <c r="I569" s="7">
        <v>22.879999999999999</v>
      </c>
      <c r="J569" s="8">
        <v>0.2354</v>
      </c>
      <c r="K569" s="7">
        <f t="shared" si="87"/>
        <v>28.265951999999999</v>
      </c>
      <c r="L569" s="9">
        <f t="shared" si="90"/>
        <v>310.97000000000003</v>
      </c>
      <c r="M569" s="5" t="s">
        <v>19</v>
      </c>
      <c r="N569" s="5" t="s">
        <v>18</v>
      </c>
      <c r="O569" s="5" t="s">
        <v>28</v>
      </c>
      <c r="P569" s="6">
        <v>11</v>
      </c>
      <c r="Q569" s="7">
        <f t="shared" si="88"/>
        <v>310.96999999999997</v>
      </c>
      <c r="R569" s="10">
        <f>Q569/$Q$690</f>
        <v>7.9381473202462936e-005</v>
      </c>
    </row>
    <row r="570" ht="45" customHeight="1">
      <c r="A570" s="2" t="s">
        <v>17</v>
      </c>
      <c r="B570" s="2" t="s">
        <v>1604</v>
      </c>
      <c r="C570" s="2" t="s">
        <v>19</v>
      </c>
      <c r="D570" s="2" t="s">
        <v>19</v>
      </c>
      <c r="E570" s="2" t="s">
        <v>1605</v>
      </c>
      <c r="F570" s="2" t="s">
        <v>19</v>
      </c>
      <c r="G570" s="2" t="s">
        <v>19</v>
      </c>
      <c r="H570" s="2" t="s">
        <v>19</v>
      </c>
      <c r="I570" s="2" t="s">
        <v>19</v>
      </c>
      <c r="J570" s="2" t="s">
        <v>19</v>
      </c>
      <c r="K570" s="2" t="s">
        <v>19</v>
      </c>
      <c r="L570" s="3">
        <f>ROUND(L571,2)+ROUND(L572,2)+ROUND(L573,2)+ROUND(L574,2)+ROUND(L575,2)+ROUND(L576,2)+ROUND(L577,2)+ROUND(L578,2)</f>
        <v>34050.319999999992</v>
      </c>
      <c r="M570" s="2" t="s">
        <v>19</v>
      </c>
      <c r="N570" s="2" t="s">
        <v>19</v>
      </c>
      <c r="O570" s="2" t="s">
        <v>19</v>
      </c>
      <c r="P570" s="2" t="s">
        <v>19</v>
      </c>
      <c r="Q570" s="2" t="s">
        <v>19</v>
      </c>
      <c r="R570" s="10"/>
    </row>
    <row r="571" ht="45" customHeight="1">
      <c r="A571" s="5" t="s">
        <v>22</v>
      </c>
      <c r="B571" s="5" t="s">
        <v>1606</v>
      </c>
      <c r="C571" s="5" t="s">
        <v>37</v>
      </c>
      <c r="D571" s="5" t="s">
        <v>1607</v>
      </c>
      <c r="E571" s="5" t="s">
        <v>1608</v>
      </c>
      <c r="F571" s="6">
        <f t="shared" si="86"/>
        <v>79.700000000000003</v>
      </c>
      <c r="G571" s="5" t="s">
        <v>43</v>
      </c>
      <c r="H571" s="7">
        <v>144.91999999999999</v>
      </c>
      <c r="I571" s="7">
        <v>144.91999999999999</v>
      </c>
      <c r="J571" s="8">
        <v>0.2354</v>
      </c>
      <c r="K571" s="7">
        <f t="shared" si="87"/>
        <v>179.03416799999999</v>
      </c>
      <c r="L571" s="9">
        <f t="shared" ref="L571:L578" si="91">ROUND(Q571,2)</f>
        <v>14268.690000000001</v>
      </c>
      <c r="M571" s="5" t="s">
        <v>19</v>
      </c>
      <c r="N571" s="5" t="s">
        <v>18</v>
      </c>
      <c r="O571" s="5" t="s">
        <v>28</v>
      </c>
      <c r="P571" s="6">
        <v>79.700000000000003</v>
      </c>
      <c r="Q571" s="7">
        <f t="shared" si="88"/>
        <v>14268.691000000001</v>
      </c>
      <c r="R571" s="10">
        <f>Q571/$Q$690</f>
        <v>3.6423761528466547e-003</v>
      </c>
    </row>
    <row r="572" ht="45" customHeight="1">
      <c r="A572" s="5" t="s">
        <v>22</v>
      </c>
      <c r="B572" s="5" t="s">
        <v>1609</v>
      </c>
      <c r="C572" s="5" t="s">
        <v>24</v>
      </c>
      <c r="D572" s="5" t="s">
        <v>1471</v>
      </c>
      <c r="E572" s="5" t="s">
        <v>1472</v>
      </c>
      <c r="F572" s="6">
        <f t="shared" si="86"/>
        <v>178</v>
      </c>
      <c r="G572" s="5" t="s">
        <v>43</v>
      </c>
      <c r="H572" s="7">
        <v>23.73</v>
      </c>
      <c r="I572" s="7">
        <v>23.73</v>
      </c>
      <c r="J572" s="8">
        <v>0.2354</v>
      </c>
      <c r="K572" s="7">
        <f t="shared" si="87"/>
        <v>29.316041999999999</v>
      </c>
      <c r="L572" s="9">
        <f t="shared" si="91"/>
        <v>5218.96</v>
      </c>
      <c r="M572" s="5" t="s">
        <v>19</v>
      </c>
      <c r="N572" s="5" t="s">
        <v>18</v>
      </c>
      <c r="O572" s="5" t="s">
        <v>28</v>
      </c>
      <c r="P572" s="6">
        <v>178</v>
      </c>
      <c r="Q572" s="7">
        <f t="shared" si="88"/>
        <v>5218.96</v>
      </c>
      <c r="R572" s="10">
        <f>Q572/$Q$690</f>
        <v>1.3322466263135544e-003</v>
      </c>
    </row>
    <row r="573" ht="45" customHeight="1">
      <c r="A573" s="5" t="s">
        <v>22</v>
      </c>
      <c r="B573" s="5" t="s">
        <v>1610</v>
      </c>
      <c r="C573" s="5" t="s">
        <v>24</v>
      </c>
      <c r="D573" s="5" t="s">
        <v>1611</v>
      </c>
      <c r="E573" s="5" t="s">
        <v>1612</v>
      </c>
      <c r="F573" s="6">
        <f t="shared" si="86"/>
        <v>35.600000000000001</v>
      </c>
      <c r="G573" s="5" t="s">
        <v>43</v>
      </c>
      <c r="H573" s="7">
        <v>28.420000000000002</v>
      </c>
      <c r="I573" s="7">
        <v>28.420000000000002</v>
      </c>
      <c r="J573" s="8">
        <v>0.2354</v>
      </c>
      <c r="K573" s="7">
        <f t="shared" si="87"/>
        <v>35.110067999999998</v>
      </c>
      <c r="L573" s="9">
        <f t="shared" si="91"/>
        <v>1249.9200000000001</v>
      </c>
      <c r="M573" s="5" t="s">
        <v>19</v>
      </c>
      <c r="N573" s="5" t="s">
        <v>18</v>
      </c>
      <c r="O573" s="5" t="s">
        <v>28</v>
      </c>
      <c r="P573" s="6">
        <v>35.600000000000001</v>
      </c>
      <c r="Q573" s="7">
        <f t="shared" si="88"/>
        <v>1249.9159999999999</v>
      </c>
      <c r="R573" s="10">
        <f>Q573/$Q$690</f>
        <v>3.1906670566077006e-004</v>
      </c>
    </row>
    <row r="574" ht="45" customHeight="1">
      <c r="A574" s="5" t="s">
        <v>22</v>
      </c>
      <c r="B574" s="5" t="s">
        <v>1613</v>
      </c>
      <c r="C574" s="5" t="s">
        <v>37</v>
      </c>
      <c r="D574" s="5" t="s">
        <v>1614</v>
      </c>
      <c r="E574" s="5" t="s">
        <v>1615</v>
      </c>
      <c r="F574" s="6">
        <f t="shared" si="86"/>
        <v>1</v>
      </c>
      <c r="G574" s="5" t="s">
        <v>35</v>
      </c>
      <c r="H574" s="7">
        <v>119.22</v>
      </c>
      <c r="I574" s="7">
        <v>119.22</v>
      </c>
      <c r="J574" s="8">
        <v>0.2354</v>
      </c>
      <c r="K574" s="7">
        <f t="shared" si="87"/>
        <v>147.28438800000001</v>
      </c>
      <c r="L574" s="9">
        <f t="shared" si="91"/>
        <v>147.28</v>
      </c>
      <c r="M574" s="5" t="s">
        <v>19</v>
      </c>
      <c r="N574" s="5" t="s">
        <v>18</v>
      </c>
      <c r="O574" s="5" t="s">
        <v>28</v>
      </c>
      <c r="P574" s="6">
        <v>1</v>
      </c>
      <c r="Q574" s="7">
        <f t="shared" si="88"/>
        <v>147.28</v>
      </c>
      <c r="R574" s="10">
        <f>Q574/$Q$690</f>
        <v>3.7596241995236659e-005</v>
      </c>
    </row>
    <row r="575" ht="45" customHeight="1">
      <c r="A575" s="5" t="s">
        <v>22</v>
      </c>
      <c r="B575" s="5" t="s">
        <v>1616</v>
      </c>
      <c r="C575" s="5" t="s">
        <v>37</v>
      </c>
      <c r="D575" s="5" t="s">
        <v>1457</v>
      </c>
      <c r="E575" s="5" t="s">
        <v>1458</v>
      </c>
      <c r="F575" s="6">
        <f t="shared" si="86"/>
        <v>25</v>
      </c>
      <c r="G575" s="5" t="s">
        <v>35</v>
      </c>
      <c r="H575" s="7">
        <v>253.36000000000001</v>
      </c>
      <c r="I575" s="7">
        <v>253.36000000000001</v>
      </c>
      <c r="J575" s="8">
        <v>0.2354</v>
      </c>
      <c r="K575" s="7">
        <f t="shared" si="87"/>
        <v>313.000944</v>
      </c>
      <c r="L575" s="9">
        <f t="shared" si="91"/>
        <v>7825</v>
      </c>
      <c r="M575" s="5" t="s">
        <v>19</v>
      </c>
      <c r="N575" s="5" t="s">
        <v>18</v>
      </c>
      <c r="O575" s="5" t="s">
        <v>28</v>
      </c>
      <c r="P575" s="6">
        <v>25</v>
      </c>
      <c r="Q575" s="7">
        <f t="shared" si="88"/>
        <v>7825</v>
      </c>
      <c r="R575" s="10">
        <f>Q575/$Q$690</f>
        <v>1.9974918088859778e-003</v>
      </c>
    </row>
    <row r="576" ht="45" customHeight="1">
      <c r="A576" s="5" t="s">
        <v>22</v>
      </c>
      <c r="B576" s="5" t="s">
        <v>1617</v>
      </c>
      <c r="C576" s="5" t="s">
        <v>37</v>
      </c>
      <c r="D576" s="5" t="s">
        <v>1618</v>
      </c>
      <c r="E576" s="5" t="s">
        <v>1619</v>
      </c>
      <c r="F576" s="6">
        <f t="shared" si="86"/>
        <v>1</v>
      </c>
      <c r="G576" s="5" t="s">
        <v>35</v>
      </c>
      <c r="H576" s="7">
        <v>16.73</v>
      </c>
      <c r="I576" s="7">
        <v>16.73</v>
      </c>
      <c r="J576" s="8">
        <v>0.2354</v>
      </c>
      <c r="K576" s="7">
        <f t="shared" si="87"/>
        <v>20.668241999999999</v>
      </c>
      <c r="L576" s="9">
        <f t="shared" si="91"/>
        <v>20.670000000000002</v>
      </c>
      <c r="M576" s="5" t="s">
        <v>19</v>
      </c>
      <c r="N576" s="5" t="s">
        <v>18</v>
      </c>
      <c r="O576" s="5" t="s">
        <v>28</v>
      </c>
      <c r="P576" s="6">
        <v>1</v>
      </c>
      <c r="Q576" s="7">
        <f t="shared" si="88"/>
        <v>20.670000000000002</v>
      </c>
      <c r="R576" s="10">
        <f>Q576/$Q$690</f>
        <v>5.2764416216834718e-006</v>
      </c>
    </row>
    <row r="577" ht="45" customHeight="1">
      <c r="A577" s="5" t="s">
        <v>22</v>
      </c>
      <c r="B577" s="5" t="s">
        <v>1620</v>
      </c>
      <c r="C577" s="5" t="s">
        <v>37</v>
      </c>
      <c r="D577" s="5" t="s">
        <v>1466</v>
      </c>
      <c r="E577" s="5" t="s">
        <v>1467</v>
      </c>
      <c r="F577" s="6">
        <f t="shared" si="86"/>
        <v>2</v>
      </c>
      <c r="G577" s="5" t="s">
        <v>35</v>
      </c>
      <c r="H577" s="7">
        <v>15.09</v>
      </c>
      <c r="I577" s="7">
        <v>15.09</v>
      </c>
      <c r="J577" s="8">
        <v>0.2354</v>
      </c>
      <c r="K577" s="7">
        <f t="shared" si="87"/>
        <v>18.642185999999999</v>
      </c>
      <c r="L577" s="9">
        <f t="shared" si="91"/>
        <v>37.280000000000001</v>
      </c>
      <c r="M577" s="5" t="s">
        <v>19</v>
      </c>
      <c r="N577" s="5" t="s">
        <v>18</v>
      </c>
      <c r="O577" s="5" t="s">
        <v>28</v>
      </c>
      <c r="P577" s="6">
        <v>2</v>
      </c>
      <c r="Q577" s="7">
        <f t="shared" si="88"/>
        <v>37.280000000000001</v>
      </c>
      <c r="R577" s="10">
        <f>Q577/$Q$690</f>
        <v>9.5164849374146025e-006</v>
      </c>
    </row>
    <row r="578" ht="45" customHeight="1">
      <c r="A578" s="5" t="s">
        <v>22</v>
      </c>
      <c r="B578" s="5" t="s">
        <v>1621</v>
      </c>
      <c r="C578" s="5" t="s">
        <v>24</v>
      </c>
      <c r="D578" s="5" t="s">
        <v>1622</v>
      </c>
      <c r="E578" s="5" t="s">
        <v>1623</v>
      </c>
      <c r="F578" s="6">
        <f t="shared" si="86"/>
        <v>79.700000000000003</v>
      </c>
      <c r="G578" s="5" t="s">
        <v>43</v>
      </c>
      <c r="H578" s="7">
        <v>53.649999999999999</v>
      </c>
      <c r="I578" s="7">
        <v>53.649999999999999</v>
      </c>
      <c r="J578" s="8">
        <v>0.2354</v>
      </c>
      <c r="K578" s="7">
        <f t="shared" si="87"/>
        <v>66.279209999999992</v>
      </c>
      <c r="L578" s="9">
        <f t="shared" si="91"/>
        <v>5282.5200000000004</v>
      </c>
      <c r="M578" s="5" t="s">
        <v>19</v>
      </c>
      <c r="N578" s="5" t="s">
        <v>18</v>
      </c>
      <c r="O578" s="5" t="s">
        <v>28</v>
      </c>
      <c r="P578" s="6">
        <v>79.700000000000003</v>
      </c>
      <c r="Q578" s="7">
        <f t="shared" si="88"/>
        <v>5282.5160000000005</v>
      </c>
      <c r="R578" s="10">
        <f>Q578/$Q$690</f>
        <v>1.3484705994005267e-003</v>
      </c>
    </row>
    <row r="579" ht="45" customHeight="1">
      <c r="A579" s="2" t="s">
        <v>17</v>
      </c>
      <c r="B579" s="2" t="s">
        <v>1624</v>
      </c>
      <c r="C579" s="2" t="s">
        <v>19</v>
      </c>
      <c r="D579" s="2" t="s">
        <v>19</v>
      </c>
      <c r="E579" s="2" t="s">
        <v>1625</v>
      </c>
      <c r="F579" s="2" t="s">
        <v>19</v>
      </c>
      <c r="G579" s="2" t="s">
        <v>19</v>
      </c>
      <c r="H579" s="2" t="s">
        <v>19</v>
      </c>
      <c r="I579" s="2" t="s">
        <v>19</v>
      </c>
      <c r="J579" s="2" t="s">
        <v>19</v>
      </c>
      <c r="K579" s="2" t="s">
        <v>19</v>
      </c>
      <c r="L579" s="3">
        <f>ROUND(L580,2)</f>
        <v>6311.9099999999999</v>
      </c>
      <c r="M579" s="2" t="s">
        <v>19</v>
      </c>
      <c r="N579" s="2" t="s">
        <v>19</v>
      </c>
      <c r="O579" s="2" t="s">
        <v>19</v>
      </c>
      <c r="P579" s="2" t="s">
        <v>19</v>
      </c>
      <c r="Q579" s="2" t="s">
        <v>19</v>
      </c>
      <c r="R579" s="10"/>
    </row>
    <row r="580" ht="45" customHeight="1">
      <c r="A580" s="5" t="s">
        <v>22</v>
      </c>
      <c r="B580" s="5" t="s">
        <v>1626</v>
      </c>
      <c r="C580" s="5" t="s">
        <v>24</v>
      </c>
      <c r="D580" s="5" t="s">
        <v>1627</v>
      </c>
      <c r="E580" s="5" t="s">
        <v>1628</v>
      </c>
      <c r="F580" s="6">
        <f t="shared" si="86"/>
        <v>617</v>
      </c>
      <c r="G580" s="5" t="s">
        <v>43</v>
      </c>
      <c r="H580" s="7">
        <v>8.2799999999999994</v>
      </c>
      <c r="I580" s="7">
        <v>8.2799999999999994</v>
      </c>
      <c r="J580" s="8">
        <v>0.2354</v>
      </c>
      <c r="K580" s="7">
        <f t="shared" si="87"/>
        <v>10.229111999999999</v>
      </c>
      <c r="L580" s="9">
        <f>ROUND(Q580,2)</f>
        <v>6311.9099999999999</v>
      </c>
      <c r="M580" s="5" t="s">
        <v>19</v>
      </c>
      <c r="N580" s="5" t="s">
        <v>18</v>
      </c>
      <c r="O580" s="5" t="s">
        <v>28</v>
      </c>
      <c r="P580" s="6">
        <v>617</v>
      </c>
      <c r="Q580" s="7">
        <f t="shared" si="88"/>
        <v>6311.9099999999999</v>
      </c>
      <c r="R580" s="10">
        <f>Q580/$Q$690</f>
        <v>1.6112445397348872e-003</v>
      </c>
    </row>
    <row r="581" ht="45" customHeight="1">
      <c r="A581" s="2" t="s">
        <v>17</v>
      </c>
      <c r="B581" s="2" t="s">
        <v>1629</v>
      </c>
      <c r="C581" s="2" t="s">
        <v>19</v>
      </c>
      <c r="D581" s="2" t="s">
        <v>19</v>
      </c>
      <c r="E581" s="2" t="s">
        <v>1630</v>
      </c>
      <c r="F581" s="2" t="s">
        <v>19</v>
      </c>
      <c r="G581" s="2" t="s">
        <v>19</v>
      </c>
      <c r="H581" s="2" t="s">
        <v>19</v>
      </c>
      <c r="I581" s="2" t="s">
        <v>19</v>
      </c>
      <c r="J581" s="2" t="s">
        <v>19</v>
      </c>
      <c r="K581" s="2" t="s">
        <v>19</v>
      </c>
      <c r="L581" s="3">
        <f>ROUND(L582,2)+ROUND(L583,2)+ROUND(L584,2)+ROUND(L585,2)+ROUND(L586,2)+ROUND(L587,2)+ROUND(L588,2)+ROUND(L589,2)+ROUND(L590,2)+ROUND(L591,2)+ROUND(L592,2)+ROUND(L593,2)+ROUND(L594,2)</f>
        <v>33893.169999999998</v>
      </c>
      <c r="M581" s="2" t="s">
        <v>19</v>
      </c>
      <c r="N581" s="2" t="s">
        <v>19</v>
      </c>
      <c r="O581" s="2" t="s">
        <v>19</v>
      </c>
      <c r="P581" s="2" t="s">
        <v>19</v>
      </c>
      <c r="Q581" s="2" t="s">
        <v>19</v>
      </c>
      <c r="R581" s="10"/>
    </row>
    <row r="582" ht="45" customHeight="1">
      <c r="A582" s="5" t="s">
        <v>22</v>
      </c>
      <c r="B582" s="5" t="s">
        <v>1631</v>
      </c>
      <c r="C582" s="5" t="s">
        <v>24</v>
      </c>
      <c r="D582" s="5" t="s">
        <v>1632</v>
      </c>
      <c r="E582" s="5" t="s">
        <v>1633</v>
      </c>
      <c r="F582" s="6">
        <f t="shared" si="86"/>
        <v>15</v>
      </c>
      <c r="G582" s="5" t="s">
        <v>35</v>
      </c>
      <c r="H582" s="7">
        <v>45.130000000000003</v>
      </c>
      <c r="I582" s="7">
        <v>45.130000000000003</v>
      </c>
      <c r="J582" s="8">
        <v>0.2354</v>
      </c>
      <c r="K582" s="7">
        <f t="shared" si="87"/>
        <v>55.753602000000001</v>
      </c>
      <c r="L582" s="9">
        <f t="shared" ref="L582:L594" si="92">ROUND(Q582,2)</f>
        <v>836.25</v>
      </c>
      <c r="M582" s="5" t="s">
        <v>19</v>
      </c>
      <c r="N582" s="5" t="s">
        <v>18</v>
      </c>
      <c r="O582" s="5" t="s">
        <v>28</v>
      </c>
      <c r="P582" s="6">
        <v>15</v>
      </c>
      <c r="Q582" s="7">
        <f t="shared" si="88"/>
        <v>836.25</v>
      </c>
      <c r="R582" s="10">
        <f>Q582/$Q$690</f>
        <v>2.1346997126912447e-004</v>
      </c>
    </row>
    <row r="583" ht="45" customHeight="1">
      <c r="A583" s="5" t="s">
        <v>22</v>
      </c>
      <c r="B583" s="5" t="s">
        <v>1634</v>
      </c>
      <c r="C583" s="5" t="s">
        <v>24</v>
      </c>
      <c r="D583" s="5" t="s">
        <v>1635</v>
      </c>
      <c r="E583" s="5" t="s">
        <v>1636</v>
      </c>
      <c r="F583" s="6">
        <f t="shared" si="86"/>
        <v>15</v>
      </c>
      <c r="G583" s="5" t="s">
        <v>35</v>
      </c>
      <c r="H583" s="7">
        <v>95.409999999999997</v>
      </c>
      <c r="I583" s="7">
        <v>95.409999999999997</v>
      </c>
      <c r="J583" s="8">
        <v>0.2354</v>
      </c>
      <c r="K583" s="7">
        <f t="shared" si="87"/>
        <v>117.869514</v>
      </c>
      <c r="L583" s="9">
        <f t="shared" si="92"/>
        <v>1768.05</v>
      </c>
      <c r="M583" s="5" t="s">
        <v>19</v>
      </c>
      <c r="N583" s="5" t="s">
        <v>18</v>
      </c>
      <c r="O583" s="5" t="s">
        <v>28</v>
      </c>
      <c r="P583" s="6">
        <v>15</v>
      </c>
      <c r="Q583" s="7">
        <f t="shared" si="88"/>
        <v>1768.0500000000002</v>
      </c>
      <c r="R583" s="10">
        <f>Q583/$Q$690</f>
        <v>4.5133104060074804e-004</v>
      </c>
    </row>
    <row r="584" ht="45" customHeight="1">
      <c r="A584" s="5" t="s">
        <v>22</v>
      </c>
      <c r="B584" s="5" t="s">
        <v>1637</v>
      </c>
      <c r="C584" s="5" t="s">
        <v>37</v>
      </c>
      <c r="D584" s="5" t="s">
        <v>1638</v>
      </c>
      <c r="E584" s="5" t="s">
        <v>1639</v>
      </c>
      <c r="F584" s="6">
        <f t="shared" si="86"/>
        <v>82</v>
      </c>
      <c r="G584" s="5" t="s">
        <v>35</v>
      </c>
      <c r="H584" s="7">
        <v>18.280000000000001</v>
      </c>
      <c r="I584" s="7">
        <v>18.280000000000001</v>
      </c>
      <c r="J584" s="8">
        <v>0.2354</v>
      </c>
      <c r="K584" s="7">
        <f t="shared" si="87"/>
        <v>22.583112</v>
      </c>
      <c r="L584" s="9">
        <f t="shared" si="92"/>
        <v>1851.5599999999999</v>
      </c>
      <c r="M584" s="5" t="s">
        <v>19</v>
      </c>
      <c r="N584" s="5" t="s">
        <v>18</v>
      </c>
      <c r="O584" s="5" t="s">
        <v>28</v>
      </c>
      <c r="P584" s="6">
        <v>82</v>
      </c>
      <c r="Q584" s="7">
        <f t="shared" si="88"/>
        <v>1851.5599999999999</v>
      </c>
      <c r="R584" s="10">
        <f>Q584/$Q$690</f>
        <v>4.726486816180091e-004</v>
      </c>
    </row>
    <row r="585" ht="45" customHeight="1">
      <c r="A585" s="5" t="s">
        <v>22</v>
      </c>
      <c r="B585" s="5" t="s">
        <v>1640</v>
      </c>
      <c r="C585" s="5" t="s">
        <v>24</v>
      </c>
      <c r="D585" s="5" t="s">
        <v>1641</v>
      </c>
      <c r="E585" s="5" t="s">
        <v>1642</v>
      </c>
      <c r="F585" s="6">
        <f t="shared" si="86"/>
        <v>267</v>
      </c>
      <c r="G585" s="5" t="s">
        <v>43</v>
      </c>
      <c r="H585" s="7">
        <v>63.609999999999999</v>
      </c>
      <c r="I585" s="7">
        <v>63.609999999999999</v>
      </c>
      <c r="J585" s="8">
        <v>0.2354</v>
      </c>
      <c r="K585" s="7">
        <f t="shared" si="87"/>
        <v>78.583793999999997</v>
      </c>
      <c r="L585" s="9">
        <f t="shared" si="92"/>
        <v>20980.860000000001</v>
      </c>
      <c r="M585" s="5" t="s">
        <v>19</v>
      </c>
      <c r="N585" s="5" t="s">
        <v>18</v>
      </c>
      <c r="O585" s="5" t="s">
        <v>28</v>
      </c>
      <c r="P585" s="6">
        <v>267</v>
      </c>
      <c r="Q585" s="7">
        <f t="shared" si="88"/>
        <v>20980.860000000001</v>
      </c>
      <c r="R585" s="10">
        <f>Q585/$Q$690</f>
        <v>5.3557950151288765e-003</v>
      </c>
    </row>
    <row r="586" ht="45" customHeight="1">
      <c r="A586" s="5" t="s">
        <v>22</v>
      </c>
      <c r="B586" s="5" t="s">
        <v>1643</v>
      </c>
      <c r="C586" s="5" t="s">
        <v>37</v>
      </c>
      <c r="D586" s="5" t="s">
        <v>1644</v>
      </c>
      <c r="E586" s="5" t="s">
        <v>1645</v>
      </c>
      <c r="F586" s="6">
        <f t="shared" si="86"/>
        <v>22</v>
      </c>
      <c r="G586" s="5" t="s">
        <v>35</v>
      </c>
      <c r="H586" s="7">
        <v>37.710000000000001</v>
      </c>
      <c r="I586" s="7">
        <v>37.710000000000001</v>
      </c>
      <c r="J586" s="8">
        <v>0.2354</v>
      </c>
      <c r="K586" s="7">
        <f t="shared" si="87"/>
        <v>46.586933999999999</v>
      </c>
      <c r="L586" s="9">
        <f t="shared" si="92"/>
        <v>1024.98</v>
      </c>
      <c r="M586" s="5" t="s">
        <v>19</v>
      </c>
      <c r="N586" s="5" t="s">
        <v>18</v>
      </c>
      <c r="O586" s="5" t="s">
        <v>28</v>
      </c>
      <c r="P586" s="6">
        <v>22</v>
      </c>
      <c r="Q586" s="7">
        <f t="shared" si="88"/>
        <v>1024.98</v>
      </c>
      <c r="R586" s="10">
        <f>Q586/$Q$690</f>
        <v>2.6164717626478591e-004</v>
      </c>
    </row>
    <row r="587" ht="45" customHeight="1">
      <c r="A587" s="5" t="s">
        <v>22</v>
      </c>
      <c r="B587" s="5" t="s">
        <v>1646</v>
      </c>
      <c r="C587" s="5" t="s">
        <v>37</v>
      </c>
      <c r="D587" s="5" t="s">
        <v>1582</v>
      </c>
      <c r="E587" s="5" t="s">
        <v>1583</v>
      </c>
      <c r="F587" s="6">
        <f t="shared" si="86"/>
        <v>364</v>
      </c>
      <c r="G587" s="5" t="s">
        <v>35</v>
      </c>
      <c r="H587" s="7">
        <v>2.6200000000000001</v>
      </c>
      <c r="I587" s="7">
        <v>2.6200000000000001</v>
      </c>
      <c r="J587" s="8">
        <v>0.2354</v>
      </c>
      <c r="K587" s="7">
        <f t="shared" si="87"/>
        <v>3.2367480000000004</v>
      </c>
      <c r="L587" s="9">
        <f t="shared" si="92"/>
        <v>1179.3599999999999</v>
      </c>
      <c r="M587" s="5" t="s">
        <v>19</v>
      </c>
      <c r="N587" s="5" t="s">
        <v>18</v>
      </c>
      <c r="O587" s="5" t="s">
        <v>28</v>
      </c>
      <c r="P587" s="6">
        <v>364</v>
      </c>
      <c r="Q587" s="7">
        <f t="shared" si="88"/>
        <v>1179.3600000000001</v>
      </c>
      <c r="R587" s="10">
        <f>Q587/$Q$690</f>
        <v>3.0105583894284564e-004</v>
      </c>
    </row>
    <row r="588" ht="45" customHeight="1">
      <c r="A588" s="5" t="s">
        <v>22</v>
      </c>
      <c r="B588" s="5" t="s">
        <v>1647</v>
      </c>
      <c r="C588" s="5" t="s">
        <v>37</v>
      </c>
      <c r="D588" s="5" t="s">
        <v>1298</v>
      </c>
      <c r="E588" s="5" t="s">
        <v>1299</v>
      </c>
      <c r="F588" s="6">
        <f t="shared" si="86"/>
        <v>364</v>
      </c>
      <c r="G588" s="5" t="s">
        <v>35</v>
      </c>
      <c r="H588" s="7">
        <v>0.81000000000000005</v>
      </c>
      <c r="I588" s="7">
        <v>0.81000000000000005</v>
      </c>
      <c r="J588" s="8">
        <v>0.2354</v>
      </c>
      <c r="K588" s="7">
        <f t="shared" si="87"/>
        <v>1.0006740000000001</v>
      </c>
      <c r="L588" s="9">
        <f t="shared" si="92"/>
        <v>364</v>
      </c>
      <c r="M588" s="5" t="s">
        <v>19</v>
      </c>
      <c r="N588" s="5" t="s">
        <v>18</v>
      </c>
      <c r="O588" s="5" t="s">
        <v>28</v>
      </c>
      <c r="P588" s="6">
        <v>364</v>
      </c>
      <c r="Q588" s="7">
        <f t="shared" si="88"/>
        <v>364</v>
      </c>
      <c r="R588" s="10">
        <f>Q588/$Q$690</f>
        <v>9.2918468809520251e-005</v>
      </c>
    </row>
    <row r="589" ht="45" customHeight="1">
      <c r="A589" s="5" t="s">
        <v>22</v>
      </c>
      <c r="B589" s="5" t="s">
        <v>1648</v>
      </c>
      <c r="C589" s="5" t="s">
        <v>37</v>
      </c>
      <c r="D589" s="5" t="s">
        <v>1292</v>
      </c>
      <c r="E589" s="5" t="s">
        <v>1293</v>
      </c>
      <c r="F589" s="6">
        <f t="shared" si="86"/>
        <v>466</v>
      </c>
      <c r="G589" s="5" t="s">
        <v>35</v>
      </c>
      <c r="H589" s="7">
        <v>0.69999999999999996</v>
      </c>
      <c r="I589" s="7">
        <v>0.69999999999999996</v>
      </c>
      <c r="J589" s="8">
        <v>0.2354</v>
      </c>
      <c r="K589" s="7">
        <f t="shared" si="87"/>
        <v>0.86477999999999988</v>
      </c>
      <c r="L589" s="9">
        <f t="shared" si="92"/>
        <v>400.75999999999999</v>
      </c>
      <c r="M589" s="5" t="s">
        <v>19</v>
      </c>
      <c r="N589" s="5" t="s">
        <v>18</v>
      </c>
      <c r="O589" s="5" t="s">
        <v>28</v>
      </c>
      <c r="P589" s="6">
        <v>466</v>
      </c>
      <c r="Q589" s="7">
        <f t="shared" si="88"/>
        <v>400.75999999999999</v>
      </c>
      <c r="R589" s="10">
        <f>Q589/$Q$690</f>
        <v>1.0230221307720696e-004</v>
      </c>
    </row>
    <row r="590" ht="45" customHeight="1">
      <c r="A590" s="5" t="s">
        <v>22</v>
      </c>
      <c r="B590" s="5" t="s">
        <v>1649</v>
      </c>
      <c r="C590" s="5" t="s">
        <v>37</v>
      </c>
      <c r="D590" s="5" t="s">
        <v>1295</v>
      </c>
      <c r="E590" s="5" t="s">
        <v>1296</v>
      </c>
      <c r="F590" s="6">
        <f t="shared" si="86"/>
        <v>466</v>
      </c>
      <c r="G590" s="5" t="s">
        <v>35</v>
      </c>
      <c r="H590" s="7">
        <v>0.69999999999999996</v>
      </c>
      <c r="I590" s="7">
        <v>0.69999999999999996</v>
      </c>
      <c r="J590" s="8">
        <v>0.2354</v>
      </c>
      <c r="K590" s="7">
        <f t="shared" si="87"/>
        <v>0.86477999999999988</v>
      </c>
      <c r="L590" s="9">
        <f t="shared" si="92"/>
        <v>400.75999999999999</v>
      </c>
      <c r="M590" s="5" t="s">
        <v>19</v>
      </c>
      <c r="N590" s="5" t="s">
        <v>18</v>
      </c>
      <c r="O590" s="5" t="s">
        <v>28</v>
      </c>
      <c r="P590" s="6">
        <v>466</v>
      </c>
      <c r="Q590" s="7">
        <f t="shared" si="88"/>
        <v>400.75999999999999</v>
      </c>
      <c r="R590" s="10">
        <f>Q590/$Q$690</f>
        <v>1.0230221307720696e-004</v>
      </c>
    </row>
    <row r="591" ht="45" customHeight="1">
      <c r="A591" s="5" t="s">
        <v>22</v>
      </c>
      <c r="B591" s="5" t="s">
        <v>1650</v>
      </c>
      <c r="C591" s="5" t="s">
        <v>37</v>
      </c>
      <c r="D591" s="5" t="s">
        <v>1466</v>
      </c>
      <c r="E591" s="5" t="s">
        <v>1467</v>
      </c>
      <c r="F591" s="6">
        <f t="shared" si="86"/>
        <v>14</v>
      </c>
      <c r="G591" s="5" t="s">
        <v>35</v>
      </c>
      <c r="H591" s="7">
        <v>15.09</v>
      </c>
      <c r="I591" s="7">
        <v>15.09</v>
      </c>
      <c r="J591" s="8">
        <v>0.2354</v>
      </c>
      <c r="K591" s="7">
        <f t="shared" si="87"/>
        <v>18.642185999999999</v>
      </c>
      <c r="L591" s="9">
        <f t="shared" si="92"/>
        <v>260.95999999999998</v>
      </c>
      <c r="M591" s="5" t="s">
        <v>19</v>
      </c>
      <c r="N591" s="5" t="s">
        <v>18</v>
      </c>
      <c r="O591" s="5" t="s">
        <v>28</v>
      </c>
      <c r="P591" s="6">
        <v>14</v>
      </c>
      <c r="Q591" s="7">
        <f t="shared" si="88"/>
        <v>260.96000000000004</v>
      </c>
      <c r="R591" s="10">
        <f>Q591/$Q$690</f>
        <v>6.6615394561902219e-005</v>
      </c>
    </row>
    <row r="592" ht="45" customHeight="1">
      <c r="A592" s="5" t="s">
        <v>22</v>
      </c>
      <c r="B592" s="5" t="s">
        <v>1651</v>
      </c>
      <c r="C592" s="5" t="s">
        <v>37</v>
      </c>
      <c r="D592" s="5" t="s">
        <v>1638</v>
      </c>
      <c r="E592" s="5" t="s">
        <v>1639</v>
      </c>
      <c r="F592" s="6">
        <f t="shared" si="86"/>
        <v>36</v>
      </c>
      <c r="G592" s="5" t="s">
        <v>35</v>
      </c>
      <c r="H592" s="7">
        <v>18.280000000000001</v>
      </c>
      <c r="I592" s="7">
        <v>18.280000000000001</v>
      </c>
      <c r="J592" s="8">
        <v>0.2354</v>
      </c>
      <c r="K592" s="7">
        <f t="shared" si="87"/>
        <v>22.583112</v>
      </c>
      <c r="L592" s="9">
        <f t="shared" si="92"/>
        <v>812.88</v>
      </c>
      <c r="M592" s="5" t="s">
        <v>19</v>
      </c>
      <c r="N592" s="5" t="s">
        <v>18</v>
      </c>
      <c r="O592" s="5" t="s">
        <v>28</v>
      </c>
      <c r="P592" s="6">
        <v>36</v>
      </c>
      <c r="Q592" s="7">
        <f t="shared" si="88"/>
        <v>812.87999999999988</v>
      </c>
      <c r="R592" s="10">
        <f>Q592/$Q$690</f>
        <v>2.0750429924693079e-004</v>
      </c>
    </row>
    <row r="593" ht="45" customHeight="1">
      <c r="A593" s="5" t="s">
        <v>22</v>
      </c>
      <c r="B593" s="5" t="s">
        <v>1652</v>
      </c>
      <c r="C593" s="5" t="s">
        <v>24</v>
      </c>
      <c r="D593" s="5" t="s">
        <v>1653</v>
      </c>
      <c r="E593" s="5" t="s">
        <v>1654</v>
      </c>
      <c r="F593" s="6">
        <f t="shared" si="86"/>
        <v>57</v>
      </c>
      <c r="G593" s="5" t="s">
        <v>35</v>
      </c>
      <c r="H593" s="7">
        <v>22.460000000000001</v>
      </c>
      <c r="I593" s="7">
        <v>22.460000000000001</v>
      </c>
      <c r="J593" s="8">
        <v>0.2354</v>
      </c>
      <c r="K593" s="7">
        <f t="shared" si="87"/>
        <v>27.747084000000001</v>
      </c>
      <c r="L593" s="9">
        <f t="shared" si="92"/>
        <v>1581.75</v>
      </c>
      <c r="M593" s="5" t="s">
        <v>19</v>
      </c>
      <c r="N593" s="5" t="s">
        <v>18</v>
      </c>
      <c r="O593" s="5" t="s">
        <v>28</v>
      </c>
      <c r="P593" s="6">
        <v>57</v>
      </c>
      <c r="Q593" s="7">
        <f t="shared" si="88"/>
        <v>1581.75</v>
      </c>
      <c r="R593" s="10">
        <f>Q593/$Q$690</f>
        <v>4.0377414296554579e-004</v>
      </c>
    </row>
    <row r="594" ht="45" customHeight="1">
      <c r="A594" s="5" t="s">
        <v>22</v>
      </c>
      <c r="B594" s="5" t="s">
        <v>1655</v>
      </c>
      <c r="C594" s="5" t="s">
        <v>37</v>
      </c>
      <c r="D594" s="5" t="s">
        <v>1656</v>
      </c>
      <c r="E594" s="5" t="s">
        <v>1657</v>
      </c>
      <c r="F594" s="6">
        <f t="shared" si="86"/>
        <v>100</v>
      </c>
      <c r="G594" s="5" t="s">
        <v>35</v>
      </c>
      <c r="H594" s="7">
        <v>19.68</v>
      </c>
      <c r="I594" s="7">
        <v>19.68</v>
      </c>
      <c r="J594" s="8">
        <v>0.2354</v>
      </c>
      <c r="K594" s="7">
        <f t="shared" si="87"/>
        <v>24.312671999999999</v>
      </c>
      <c r="L594" s="9">
        <f t="shared" si="92"/>
        <v>2431</v>
      </c>
      <c r="M594" s="5" t="s">
        <v>19</v>
      </c>
      <c r="N594" s="5" t="s">
        <v>18</v>
      </c>
      <c r="O594" s="5" t="s">
        <v>28</v>
      </c>
      <c r="P594" s="6">
        <v>100</v>
      </c>
      <c r="Q594" s="7">
        <f t="shared" si="88"/>
        <v>2431</v>
      </c>
      <c r="R594" s="10">
        <f>Q594/$Q$690</f>
        <v>6.2056263097786735e-004</v>
      </c>
    </row>
    <row r="595" ht="45" customHeight="1">
      <c r="A595" s="2" t="s">
        <v>17</v>
      </c>
      <c r="B595" s="2" t="s">
        <v>1658</v>
      </c>
      <c r="C595" s="2" t="s">
        <v>19</v>
      </c>
      <c r="D595" s="2" t="s">
        <v>19</v>
      </c>
      <c r="E595" s="2" t="s">
        <v>1659</v>
      </c>
      <c r="F595" s="2" t="s">
        <v>19</v>
      </c>
      <c r="G595" s="2" t="s">
        <v>19</v>
      </c>
      <c r="H595" s="2" t="s">
        <v>19</v>
      </c>
      <c r="I595" s="2" t="s">
        <v>19</v>
      </c>
      <c r="J595" s="2" t="s">
        <v>19</v>
      </c>
      <c r="K595" s="2" t="s">
        <v>19</v>
      </c>
      <c r="L595" s="3">
        <f>ROUND(L596,2)+ROUND(L597,2)+ROUND(L598,2)+ROUND(L599,2)+ROUND(L600,2)</f>
        <v>13847.02</v>
      </c>
      <c r="M595" s="2" t="s">
        <v>19</v>
      </c>
      <c r="N595" s="2" t="s">
        <v>19</v>
      </c>
      <c r="O595" s="2" t="s">
        <v>19</v>
      </c>
      <c r="P595" s="2" t="s">
        <v>19</v>
      </c>
      <c r="Q595" s="2" t="s">
        <v>19</v>
      </c>
      <c r="R595" s="10"/>
    </row>
    <row r="596" ht="45" customHeight="1">
      <c r="A596" s="5" t="s">
        <v>22</v>
      </c>
      <c r="B596" s="5" t="s">
        <v>1660</v>
      </c>
      <c r="C596" s="5" t="s">
        <v>24</v>
      </c>
      <c r="D596" s="5" t="s">
        <v>1661</v>
      </c>
      <c r="E596" s="5" t="s">
        <v>1662</v>
      </c>
      <c r="F596" s="6">
        <f t="shared" si="86"/>
        <v>21.5</v>
      </c>
      <c r="G596" s="5" t="s">
        <v>43</v>
      </c>
      <c r="H596" s="7">
        <v>5.2199999999999998</v>
      </c>
      <c r="I596" s="7">
        <v>5.2199999999999998</v>
      </c>
      <c r="J596" s="8">
        <v>0.2354</v>
      </c>
      <c r="K596" s="7">
        <f t="shared" si="87"/>
        <v>6.4487879999999995</v>
      </c>
      <c r="L596" s="9">
        <f t="shared" ref="L596:L600" si="93">ROUND(Q596,2)</f>
        <v>138.68000000000001</v>
      </c>
      <c r="M596" s="5" t="s">
        <v>19</v>
      </c>
      <c r="N596" s="5" t="s">
        <v>18</v>
      </c>
      <c r="O596" s="5" t="s">
        <v>28</v>
      </c>
      <c r="P596" s="6">
        <v>21.5</v>
      </c>
      <c r="Q596" s="7">
        <f t="shared" si="88"/>
        <v>138.67500000000001</v>
      </c>
      <c r="R596" s="10">
        <f>Q596/$Q$690</f>
        <v>3.539963918175885e-005</v>
      </c>
    </row>
    <row r="597" ht="45" customHeight="1">
      <c r="A597" s="5" t="s">
        <v>22</v>
      </c>
      <c r="B597" s="5" t="s">
        <v>1663</v>
      </c>
      <c r="C597" s="5" t="s">
        <v>24</v>
      </c>
      <c r="D597" s="5" t="s">
        <v>1664</v>
      </c>
      <c r="E597" s="5" t="s">
        <v>1665</v>
      </c>
      <c r="F597" s="6">
        <f t="shared" si="86"/>
        <v>87.700000000000003</v>
      </c>
      <c r="G597" s="5" t="s">
        <v>43</v>
      </c>
      <c r="H597" s="7">
        <v>7.71</v>
      </c>
      <c r="I597" s="7">
        <v>7.71</v>
      </c>
      <c r="J597" s="8">
        <v>0.2354</v>
      </c>
      <c r="K597" s="7">
        <f t="shared" si="87"/>
        <v>9.524934</v>
      </c>
      <c r="L597" s="9">
        <f t="shared" si="93"/>
        <v>834.89999999999998</v>
      </c>
      <c r="M597" s="5" t="s">
        <v>19</v>
      </c>
      <c r="N597" s="5" t="s">
        <v>18</v>
      </c>
      <c r="O597" s="5" t="s">
        <v>28</v>
      </c>
      <c r="P597" s="6">
        <v>87.700000000000003</v>
      </c>
      <c r="Q597" s="7">
        <f t="shared" si="88"/>
        <v>834.904</v>
      </c>
      <c r="R597" s="10">
        <f>Q597/$Q$690</f>
        <v>2.1312637715094422e-004</v>
      </c>
    </row>
    <row r="598" ht="45" customHeight="1">
      <c r="A598" s="5" t="s">
        <v>22</v>
      </c>
      <c r="B598" s="5" t="s">
        <v>1666</v>
      </c>
      <c r="C598" s="5" t="s">
        <v>24</v>
      </c>
      <c r="D598" s="5" t="s">
        <v>1667</v>
      </c>
      <c r="E598" s="5" t="s">
        <v>1668</v>
      </c>
      <c r="F598" s="6">
        <f t="shared" si="86"/>
        <v>71.099999999999994</v>
      </c>
      <c r="G598" s="5" t="s">
        <v>43</v>
      </c>
      <c r="H598" s="7">
        <v>28.66</v>
      </c>
      <c r="I598" s="7">
        <v>28.66</v>
      </c>
      <c r="J598" s="8">
        <v>0.2354</v>
      </c>
      <c r="K598" s="7">
        <f t="shared" si="87"/>
        <v>35.406564000000003</v>
      </c>
      <c r="L598" s="9">
        <f t="shared" si="93"/>
        <v>2517.6500000000001</v>
      </c>
      <c r="M598" s="5" t="s">
        <v>19</v>
      </c>
      <c r="N598" s="5" t="s">
        <v>18</v>
      </c>
      <c r="O598" s="5" t="s">
        <v>28</v>
      </c>
      <c r="P598" s="6">
        <v>71.099999999999994</v>
      </c>
      <c r="Q598" s="7">
        <f t="shared" si="88"/>
        <v>2517.6509999999994</v>
      </c>
      <c r="R598" s="10">
        <f>Q598/$Q$690</f>
        <v>6.4268207669438847e-004</v>
      </c>
    </row>
    <row r="599" ht="45" customHeight="1">
      <c r="A599" s="5" t="s">
        <v>22</v>
      </c>
      <c r="B599" s="5" t="s">
        <v>1669</v>
      </c>
      <c r="C599" s="5" t="s">
        <v>24</v>
      </c>
      <c r="D599" s="5" t="s">
        <v>1670</v>
      </c>
      <c r="E599" s="5" t="s">
        <v>1671</v>
      </c>
      <c r="F599" s="6">
        <f t="shared" si="86"/>
        <v>109.2</v>
      </c>
      <c r="G599" s="5" t="s">
        <v>43</v>
      </c>
      <c r="H599" s="7">
        <v>48.829999999999998</v>
      </c>
      <c r="I599" s="7">
        <v>48.829999999999998</v>
      </c>
      <c r="J599" s="8">
        <v>0.2354</v>
      </c>
      <c r="K599" s="7">
        <f t="shared" si="87"/>
        <v>60.324581999999999</v>
      </c>
      <c r="L599" s="9">
        <f t="shared" si="93"/>
        <v>6586.9399999999996</v>
      </c>
      <c r="M599" s="5" t="s">
        <v>19</v>
      </c>
      <c r="N599" s="5" t="s">
        <v>18</v>
      </c>
      <c r="O599" s="5" t="s">
        <v>28</v>
      </c>
      <c r="P599" s="6">
        <v>109.2</v>
      </c>
      <c r="Q599" s="7">
        <f t="shared" si="88"/>
        <v>6586.9440000000004</v>
      </c>
      <c r="R599" s="10">
        <f>Q599/$Q$690</f>
        <v>1.6814526115770786e-003</v>
      </c>
    </row>
    <row r="600" ht="45" customHeight="1">
      <c r="A600" s="5" t="s">
        <v>22</v>
      </c>
      <c r="B600" s="5" t="s">
        <v>1672</v>
      </c>
      <c r="C600" s="5" t="s">
        <v>24</v>
      </c>
      <c r="D600" s="5" t="s">
        <v>1673</v>
      </c>
      <c r="E600" s="5" t="s">
        <v>1674</v>
      </c>
      <c r="F600" s="6">
        <f t="shared" si="86"/>
        <v>38.100000000000001</v>
      </c>
      <c r="G600" s="5" t="s">
        <v>43</v>
      </c>
      <c r="H600" s="7">
        <v>80.069999999999993</v>
      </c>
      <c r="I600" s="7">
        <v>80.069999999999993</v>
      </c>
      <c r="J600" s="8">
        <v>0.2354</v>
      </c>
      <c r="K600" s="7">
        <f t="shared" si="87"/>
        <v>98.918477999999993</v>
      </c>
      <c r="L600" s="9">
        <f t="shared" si="93"/>
        <v>3768.8499999999999</v>
      </c>
      <c r="M600" s="5" t="s">
        <v>19</v>
      </c>
      <c r="N600" s="5" t="s">
        <v>18</v>
      </c>
      <c r="O600" s="5" t="s">
        <v>28</v>
      </c>
      <c r="P600" s="6">
        <v>38.100000000000001</v>
      </c>
      <c r="Q600" s="7">
        <f t="shared" si="88"/>
        <v>3768.8520000000003</v>
      </c>
      <c r="R600" s="10">
        <f>Q600/$Q$690</f>
        <v>9.6207680497169788e-004</v>
      </c>
    </row>
    <row r="601" ht="45" customHeight="1">
      <c r="A601" s="2" t="s">
        <v>17</v>
      </c>
      <c r="B601" s="2" t="s">
        <v>1675</v>
      </c>
      <c r="C601" s="2" t="s">
        <v>19</v>
      </c>
      <c r="D601" s="2" t="s">
        <v>19</v>
      </c>
      <c r="E601" s="2" t="s">
        <v>1676</v>
      </c>
      <c r="F601" s="2" t="s">
        <v>19</v>
      </c>
      <c r="G601" s="2" t="s">
        <v>19</v>
      </c>
      <c r="H601" s="2" t="s">
        <v>19</v>
      </c>
      <c r="I601" s="2" t="s">
        <v>19</v>
      </c>
      <c r="J601" s="2" t="s">
        <v>19</v>
      </c>
      <c r="K601" s="2" t="s">
        <v>19</v>
      </c>
      <c r="L601" s="3">
        <f>ROUND(L602,2)+ROUND(L603,2)+ROUND(L604,2)+ROUND(L605,2)+ROUND(L606,2)+ROUND(L607,2)+ROUND(L608,2)+ROUND(L609,2)+ROUND(L610,2)+ROUND(L611,2)+ROUND(L612,2)</f>
        <v>3398.0400000000004</v>
      </c>
      <c r="M601" s="2" t="s">
        <v>19</v>
      </c>
      <c r="N601" s="2" t="s">
        <v>19</v>
      </c>
      <c r="O601" s="2" t="s">
        <v>19</v>
      </c>
      <c r="P601" s="2" t="s">
        <v>19</v>
      </c>
      <c r="Q601" s="2" t="s">
        <v>19</v>
      </c>
      <c r="R601" s="10"/>
    </row>
    <row r="602" ht="45" customHeight="1">
      <c r="A602" s="5" t="s">
        <v>22</v>
      </c>
      <c r="B602" s="5" t="s">
        <v>1677</v>
      </c>
      <c r="C602" s="5" t="s">
        <v>24</v>
      </c>
      <c r="D602" s="5" t="s">
        <v>864</v>
      </c>
      <c r="E602" s="5" t="s">
        <v>865</v>
      </c>
      <c r="F602" s="6">
        <f t="shared" si="86"/>
        <v>62.5</v>
      </c>
      <c r="G602" s="5" t="s">
        <v>43</v>
      </c>
      <c r="H602" s="7">
        <v>21.219999999999999</v>
      </c>
      <c r="I602" s="7">
        <v>21.219999999999999</v>
      </c>
      <c r="J602" s="8">
        <v>0.2354</v>
      </c>
      <c r="K602" s="7">
        <f t="shared" si="87"/>
        <v>26.215187999999998</v>
      </c>
      <c r="L602" s="9">
        <f t="shared" ref="L602:L612" si="94">ROUND(Q602,2)</f>
        <v>1638.75</v>
      </c>
      <c r="M602" s="5" t="s">
        <v>19</v>
      </c>
      <c r="N602" s="5" t="s">
        <v>18</v>
      </c>
      <c r="O602" s="5" t="s">
        <v>28</v>
      </c>
      <c r="P602" s="6">
        <v>62.5</v>
      </c>
      <c r="Q602" s="7">
        <f t="shared" si="88"/>
        <v>1638.75</v>
      </c>
      <c r="R602" s="10">
        <f>Q602/$Q$690</f>
        <v>4.1832456253187175e-004</v>
      </c>
    </row>
    <row r="603" ht="45" customHeight="1">
      <c r="A603" s="5" t="s">
        <v>22</v>
      </c>
      <c r="B603" s="5" t="s">
        <v>1678</v>
      </c>
      <c r="C603" s="5" t="s">
        <v>24</v>
      </c>
      <c r="D603" s="5" t="s">
        <v>867</v>
      </c>
      <c r="E603" s="5" t="s">
        <v>868</v>
      </c>
      <c r="F603" s="6">
        <f t="shared" si="86"/>
        <v>1.3</v>
      </c>
      <c r="G603" s="5" t="s">
        <v>43</v>
      </c>
      <c r="H603" s="7">
        <v>26.739999999999998</v>
      </c>
      <c r="I603" s="7">
        <v>26.739999999999998</v>
      </c>
      <c r="J603" s="8">
        <v>0.2354</v>
      </c>
      <c r="K603" s="7">
        <f t="shared" si="87"/>
        <v>33.034596000000001</v>
      </c>
      <c r="L603" s="9">
        <f t="shared" si="94"/>
        <v>42.939999999999998</v>
      </c>
      <c r="M603" s="5" t="s">
        <v>19</v>
      </c>
      <c r="N603" s="5" t="s">
        <v>18</v>
      </c>
      <c r="O603" s="5" t="s">
        <v>28</v>
      </c>
      <c r="P603" s="6">
        <v>1.3</v>
      </c>
      <c r="Q603" s="7">
        <f t="shared" si="88"/>
        <v>42.939</v>
      </c>
      <c r="R603" s="10">
        <f>Q603/$Q$690</f>
        <v>1.0961060802780192e-005</v>
      </c>
    </row>
    <row r="604" ht="45" customHeight="1">
      <c r="A604" s="5" t="s">
        <v>22</v>
      </c>
      <c r="B604" s="5" t="s">
        <v>1679</v>
      </c>
      <c r="C604" s="5" t="s">
        <v>24</v>
      </c>
      <c r="D604" s="5" t="s">
        <v>873</v>
      </c>
      <c r="E604" s="5" t="s">
        <v>874</v>
      </c>
      <c r="F604" s="6">
        <f t="shared" si="86"/>
        <v>2.3999999999999999</v>
      </c>
      <c r="G604" s="5" t="s">
        <v>43</v>
      </c>
      <c r="H604" s="7">
        <v>37.229999999999997</v>
      </c>
      <c r="I604" s="7">
        <v>37.229999999999997</v>
      </c>
      <c r="J604" s="8">
        <v>0.2354</v>
      </c>
      <c r="K604" s="7">
        <f t="shared" si="87"/>
        <v>45.993941999999997</v>
      </c>
      <c r="L604" s="9">
        <f t="shared" si="94"/>
        <v>110.38</v>
      </c>
      <c r="M604" s="5" t="s">
        <v>19</v>
      </c>
      <c r="N604" s="5" t="s">
        <v>18</v>
      </c>
      <c r="O604" s="5" t="s">
        <v>28</v>
      </c>
      <c r="P604" s="6">
        <v>2.3999999999999999</v>
      </c>
      <c r="Q604" s="7">
        <f t="shared" si="88"/>
        <v>110.376</v>
      </c>
      <c r="R604" s="10">
        <f>Q604/$Q$690</f>
        <v>2.8175738772856066e-005</v>
      </c>
    </row>
    <row r="605" ht="45" customHeight="1">
      <c r="A605" s="5" t="s">
        <v>22</v>
      </c>
      <c r="B605" s="5" t="s">
        <v>1680</v>
      </c>
      <c r="C605" s="5" t="s">
        <v>24</v>
      </c>
      <c r="D605" s="5" t="s">
        <v>879</v>
      </c>
      <c r="E605" s="5" t="s">
        <v>880</v>
      </c>
      <c r="F605" s="6">
        <f t="shared" si="86"/>
        <v>7</v>
      </c>
      <c r="G605" s="5" t="s">
        <v>35</v>
      </c>
      <c r="H605" s="7">
        <v>10.49</v>
      </c>
      <c r="I605" s="7">
        <v>10.49</v>
      </c>
      <c r="J605" s="8">
        <v>0.2354</v>
      </c>
      <c r="K605" s="7">
        <f t="shared" si="87"/>
        <v>12.959346</v>
      </c>
      <c r="L605" s="9">
        <f t="shared" si="94"/>
        <v>90.719999999999999</v>
      </c>
      <c r="M605" s="5" t="s">
        <v>19</v>
      </c>
      <c r="N605" s="5" t="s">
        <v>18</v>
      </c>
      <c r="O605" s="5" t="s">
        <v>28</v>
      </c>
      <c r="P605" s="6">
        <v>7</v>
      </c>
      <c r="Q605" s="7">
        <f t="shared" si="88"/>
        <v>90.719999999999999</v>
      </c>
      <c r="R605" s="10">
        <f>Q605/$Q$690</f>
        <v>2.3158141457141971e-005</v>
      </c>
    </row>
    <row r="606" ht="45" customHeight="1">
      <c r="A606" s="5" t="s">
        <v>22</v>
      </c>
      <c r="B606" s="5" t="s">
        <v>1681</v>
      </c>
      <c r="C606" s="5" t="s">
        <v>24</v>
      </c>
      <c r="D606" s="5" t="s">
        <v>891</v>
      </c>
      <c r="E606" s="5" t="s">
        <v>892</v>
      </c>
      <c r="F606" s="6">
        <f t="shared" si="86"/>
        <v>9</v>
      </c>
      <c r="G606" s="5" t="s">
        <v>35</v>
      </c>
      <c r="H606" s="7">
        <v>10.220000000000001</v>
      </c>
      <c r="I606" s="7">
        <v>10.220000000000001</v>
      </c>
      <c r="J606" s="8">
        <v>0.2354</v>
      </c>
      <c r="K606" s="7">
        <f t="shared" si="87"/>
        <v>12.625788</v>
      </c>
      <c r="L606" s="9">
        <f t="shared" si="94"/>
        <v>113.67</v>
      </c>
      <c r="M606" s="5" t="s">
        <v>19</v>
      </c>
      <c r="N606" s="5" t="s">
        <v>18</v>
      </c>
      <c r="O606" s="5" t="s">
        <v>28</v>
      </c>
      <c r="P606" s="6">
        <v>9</v>
      </c>
      <c r="Q606" s="7">
        <f t="shared" si="88"/>
        <v>113.67</v>
      </c>
      <c r="R606" s="10">
        <f>Q606/$Q$690</f>
        <v>2.9016599861478481e-005</v>
      </c>
    </row>
    <row r="607" ht="45" customHeight="1">
      <c r="A607" s="5" t="s">
        <v>22</v>
      </c>
      <c r="B607" s="5" t="s">
        <v>1682</v>
      </c>
      <c r="C607" s="5" t="s">
        <v>24</v>
      </c>
      <c r="D607" s="5" t="s">
        <v>903</v>
      </c>
      <c r="E607" s="5" t="s">
        <v>904</v>
      </c>
      <c r="F607" s="6">
        <f t="shared" si="86"/>
        <v>16</v>
      </c>
      <c r="G607" s="5" t="s">
        <v>35</v>
      </c>
      <c r="H607" s="7">
        <v>10.01</v>
      </c>
      <c r="I607" s="7">
        <v>10.01</v>
      </c>
      <c r="J607" s="8">
        <v>0.2354</v>
      </c>
      <c r="K607" s="7">
        <f t="shared" si="87"/>
        <v>12.366353999999999</v>
      </c>
      <c r="L607" s="9">
        <f t="shared" si="94"/>
        <v>197.91999999999999</v>
      </c>
      <c r="M607" s="5" t="s">
        <v>19</v>
      </c>
      <c r="N607" s="5" t="s">
        <v>18</v>
      </c>
      <c r="O607" s="5" t="s">
        <v>28</v>
      </c>
      <c r="P607" s="6">
        <v>16</v>
      </c>
      <c r="Q607" s="7">
        <f t="shared" si="88"/>
        <v>197.91999999999999</v>
      </c>
      <c r="R607" s="10">
        <f>Q607/$Q$690</f>
        <v>5.0523141062583093e-005</v>
      </c>
    </row>
    <row r="608" ht="45" customHeight="1">
      <c r="A608" s="5" t="s">
        <v>22</v>
      </c>
      <c r="B608" s="5" t="s">
        <v>1683</v>
      </c>
      <c r="C608" s="5" t="s">
        <v>37</v>
      </c>
      <c r="D608" s="5" t="s">
        <v>1684</v>
      </c>
      <c r="E608" s="5" t="s">
        <v>1685</v>
      </c>
      <c r="F608" s="6">
        <f t="shared" si="86"/>
        <v>5</v>
      </c>
      <c r="G608" s="5" t="s">
        <v>35</v>
      </c>
      <c r="H608" s="7">
        <v>95.519999999999996</v>
      </c>
      <c r="I608" s="7">
        <v>95.519999999999996</v>
      </c>
      <c r="J608" s="8">
        <v>0.2354</v>
      </c>
      <c r="K608" s="7">
        <f t="shared" si="87"/>
        <v>118.00540799999999</v>
      </c>
      <c r="L608" s="9">
        <f t="shared" si="94"/>
        <v>590.04999999999995</v>
      </c>
      <c r="M608" s="5" t="s">
        <v>19</v>
      </c>
      <c r="N608" s="5" t="s">
        <v>18</v>
      </c>
      <c r="O608" s="5" t="s">
        <v>28</v>
      </c>
      <c r="P608" s="6">
        <v>5</v>
      </c>
      <c r="Q608" s="7">
        <f t="shared" si="88"/>
        <v>590.05000000000007</v>
      </c>
      <c r="R608" s="10">
        <f>Q608/$Q$690</f>
        <v>1.5062236956334458e-004</v>
      </c>
    </row>
    <row r="609" ht="45" customHeight="1">
      <c r="A609" s="5" t="s">
        <v>22</v>
      </c>
      <c r="B609" s="5" t="s">
        <v>1686</v>
      </c>
      <c r="C609" s="5" t="s">
        <v>24</v>
      </c>
      <c r="D609" s="5" t="s">
        <v>918</v>
      </c>
      <c r="E609" s="5" t="s">
        <v>919</v>
      </c>
      <c r="F609" s="6">
        <f t="shared" si="86"/>
        <v>1</v>
      </c>
      <c r="G609" s="5" t="s">
        <v>35</v>
      </c>
      <c r="H609" s="7">
        <v>14.550000000000001</v>
      </c>
      <c r="I609" s="7">
        <v>14.550000000000001</v>
      </c>
      <c r="J609" s="8">
        <v>0.2354</v>
      </c>
      <c r="K609" s="7">
        <f t="shared" si="87"/>
        <v>17.975070000000002</v>
      </c>
      <c r="L609" s="9">
        <f t="shared" si="94"/>
        <v>17.98</v>
      </c>
      <c r="M609" s="5" t="s">
        <v>19</v>
      </c>
      <c r="N609" s="5" t="s">
        <v>18</v>
      </c>
      <c r="O609" s="5" t="s">
        <v>28</v>
      </c>
      <c r="P609" s="6">
        <v>1</v>
      </c>
      <c r="Q609" s="7">
        <f t="shared" si="88"/>
        <v>17.98</v>
      </c>
      <c r="R609" s="10">
        <f>Q609/$Q$690</f>
        <v>4.5897639263603688e-006</v>
      </c>
    </row>
    <row r="610" ht="45" customHeight="1">
      <c r="A610" s="5" t="s">
        <v>22</v>
      </c>
      <c r="B610" s="5" t="s">
        <v>1687</v>
      </c>
      <c r="C610" s="5" t="s">
        <v>37</v>
      </c>
      <c r="D610" s="5" t="s">
        <v>1688</v>
      </c>
      <c r="E610" s="5" t="s">
        <v>1689</v>
      </c>
      <c r="F610" s="6">
        <f t="shared" si="86"/>
        <v>1</v>
      </c>
      <c r="G610" s="5" t="s">
        <v>35</v>
      </c>
      <c r="H610" s="7">
        <v>152.25</v>
      </c>
      <c r="I610" s="7">
        <v>152.25</v>
      </c>
      <c r="J610" s="8">
        <v>0.2354</v>
      </c>
      <c r="K610" s="7">
        <f t="shared" si="87"/>
        <v>188.08965000000001</v>
      </c>
      <c r="L610" s="9">
        <f t="shared" si="94"/>
        <v>188.09</v>
      </c>
      <c r="M610" s="5" t="s">
        <v>19</v>
      </c>
      <c r="N610" s="5" t="s">
        <v>18</v>
      </c>
      <c r="O610" s="5" t="s">
        <v>28</v>
      </c>
      <c r="P610" s="6">
        <v>1</v>
      </c>
      <c r="Q610" s="7">
        <f t="shared" si="88"/>
        <v>188.09</v>
      </c>
      <c r="R610" s="10">
        <f>Q610/$Q$690</f>
        <v>4.801383186368864e-005</v>
      </c>
    </row>
    <row r="611" ht="45" customHeight="1">
      <c r="A611" s="5" t="s">
        <v>22</v>
      </c>
      <c r="B611" s="5" t="s">
        <v>1690</v>
      </c>
      <c r="C611" s="5" t="s">
        <v>37</v>
      </c>
      <c r="D611" s="5" t="s">
        <v>1691</v>
      </c>
      <c r="E611" s="5" t="s">
        <v>1692</v>
      </c>
      <c r="F611" s="6">
        <f t="shared" si="86"/>
        <v>2</v>
      </c>
      <c r="G611" s="5" t="s">
        <v>35</v>
      </c>
      <c r="H611" s="7">
        <v>33.609999999999999</v>
      </c>
      <c r="I611" s="7">
        <v>33.609999999999999</v>
      </c>
      <c r="J611" s="8">
        <v>0.2354</v>
      </c>
      <c r="K611" s="7">
        <f t="shared" si="87"/>
        <v>41.521794</v>
      </c>
      <c r="L611" s="9">
        <f t="shared" si="94"/>
        <v>83.040000000000006</v>
      </c>
      <c r="M611" s="5" t="s">
        <v>19</v>
      </c>
      <c r="N611" s="5" t="s">
        <v>18</v>
      </c>
      <c r="O611" s="5" t="s">
        <v>28</v>
      </c>
      <c r="P611" s="6">
        <v>2</v>
      </c>
      <c r="Q611" s="7">
        <f t="shared" si="88"/>
        <v>83.040000000000006</v>
      </c>
      <c r="R611" s="10">
        <f>Q611/$Q$690</f>
        <v>2.1197663873468579e-005</v>
      </c>
    </row>
    <row r="612" ht="45" customHeight="1">
      <c r="A612" s="5" t="s">
        <v>22</v>
      </c>
      <c r="B612" s="5" t="s">
        <v>1693</v>
      </c>
      <c r="C612" s="5" t="s">
        <v>24</v>
      </c>
      <c r="D612" s="5" t="s">
        <v>1694</v>
      </c>
      <c r="E612" s="5" t="s">
        <v>1695</v>
      </c>
      <c r="F612" s="6">
        <f t="shared" si="86"/>
        <v>1</v>
      </c>
      <c r="G612" s="5" t="s">
        <v>35</v>
      </c>
      <c r="H612" s="7">
        <v>262.67000000000002</v>
      </c>
      <c r="I612" s="7">
        <v>262.67000000000002</v>
      </c>
      <c r="J612" s="8">
        <v>0.2354</v>
      </c>
      <c r="K612" s="7">
        <f t="shared" si="87"/>
        <v>324.50251800000001</v>
      </c>
      <c r="L612" s="9">
        <f t="shared" si="94"/>
        <v>324.5</v>
      </c>
      <c r="M612" s="5" t="s">
        <v>19</v>
      </c>
      <c r="N612" s="5" t="s">
        <v>18</v>
      </c>
      <c r="O612" s="5" t="s">
        <v>28</v>
      </c>
      <c r="P612" s="6">
        <v>1</v>
      </c>
      <c r="Q612" s="7">
        <f t="shared" si="88"/>
        <v>324.5</v>
      </c>
      <c r="R612" s="10">
        <f>Q612/$Q$690</f>
        <v>8.2835283320575065e-005</v>
      </c>
    </row>
    <row r="613" ht="45" customHeight="1">
      <c r="A613" s="2" t="s">
        <v>17</v>
      </c>
      <c r="B613" s="2" t="s">
        <v>1696</v>
      </c>
      <c r="C613" s="2" t="s">
        <v>19</v>
      </c>
      <c r="D613" s="2" t="s">
        <v>19</v>
      </c>
      <c r="E613" s="2" t="s">
        <v>1697</v>
      </c>
      <c r="F613" s="2" t="s">
        <v>19</v>
      </c>
      <c r="G613" s="2" t="s">
        <v>19</v>
      </c>
      <c r="H613" s="2" t="s">
        <v>19</v>
      </c>
      <c r="I613" s="2" t="s">
        <v>19</v>
      </c>
      <c r="J613" s="2" t="s">
        <v>19</v>
      </c>
      <c r="K613" s="2" t="s">
        <v>19</v>
      </c>
      <c r="L613" s="3">
        <f>ROUND(L614,2)+ROUND(L615,2)+ROUND(L616,2)</f>
        <v>14088.67</v>
      </c>
      <c r="M613" s="2" t="s">
        <v>19</v>
      </c>
      <c r="N613" s="2" t="s">
        <v>19</v>
      </c>
      <c r="O613" s="2" t="s">
        <v>19</v>
      </c>
      <c r="P613" s="2" t="s">
        <v>19</v>
      </c>
      <c r="Q613" s="2" t="s">
        <v>19</v>
      </c>
      <c r="R613" s="10"/>
    </row>
    <row r="614" ht="45" customHeight="1">
      <c r="A614" s="5" t="s">
        <v>22</v>
      </c>
      <c r="B614" s="5" t="s">
        <v>1698</v>
      </c>
      <c r="C614" s="5" t="s">
        <v>37</v>
      </c>
      <c r="D614" s="5" t="s">
        <v>1699</v>
      </c>
      <c r="E614" s="5" t="s">
        <v>1700</v>
      </c>
      <c r="F614" s="6">
        <f t="shared" ref="F614:F677" si="95">P614</f>
        <v>3.2000000000000002</v>
      </c>
      <c r="G614" s="5" t="s">
        <v>43</v>
      </c>
      <c r="H614" s="7">
        <v>115.88</v>
      </c>
      <c r="I614" s="7">
        <v>115.88</v>
      </c>
      <c r="J614" s="8">
        <v>0.2354</v>
      </c>
      <c r="K614" s="7">
        <f t="shared" ref="K614:K677" si="96">ROUND(I614,2)+(ROUND(I614,2)*J614)</f>
        <v>143.158152</v>
      </c>
      <c r="L614" s="9">
        <f t="shared" ref="L614:L616" si="97">ROUND(Q614,2)</f>
        <v>458.11000000000001</v>
      </c>
      <c r="M614" s="5" t="s">
        <v>19</v>
      </c>
      <c r="N614" s="5" t="s">
        <v>18</v>
      </c>
      <c r="O614" s="5" t="s">
        <v>28</v>
      </c>
      <c r="P614" s="6">
        <v>3.2000000000000002</v>
      </c>
      <c r="Q614" s="7">
        <f t="shared" ref="Q614:Q677" si="98">ROUND(K614,2)*P614</f>
        <v>458.11200000000002</v>
      </c>
      <c r="R614" s="10">
        <f>Q614/$Q$690</f>
        <v>1.1694248786611798e-004</v>
      </c>
    </row>
    <row r="615" ht="45" customHeight="1">
      <c r="A615" s="5" t="s">
        <v>22</v>
      </c>
      <c r="B615" s="5" t="s">
        <v>1701</v>
      </c>
      <c r="C615" s="5" t="s">
        <v>37</v>
      </c>
      <c r="D615" s="5" t="s">
        <v>1702</v>
      </c>
      <c r="E615" s="5" t="s">
        <v>1703</v>
      </c>
      <c r="F615" s="6">
        <f t="shared" si="95"/>
        <v>1</v>
      </c>
      <c r="G615" s="5" t="s">
        <v>35</v>
      </c>
      <c r="H615" s="7">
        <v>8938.0599999999995</v>
      </c>
      <c r="I615" s="7">
        <v>8938.0599999999995</v>
      </c>
      <c r="J615" s="8">
        <v>0.2354</v>
      </c>
      <c r="K615" s="7">
        <f t="shared" si="96"/>
        <v>11042.079323999998</v>
      </c>
      <c r="L615" s="9">
        <f t="shared" si="97"/>
        <v>11042.08</v>
      </c>
      <c r="M615" s="5" t="s">
        <v>19</v>
      </c>
      <c r="N615" s="5" t="s">
        <v>18</v>
      </c>
      <c r="O615" s="5" t="s">
        <v>28</v>
      </c>
      <c r="P615" s="6">
        <v>1</v>
      </c>
      <c r="Q615" s="7">
        <f t="shared" si="98"/>
        <v>11042.08</v>
      </c>
      <c r="R615" s="10">
        <f>Q615/$Q$690</f>
        <v>2.8187174892094157e-003</v>
      </c>
    </row>
    <row r="616" ht="45" customHeight="1">
      <c r="A616" s="5" t="s">
        <v>22</v>
      </c>
      <c r="B616" s="5" t="s">
        <v>1704</v>
      </c>
      <c r="C616" s="5" t="s">
        <v>37</v>
      </c>
      <c r="D616" s="5" t="s">
        <v>1705</v>
      </c>
      <c r="E616" s="5" t="s">
        <v>1706</v>
      </c>
      <c r="F616" s="6">
        <f t="shared" si="95"/>
        <v>1</v>
      </c>
      <c r="G616" s="5" t="s">
        <v>27</v>
      </c>
      <c r="H616" s="7">
        <v>2095.2600000000002</v>
      </c>
      <c r="I616" s="7">
        <v>2095.2600000000002</v>
      </c>
      <c r="J616" s="8">
        <v>0.2354</v>
      </c>
      <c r="K616" s="7">
        <f t="shared" si="96"/>
        <v>2588.4842040000003</v>
      </c>
      <c r="L616" s="9">
        <f t="shared" si="97"/>
        <v>2588.48</v>
      </c>
      <c r="M616" s="5" t="s">
        <v>19</v>
      </c>
      <c r="N616" s="5" t="s">
        <v>18</v>
      </c>
      <c r="O616" s="5" t="s">
        <v>28</v>
      </c>
      <c r="P616" s="6">
        <v>1</v>
      </c>
      <c r="Q616" s="7">
        <f t="shared" si="98"/>
        <v>2588.48</v>
      </c>
      <c r="R616" s="10">
        <f>Q616/$Q$690</f>
        <v>6.6076263226392032e-004</v>
      </c>
    </row>
    <row r="617" ht="45" customHeight="1">
      <c r="A617" s="2" t="s">
        <v>17</v>
      </c>
      <c r="B617" s="2" t="s">
        <v>1707</v>
      </c>
      <c r="C617" s="2" t="s">
        <v>19</v>
      </c>
      <c r="D617" s="2" t="s">
        <v>19</v>
      </c>
      <c r="E617" s="2" t="s">
        <v>1708</v>
      </c>
      <c r="F617" s="2" t="s">
        <v>19</v>
      </c>
      <c r="G617" s="2" t="s">
        <v>19</v>
      </c>
      <c r="H617" s="2" t="s">
        <v>19</v>
      </c>
      <c r="I617" s="2" t="s">
        <v>19</v>
      </c>
      <c r="J617" s="2" t="s">
        <v>19</v>
      </c>
      <c r="K617" s="2" t="s">
        <v>19</v>
      </c>
      <c r="L617" s="3">
        <f>ROUND(L618,2)+ROUND(L619,2)+ROUND(L620,2)+ROUND(L621,2)+ROUND(L622,2)+ROUND(L623,2)+ROUND(L624,2)+ROUND(L625,2)+ROUND(L626,2)+ROUND(L627,2)+ROUND(L628,2)+ROUND(L629,2)+ROUND(L630,2)</f>
        <v>3894.0800000000004</v>
      </c>
      <c r="M617" s="2" t="s">
        <v>19</v>
      </c>
      <c r="N617" s="2" t="s">
        <v>19</v>
      </c>
      <c r="O617" s="2" t="s">
        <v>19</v>
      </c>
      <c r="P617" s="2" t="s">
        <v>19</v>
      </c>
      <c r="Q617" s="2" t="s">
        <v>19</v>
      </c>
      <c r="R617" s="10"/>
    </row>
    <row r="618" ht="45" customHeight="1">
      <c r="A618" s="5" t="s">
        <v>22</v>
      </c>
      <c r="B618" s="5" t="s">
        <v>1709</v>
      </c>
      <c r="C618" s="5" t="s">
        <v>24</v>
      </c>
      <c r="D618" s="5" t="s">
        <v>1710</v>
      </c>
      <c r="E618" s="5" t="s">
        <v>1711</v>
      </c>
      <c r="F618" s="6">
        <f t="shared" si="95"/>
        <v>2</v>
      </c>
      <c r="G618" s="5" t="s">
        <v>35</v>
      </c>
      <c r="H618" s="7">
        <v>54.079999999999998</v>
      </c>
      <c r="I618" s="7">
        <v>54.079999999999998</v>
      </c>
      <c r="J618" s="8">
        <v>0.2354</v>
      </c>
      <c r="K618" s="7">
        <f t="shared" si="96"/>
        <v>66.810431999999992</v>
      </c>
      <c r="L618" s="9">
        <f t="shared" ref="L618:L630" si="99">ROUND(Q618,2)</f>
        <v>133.62</v>
      </c>
      <c r="M618" s="5" t="s">
        <v>19</v>
      </c>
      <c r="N618" s="5" t="s">
        <v>18</v>
      </c>
      <c r="O618" s="5" t="s">
        <v>28</v>
      </c>
      <c r="P618" s="6">
        <v>2</v>
      </c>
      <c r="Q618" s="7">
        <f t="shared" si="98"/>
        <v>133.62</v>
      </c>
      <c r="R618" s="10">
        <f>Q618/$Q$690</f>
        <v>3.4109246709692573e-005</v>
      </c>
    </row>
    <row r="619" ht="45" customHeight="1">
      <c r="A619" s="5" t="s">
        <v>22</v>
      </c>
      <c r="B619" s="5" t="s">
        <v>1712</v>
      </c>
      <c r="C619" s="5" t="s">
        <v>37</v>
      </c>
      <c r="D619" s="5" t="s">
        <v>1713</v>
      </c>
      <c r="E619" s="5" t="s">
        <v>1714</v>
      </c>
      <c r="F619" s="6">
        <f t="shared" si="95"/>
        <v>1</v>
      </c>
      <c r="G619" s="5" t="s">
        <v>35</v>
      </c>
      <c r="H619" s="7">
        <v>634.62</v>
      </c>
      <c r="I619" s="7">
        <v>634.62</v>
      </c>
      <c r="J619" s="8">
        <v>0.2354</v>
      </c>
      <c r="K619" s="7">
        <f t="shared" si="96"/>
        <v>784.009548</v>
      </c>
      <c r="L619" s="9">
        <f t="shared" si="99"/>
        <v>784.00999999999999</v>
      </c>
      <c r="M619" s="5" t="s">
        <v>19</v>
      </c>
      <c r="N619" s="5" t="s">
        <v>18</v>
      </c>
      <c r="O619" s="5" t="s">
        <v>28</v>
      </c>
      <c r="P619" s="6">
        <v>1</v>
      </c>
      <c r="Q619" s="7">
        <f t="shared" si="98"/>
        <v>784.00999999999999</v>
      </c>
      <c r="R619" s="10">
        <f>Q619/$Q$690</f>
        <v>2.0013463937184608e-004</v>
      </c>
    </row>
    <row r="620" ht="45" customHeight="1">
      <c r="A620" s="5" t="s">
        <v>22</v>
      </c>
      <c r="B620" s="5" t="s">
        <v>1715</v>
      </c>
      <c r="C620" s="5" t="s">
        <v>24</v>
      </c>
      <c r="D620" s="5" t="s">
        <v>1716</v>
      </c>
      <c r="E620" s="5" t="s">
        <v>1717</v>
      </c>
      <c r="F620" s="6">
        <f t="shared" si="95"/>
        <v>2</v>
      </c>
      <c r="G620" s="5" t="s">
        <v>35</v>
      </c>
      <c r="H620" s="7">
        <v>40.049999999999997</v>
      </c>
      <c r="I620" s="7">
        <v>40.049999999999997</v>
      </c>
      <c r="J620" s="8">
        <v>0.2354</v>
      </c>
      <c r="K620" s="7">
        <f t="shared" si="96"/>
        <v>49.477769999999992</v>
      </c>
      <c r="L620" s="9">
        <f t="shared" si="99"/>
        <v>98.959999999999994</v>
      </c>
      <c r="M620" s="5" t="s">
        <v>19</v>
      </c>
      <c r="N620" s="5" t="s">
        <v>18</v>
      </c>
      <c r="O620" s="5" t="s">
        <v>28</v>
      </c>
      <c r="P620" s="6">
        <v>2</v>
      </c>
      <c r="Q620" s="7">
        <f t="shared" si="98"/>
        <v>98.959999999999994</v>
      </c>
      <c r="R620" s="10">
        <f>Q620/$Q$690</f>
        <v>2.5261570531291547e-005</v>
      </c>
    </row>
    <row r="621" ht="45" customHeight="1">
      <c r="A621" s="5" t="s">
        <v>22</v>
      </c>
      <c r="B621" s="5" t="s">
        <v>1718</v>
      </c>
      <c r="C621" s="5" t="s">
        <v>24</v>
      </c>
      <c r="D621" s="5" t="s">
        <v>1719</v>
      </c>
      <c r="E621" s="5" t="s">
        <v>1720</v>
      </c>
      <c r="F621" s="6">
        <f t="shared" si="95"/>
        <v>34.5</v>
      </c>
      <c r="G621" s="5" t="s">
        <v>43</v>
      </c>
      <c r="H621" s="7">
        <v>38.32</v>
      </c>
      <c r="I621" s="7">
        <v>38.32</v>
      </c>
      <c r="J621" s="8">
        <v>0.2354</v>
      </c>
      <c r="K621" s="7">
        <f t="shared" si="96"/>
        <v>47.340527999999999</v>
      </c>
      <c r="L621" s="9">
        <f t="shared" si="99"/>
        <v>1633.23</v>
      </c>
      <c r="M621" s="5" t="s">
        <v>19</v>
      </c>
      <c r="N621" s="5" t="s">
        <v>18</v>
      </c>
      <c r="O621" s="5" t="s">
        <v>28</v>
      </c>
      <c r="P621" s="6">
        <v>34.5</v>
      </c>
      <c r="Q621" s="7">
        <f t="shared" si="98"/>
        <v>1633.23</v>
      </c>
      <c r="R621" s="10">
        <f>Q621/$Q$690</f>
        <v>4.1691546926860647e-004</v>
      </c>
    </row>
    <row r="622" ht="45" customHeight="1">
      <c r="A622" s="5" t="s">
        <v>22</v>
      </c>
      <c r="B622" s="5" t="s">
        <v>1721</v>
      </c>
      <c r="C622" s="5" t="s">
        <v>24</v>
      </c>
      <c r="D622" s="5" t="s">
        <v>1722</v>
      </c>
      <c r="E622" s="5" t="s">
        <v>1723</v>
      </c>
      <c r="F622" s="6">
        <f t="shared" si="95"/>
        <v>3</v>
      </c>
      <c r="G622" s="5" t="s">
        <v>35</v>
      </c>
      <c r="H622" s="7">
        <v>42.380000000000003</v>
      </c>
      <c r="I622" s="7">
        <v>42.380000000000003</v>
      </c>
      <c r="J622" s="8">
        <v>0.2354</v>
      </c>
      <c r="K622" s="7">
        <f t="shared" si="96"/>
        <v>52.356252000000005</v>
      </c>
      <c r="L622" s="9">
        <f t="shared" si="99"/>
        <v>157.08000000000001</v>
      </c>
      <c r="M622" s="5" t="s">
        <v>19</v>
      </c>
      <c r="N622" s="5" t="s">
        <v>18</v>
      </c>
      <c r="O622" s="5" t="s">
        <v>28</v>
      </c>
      <c r="P622" s="6">
        <v>3</v>
      </c>
      <c r="Q622" s="7">
        <f t="shared" si="98"/>
        <v>157.07999999999998</v>
      </c>
      <c r="R622" s="10">
        <f>Q622/$Q$690</f>
        <v>4.009789307856989e-005</v>
      </c>
    </row>
    <row r="623" ht="45" customHeight="1">
      <c r="A623" s="5" t="s">
        <v>22</v>
      </c>
      <c r="B623" s="5" t="s">
        <v>1724</v>
      </c>
      <c r="C623" s="5" t="s">
        <v>37</v>
      </c>
      <c r="D623" s="5" t="s">
        <v>1725</v>
      </c>
      <c r="E623" s="5" t="s">
        <v>1726</v>
      </c>
      <c r="F623" s="6">
        <f t="shared" si="95"/>
        <v>1</v>
      </c>
      <c r="G623" s="5" t="s">
        <v>35</v>
      </c>
      <c r="H623" s="7">
        <v>14.1</v>
      </c>
      <c r="I623" s="7">
        <v>14.1</v>
      </c>
      <c r="J623" s="8">
        <v>0.2354</v>
      </c>
      <c r="K623" s="7">
        <f t="shared" si="96"/>
        <v>17.419139999999999</v>
      </c>
      <c r="L623" s="9">
        <f t="shared" si="99"/>
        <v>17.420000000000002</v>
      </c>
      <c r="M623" s="5" t="s">
        <v>19</v>
      </c>
      <c r="N623" s="5" t="s">
        <v>18</v>
      </c>
      <c r="O623" s="5" t="s">
        <v>28</v>
      </c>
      <c r="P623" s="6">
        <v>1</v>
      </c>
      <c r="Q623" s="7">
        <f t="shared" si="98"/>
        <v>17.420000000000002</v>
      </c>
      <c r="R623" s="10">
        <f>Q623/$Q$690</f>
        <v>4.4468124358841836e-006</v>
      </c>
    </row>
    <row r="624" ht="45" customHeight="1">
      <c r="A624" s="5" t="s">
        <v>22</v>
      </c>
      <c r="B624" s="5" t="s">
        <v>1727</v>
      </c>
      <c r="C624" s="5" t="s">
        <v>24</v>
      </c>
      <c r="D624" s="5" t="s">
        <v>1728</v>
      </c>
      <c r="E624" s="5" t="s">
        <v>1729</v>
      </c>
      <c r="F624" s="6">
        <f t="shared" si="95"/>
        <v>4</v>
      </c>
      <c r="G624" s="5" t="s">
        <v>35</v>
      </c>
      <c r="H624" s="7">
        <v>22.84</v>
      </c>
      <c r="I624" s="7">
        <v>22.84</v>
      </c>
      <c r="J624" s="8">
        <v>0.2354</v>
      </c>
      <c r="K624" s="7">
        <f t="shared" si="96"/>
        <v>28.216535999999998</v>
      </c>
      <c r="L624" s="9">
        <f t="shared" si="99"/>
        <v>112.88</v>
      </c>
      <c r="M624" s="5" t="s">
        <v>19</v>
      </c>
      <c r="N624" s="5" t="s">
        <v>18</v>
      </c>
      <c r="O624" s="5" t="s">
        <v>28</v>
      </c>
      <c r="P624" s="6">
        <v>4</v>
      </c>
      <c r="Q624" s="7">
        <f t="shared" si="98"/>
        <v>112.88</v>
      </c>
      <c r="R624" s="10">
        <f>Q624/$Q$690</f>
        <v>2.8814936151699575e-005</v>
      </c>
    </row>
    <row r="625" ht="45" customHeight="1">
      <c r="A625" s="5" t="s">
        <v>22</v>
      </c>
      <c r="B625" s="5" t="s">
        <v>1730</v>
      </c>
      <c r="C625" s="5" t="s">
        <v>37</v>
      </c>
      <c r="D625" s="5" t="s">
        <v>1731</v>
      </c>
      <c r="E625" s="5" t="s">
        <v>1732</v>
      </c>
      <c r="F625" s="6">
        <f t="shared" si="95"/>
        <v>2</v>
      </c>
      <c r="G625" s="5" t="s">
        <v>35</v>
      </c>
      <c r="H625" s="7">
        <v>22.07</v>
      </c>
      <c r="I625" s="7">
        <v>22.07</v>
      </c>
      <c r="J625" s="8">
        <v>0.2354</v>
      </c>
      <c r="K625" s="7">
        <f t="shared" si="96"/>
        <v>27.265278000000002</v>
      </c>
      <c r="L625" s="9">
        <f t="shared" si="99"/>
        <v>54.539999999999999</v>
      </c>
      <c r="M625" s="5" t="s">
        <v>19</v>
      </c>
      <c r="N625" s="5" t="s">
        <v>18</v>
      </c>
      <c r="O625" s="5" t="s">
        <v>28</v>
      </c>
      <c r="P625" s="6">
        <v>2</v>
      </c>
      <c r="Q625" s="7">
        <f t="shared" si="98"/>
        <v>54.539999999999999</v>
      </c>
      <c r="R625" s="10">
        <f>Q625/$Q$690</f>
        <v>1.3922454090305589e-005</v>
      </c>
    </row>
    <row r="626" ht="45" customHeight="1">
      <c r="A626" s="5" t="s">
        <v>22</v>
      </c>
      <c r="B626" s="5" t="s">
        <v>1733</v>
      </c>
      <c r="C626" s="5" t="s">
        <v>24</v>
      </c>
      <c r="D626" s="5" t="s">
        <v>1734</v>
      </c>
      <c r="E626" s="5" t="s">
        <v>1735</v>
      </c>
      <c r="F626" s="6">
        <f t="shared" si="95"/>
        <v>5</v>
      </c>
      <c r="G626" s="5" t="s">
        <v>35</v>
      </c>
      <c r="H626" s="7">
        <v>50.789999999999999</v>
      </c>
      <c r="I626" s="7">
        <v>50.789999999999999</v>
      </c>
      <c r="J626" s="8">
        <v>0.2354</v>
      </c>
      <c r="K626" s="7">
        <f t="shared" si="96"/>
        <v>62.745965999999996</v>
      </c>
      <c r="L626" s="9">
        <f t="shared" si="99"/>
        <v>313.75</v>
      </c>
      <c r="M626" s="5" t="s">
        <v>19</v>
      </c>
      <c r="N626" s="5" t="s">
        <v>18</v>
      </c>
      <c r="O626" s="5" t="s">
        <v>28</v>
      </c>
      <c r="P626" s="6">
        <v>5</v>
      </c>
      <c r="Q626" s="7">
        <f t="shared" si="98"/>
        <v>313.75</v>
      </c>
      <c r="R626" s="10">
        <f>Q626/$Q$690</f>
        <v>8.0091125244469719e-005</v>
      </c>
    </row>
    <row r="627" ht="45" customHeight="1">
      <c r="A627" s="5" t="s">
        <v>22</v>
      </c>
      <c r="B627" s="5" t="s">
        <v>1736</v>
      </c>
      <c r="C627" s="5" t="s">
        <v>24</v>
      </c>
      <c r="D627" s="5" t="s">
        <v>1737</v>
      </c>
      <c r="E627" s="5" t="s">
        <v>1738</v>
      </c>
      <c r="F627" s="6">
        <f t="shared" si="95"/>
        <v>2</v>
      </c>
      <c r="G627" s="5" t="s">
        <v>35</v>
      </c>
      <c r="H627" s="7">
        <v>34.450000000000003</v>
      </c>
      <c r="I627" s="7">
        <v>34.450000000000003</v>
      </c>
      <c r="J627" s="8">
        <v>0.2354</v>
      </c>
      <c r="K627" s="7">
        <f t="shared" si="96"/>
        <v>42.559530000000002</v>
      </c>
      <c r="L627" s="9">
        <f t="shared" si="99"/>
        <v>85.120000000000005</v>
      </c>
      <c r="M627" s="5" t="s">
        <v>19</v>
      </c>
      <c r="N627" s="5" t="s">
        <v>18</v>
      </c>
      <c r="O627" s="5" t="s">
        <v>28</v>
      </c>
      <c r="P627" s="6">
        <v>2</v>
      </c>
      <c r="Q627" s="7">
        <f t="shared" si="98"/>
        <v>85.120000000000005</v>
      </c>
      <c r="R627" s="10">
        <f>Q627/$Q$690</f>
        <v>2.1728626552380121e-005</v>
      </c>
    </row>
    <row r="628" ht="45" customHeight="1">
      <c r="A628" s="5" t="s">
        <v>22</v>
      </c>
      <c r="B628" s="5" t="s">
        <v>1739</v>
      </c>
      <c r="C628" s="5" t="s">
        <v>24</v>
      </c>
      <c r="D628" s="5" t="s">
        <v>1740</v>
      </c>
      <c r="E628" s="5" t="s">
        <v>1741</v>
      </c>
      <c r="F628" s="6">
        <f t="shared" si="95"/>
        <v>8</v>
      </c>
      <c r="G628" s="5" t="s">
        <v>35</v>
      </c>
      <c r="H628" s="7">
        <v>22.41</v>
      </c>
      <c r="I628" s="7">
        <v>22.41</v>
      </c>
      <c r="J628" s="8">
        <v>0.2354</v>
      </c>
      <c r="K628" s="7">
        <f t="shared" si="96"/>
        <v>27.685313999999998</v>
      </c>
      <c r="L628" s="9">
        <f t="shared" si="99"/>
        <v>221.52000000000001</v>
      </c>
      <c r="M628" s="5" t="s">
        <v>19</v>
      </c>
      <c r="N628" s="5" t="s">
        <v>18</v>
      </c>
      <c r="O628" s="5" t="s">
        <v>28</v>
      </c>
      <c r="P628" s="6">
        <v>8</v>
      </c>
      <c r="Q628" s="7">
        <f t="shared" si="98"/>
        <v>221.52000000000001</v>
      </c>
      <c r="R628" s="10">
        <f>Q628/$Q$690</f>
        <v>5.654752530407947e-005</v>
      </c>
    </row>
    <row r="629" ht="45" customHeight="1">
      <c r="A629" s="5" t="s">
        <v>22</v>
      </c>
      <c r="B629" s="5" t="s">
        <v>1742</v>
      </c>
      <c r="C629" s="5" t="s">
        <v>24</v>
      </c>
      <c r="D629" s="5" t="s">
        <v>1743</v>
      </c>
      <c r="E629" s="5" t="s">
        <v>1744</v>
      </c>
      <c r="F629" s="6">
        <f t="shared" si="95"/>
        <v>4</v>
      </c>
      <c r="G629" s="5" t="s">
        <v>35</v>
      </c>
      <c r="H629" s="7">
        <v>14.25</v>
      </c>
      <c r="I629" s="7">
        <v>14.25</v>
      </c>
      <c r="J629" s="8">
        <v>0.2354</v>
      </c>
      <c r="K629" s="7">
        <f t="shared" si="96"/>
        <v>17.60445</v>
      </c>
      <c r="L629" s="9">
        <f t="shared" si="99"/>
        <v>70.400000000000006</v>
      </c>
      <c r="M629" s="5" t="s">
        <v>19</v>
      </c>
      <c r="N629" s="5" t="s">
        <v>18</v>
      </c>
      <c r="O629" s="5" t="s">
        <v>28</v>
      </c>
      <c r="P629" s="6">
        <v>4</v>
      </c>
      <c r="Q629" s="7">
        <f t="shared" si="98"/>
        <v>70.400000000000006</v>
      </c>
      <c r="R629" s="10">
        <f>Q629/$Q$690</f>
        <v>1.7971044517006117e-005</v>
      </c>
    </row>
    <row r="630" ht="45" customHeight="1">
      <c r="A630" s="5" t="s">
        <v>22</v>
      </c>
      <c r="B630" s="5" t="s">
        <v>1745</v>
      </c>
      <c r="C630" s="5" t="s">
        <v>24</v>
      </c>
      <c r="D630" s="5" t="s">
        <v>1120</v>
      </c>
      <c r="E630" s="5" t="s">
        <v>1121</v>
      </c>
      <c r="F630" s="6">
        <f t="shared" si="95"/>
        <v>1</v>
      </c>
      <c r="G630" s="5" t="s">
        <v>35</v>
      </c>
      <c r="H630" s="7">
        <v>171.24000000000001</v>
      </c>
      <c r="I630" s="7">
        <v>171.24000000000001</v>
      </c>
      <c r="J630" s="8">
        <v>0.2354</v>
      </c>
      <c r="K630" s="7">
        <f t="shared" si="96"/>
        <v>211.54989600000002</v>
      </c>
      <c r="L630" s="9">
        <f t="shared" si="99"/>
        <v>211.55000000000001</v>
      </c>
      <c r="M630" s="5" t="s">
        <v>19</v>
      </c>
      <c r="N630" s="5" t="s">
        <v>18</v>
      </c>
      <c r="O630" s="5" t="s">
        <v>28</v>
      </c>
      <c r="P630" s="6">
        <v>1</v>
      </c>
      <c r="Q630" s="7">
        <f t="shared" si="98"/>
        <v>211.55000000000001</v>
      </c>
      <c r="R630" s="10">
        <f>Q630/$Q$690</f>
        <v>5.4002478232565964e-005</v>
      </c>
    </row>
    <row r="631" ht="45" customHeight="1">
      <c r="A631" s="2" t="s">
        <v>17</v>
      </c>
      <c r="B631" s="2" t="s">
        <v>1746</v>
      </c>
      <c r="C631" s="2" t="s">
        <v>19</v>
      </c>
      <c r="D631" s="2" t="s">
        <v>19</v>
      </c>
      <c r="E631" s="2" t="s">
        <v>1747</v>
      </c>
      <c r="F631" s="2" t="s">
        <v>19</v>
      </c>
      <c r="G631" s="2" t="s">
        <v>19</v>
      </c>
      <c r="H631" s="2" t="s">
        <v>19</v>
      </c>
      <c r="I631" s="2" t="s">
        <v>19</v>
      </c>
      <c r="J631" s="2" t="s">
        <v>19</v>
      </c>
      <c r="K631" s="2" t="s">
        <v>19</v>
      </c>
      <c r="L631" s="3">
        <f>ROUND(L632,2)+ROUND(L633,2)+ROUND(L634,2)+ROUND(L635,2)+ROUND(L636,2)+ROUND(L637,2)+ROUND(L638,2)+ROUND(L639,2)+ROUND(L640,2)+ROUND(L641,2)</f>
        <v>97920.099999999991</v>
      </c>
      <c r="M631" s="2" t="s">
        <v>19</v>
      </c>
      <c r="N631" s="2" t="s">
        <v>19</v>
      </c>
      <c r="O631" s="2" t="s">
        <v>19</v>
      </c>
      <c r="P631" s="2" t="s">
        <v>19</v>
      </c>
      <c r="Q631" s="2" t="s">
        <v>19</v>
      </c>
      <c r="R631" s="10"/>
    </row>
    <row r="632" ht="45" customHeight="1">
      <c r="A632" s="5" t="s">
        <v>22</v>
      </c>
      <c r="B632" s="5" t="s">
        <v>1748</v>
      </c>
      <c r="C632" s="5" t="s">
        <v>37</v>
      </c>
      <c r="D632" s="5" t="s">
        <v>1749</v>
      </c>
      <c r="E632" s="5" t="s">
        <v>1750</v>
      </c>
      <c r="F632" s="6">
        <f t="shared" si="95"/>
        <v>1</v>
      </c>
      <c r="G632" s="5" t="s">
        <v>35</v>
      </c>
      <c r="H632" s="7">
        <v>2566.4499999999998</v>
      </c>
      <c r="I632" s="7">
        <v>2566.4499999999998</v>
      </c>
      <c r="J632" s="8">
        <v>0.2354</v>
      </c>
      <c r="K632" s="7">
        <f t="shared" si="96"/>
        <v>3170.5923299999995</v>
      </c>
      <c r="L632" s="9">
        <f t="shared" ref="L632:L641" si="100">ROUND(Q632,2)</f>
        <v>3170.5900000000001</v>
      </c>
      <c r="M632" s="5" t="s">
        <v>19</v>
      </c>
      <c r="N632" s="5" t="s">
        <v>18</v>
      </c>
      <c r="O632" s="5" t="s">
        <v>28</v>
      </c>
      <c r="P632" s="6">
        <v>1</v>
      </c>
      <c r="Q632" s="7">
        <f t="shared" si="98"/>
        <v>3170.5900000000001</v>
      </c>
      <c r="R632" s="10">
        <f>Q632/$Q$690</f>
        <v>8.093581539087276e-004</v>
      </c>
    </row>
    <row r="633" ht="45" customHeight="1">
      <c r="A633" s="5" t="s">
        <v>22</v>
      </c>
      <c r="B633" s="5" t="s">
        <v>1751</v>
      </c>
      <c r="C633" s="5" t="s">
        <v>37</v>
      </c>
      <c r="D633" s="5" t="s">
        <v>1752</v>
      </c>
      <c r="E633" s="5" t="s">
        <v>1753</v>
      </c>
      <c r="F633" s="6">
        <f t="shared" si="95"/>
        <v>44.859999999999999</v>
      </c>
      <c r="G633" s="5" t="s">
        <v>27</v>
      </c>
      <c r="H633" s="7">
        <v>690.35000000000002</v>
      </c>
      <c r="I633" s="7">
        <v>690.35000000000002</v>
      </c>
      <c r="J633" s="8">
        <v>0.2354</v>
      </c>
      <c r="K633" s="7">
        <f t="shared" si="96"/>
        <v>852.85838999999999</v>
      </c>
      <c r="L633" s="9">
        <f t="shared" si="100"/>
        <v>38259.300000000003</v>
      </c>
      <c r="M633" s="5" t="s">
        <v>19</v>
      </c>
      <c r="N633" s="5" t="s">
        <v>18</v>
      </c>
      <c r="O633" s="5" t="s">
        <v>28</v>
      </c>
      <c r="P633" s="6">
        <v>44.859999999999999</v>
      </c>
      <c r="Q633" s="7">
        <f t="shared" si="98"/>
        <v>38259.299599999998</v>
      </c>
      <c r="R633" s="10">
        <f>Q633/$Q$690</f>
        <v>9.7664712542766229e-003</v>
      </c>
    </row>
    <row r="634" ht="45" customHeight="1">
      <c r="A634" s="5" t="s">
        <v>22</v>
      </c>
      <c r="B634" s="5" t="s">
        <v>1754</v>
      </c>
      <c r="C634" s="5" t="s">
        <v>37</v>
      </c>
      <c r="D634" s="5" t="s">
        <v>1755</v>
      </c>
      <c r="E634" s="5" t="s">
        <v>1756</v>
      </c>
      <c r="F634" s="6">
        <f t="shared" si="95"/>
        <v>1.79</v>
      </c>
      <c r="G634" s="5" t="s">
        <v>27</v>
      </c>
      <c r="H634" s="7">
        <v>690.35000000000002</v>
      </c>
      <c r="I634" s="7">
        <v>690.35000000000002</v>
      </c>
      <c r="J634" s="8">
        <v>0.2354</v>
      </c>
      <c r="K634" s="7">
        <f t="shared" si="96"/>
        <v>852.85838999999999</v>
      </c>
      <c r="L634" s="9">
        <f t="shared" si="100"/>
        <v>1526.6199999999999</v>
      </c>
      <c r="M634" s="5" t="s">
        <v>19</v>
      </c>
      <c r="N634" s="5" t="s">
        <v>18</v>
      </c>
      <c r="O634" s="5" t="s">
        <v>28</v>
      </c>
      <c r="P634" s="6">
        <v>1.79</v>
      </c>
      <c r="Q634" s="7">
        <f t="shared" si="98"/>
        <v>1526.6194</v>
      </c>
      <c r="R634" s="10">
        <f>Q634/$Q$690</f>
        <v>3.8970092610689157e-004</v>
      </c>
    </row>
    <row r="635" ht="45" customHeight="1">
      <c r="A635" s="5" t="s">
        <v>22</v>
      </c>
      <c r="B635" s="5" t="s">
        <v>1757</v>
      </c>
      <c r="C635" s="5" t="s">
        <v>37</v>
      </c>
      <c r="D635" s="5" t="s">
        <v>1758</v>
      </c>
      <c r="E635" s="5" t="s">
        <v>1759</v>
      </c>
      <c r="F635" s="6">
        <f t="shared" si="95"/>
        <v>26.949999999999999</v>
      </c>
      <c r="G635" s="5" t="s">
        <v>27</v>
      </c>
      <c r="H635" s="7">
        <v>806.03999999999996</v>
      </c>
      <c r="I635" s="7">
        <v>806.03999999999996</v>
      </c>
      <c r="J635" s="8">
        <v>0.2354</v>
      </c>
      <c r="K635" s="7">
        <f t="shared" si="96"/>
        <v>995.78181599999994</v>
      </c>
      <c r="L635" s="9">
        <f t="shared" si="100"/>
        <v>26836.27</v>
      </c>
      <c r="M635" s="5" t="s">
        <v>19</v>
      </c>
      <c r="N635" s="5" t="s">
        <v>18</v>
      </c>
      <c r="O635" s="5" t="s">
        <v>28</v>
      </c>
      <c r="P635" s="6">
        <v>26.949999999999999</v>
      </c>
      <c r="Q635" s="7">
        <f t="shared" si="98"/>
        <v>26836.270999999997</v>
      </c>
      <c r="R635" s="10">
        <f>Q635/$Q$690</f>
        <v>6.8505088183443202e-003</v>
      </c>
    </row>
    <row r="636" ht="45" customHeight="1">
      <c r="A636" s="5" t="s">
        <v>22</v>
      </c>
      <c r="B636" s="5" t="s">
        <v>1760</v>
      </c>
      <c r="C636" s="5" t="s">
        <v>37</v>
      </c>
      <c r="D636" s="5" t="s">
        <v>1761</v>
      </c>
      <c r="E636" s="5" t="s">
        <v>1762</v>
      </c>
      <c r="F636" s="6">
        <f t="shared" si="95"/>
        <v>37.32</v>
      </c>
      <c r="G636" s="5" t="s">
        <v>27</v>
      </c>
      <c r="H636" s="7">
        <v>115.90000000000001</v>
      </c>
      <c r="I636" s="7">
        <v>115.90000000000001</v>
      </c>
      <c r="J636" s="8">
        <v>0.2354</v>
      </c>
      <c r="K636" s="7">
        <f t="shared" si="96"/>
        <v>143.18286000000001</v>
      </c>
      <c r="L636" s="9">
        <f t="shared" si="100"/>
        <v>5343.4799999999996</v>
      </c>
      <c r="M636" s="5" t="s">
        <v>19</v>
      </c>
      <c r="N636" s="5" t="s">
        <v>18</v>
      </c>
      <c r="O636" s="5" t="s">
        <v>28</v>
      </c>
      <c r="P636" s="6">
        <v>37.32</v>
      </c>
      <c r="Q636" s="7">
        <f t="shared" si="98"/>
        <v>5343.4776000000002</v>
      </c>
      <c r="R636" s="10">
        <f>Q636/$Q$690</f>
        <v>1.3640322986537641e-003</v>
      </c>
    </row>
    <row r="637" ht="45" customHeight="1">
      <c r="A637" s="5" t="s">
        <v>22</v>
      </c>
      <c r="B637" s="5" t="s">
        <v>1763</v>
      </c>
      <c r="C637" s="5" t="s">
        <v>24</v>
      </c>
      <c r="D637" s="5" t="s">
        <v>1764</v>
      </c>
      <c r="E637" s="5" t="s">
        <v>1765</v>
      </c>
      <c r="F637" s="6">
        <f t="shared" si="95"/>
        <v>70.150000000000006</v>
      </c>
      <c r="G637" s="5" t="s">
        <v>43</v>
      </c>
      <c r="H637" s="7">
        <v>119.45</v>
      </c>
      <c r="I637" s="7">
        <v>119.45</v>
      </c>
      <c r="J637" s="8">
        <v>0.2354</v>
      </c>
      <c r="K637" s="7">
        <f t="shared" si="96"/>
        <v>147.56853000000001</v>
      </c>
      <c r="L637" s="9">
        <f t="shared" si="100"/>
        <v>10352.040000000001</v>
      </c>
      <c r="M637" s="5" t="s">
        <v>19</v>
      </c>
      <c r="N637" s="5" t="s">
        <v>18</v>
      </c>
      <c r="O637" s="5" t="s">
        <v>28</v>
      </c>
      <c r="P637" s="6">
        <v>70.150000000000006</v>
      </c>
      <c r="Q637" s="7">
        <f t="shared" si="98"/>
        <v>10352.0355</v>
      </c>
      <c r="R637" s="10">
        <f>Q637/$Q$690</f>
        <v>2.6425694717631767e-003</v>
      </c>
    </row>
    <row r="638" ht="45" customHeight="1">
      <c r="A638" s="5" t="s">
        <v>22</v>
      </c>
      <c r="B638" s="5" t="s">
        <v>1766</v>
      </c>
      <c r="C638" s="5" t="s">
        <v>37</v>
      </c>
      <c r="D638" s="5" t="s">
        <v>1767</v>
      </c>
      <c r="E638" s="5" t="s">
        <v>1768</v>
      </c>
      <c r="F638" s="6">
        <f t="shared" si="95"/>
        <v>5.8099999999999996</v>
      </c>
      <c r="G638" s="5" t="s">
        <v>43</v>
      </c>
      <c r="H638" s="7">
        <v>119.5</v>
      </c>
      <c r="I638" s="7">
        <v>119.5</v>
      </c>
      <c r="J638" s="8">
        <v>0.2354</v>
      </c>
      <c r="K638" s="7">
        <f t="shared" si="96"/>
        <v>147.63030000000001</v>
      </c>
      <c r="L638" s="9">
        <f t="shared" si="100"/>
        <v>857.73000000000002</v>
      </c>
      <c r="M638" s="5" t="s">
        <v>19</v>
      </c>
      <c r="N638" s="5" t="s">
        <v>18</v>
      </c>
      <c r="O638" s="5" t="s">
        <v>28</v>
      </c>
      <c r="P638" s="6">
        <v>5.8099999999999996</v>
      </c>
      <c r="Q638" s="7">
        <f t="shared" si="98"/>
        <v>857.73029999999994</v>
      </c>
      <c r="R638" s="10">
        <f>Q638/$Q$690</f>
        <v>2.1895325859211661e-004</v>
      </c>
    </row>
    <row r="639" ht="45" customHeight="1">
      <c r="A639" s="5" t="s">
        <v>22</v>
      </c>
      <c r="B639" s="5" t="s">
        <v>1769</v>
      </c>
      <c r="C639" s="5" t="s">
        <v>24</v>
      </c>
      <c r="D639" s="5" t="s">
        <v>1770</v>
      </c>
      <c r="E639" s="5" t="s">
        <v>1771</v>
      </c>
      <c r="F639" s="6">
        <f t="shared" si="95"/>
        <v>101</v>
      </c>
      <c r="G639" s="5" t="s">
        <v>35</v>
      </c>
      <c r="H639" s="7">
        <v>34.140000000000001</v>
      </c>
      <c r="I639" s="7">
        <v>34.140000000000001</v>
      </c>
      <c r="J639" s="8">
        <v>0.2354</v>
      </c>
      <c r="K639" s="7">
        <f t="shared" si="96"/>
        <v>42.176556000000005</v>
      </c>
      <c r="L639" s="9">
        <f t="shared" si="100"/>
        <v>4260.1800000000003</v>
      </c>
      <c r="M639" s="5" t="s">
        <v>19</v>
      </c>
      <c r="N639" s="5" t="s">
        <v>18</v>
      </c>
      <c r="O639" s="5" t="s">
        <v>28</v>
      </c>
      <c r="P639" s="6">
        <v>101</v>
      </c>
      <c r="Q639" s="7">
        <f t="shared" si="98"/>
        <v>4260.1800000000003</v>
      </c>
      <c r="R639" s="10">
        <f>Q639/$Q$690</f>
        <v>1.0874983583872033e-003</v>
      </c>
    </row>
    <row r="640" ht="45" customHeight="1">
      <c r="A640" s="5" t="s">
        <v>22</v>
      </c>
      <c r="B640" s="5" t="s">
        <v>1772</v>
      </c>
      <c r="C640" s="5" t="s">
        <v>37</v>
      </c>
      <c r="D640" s="5" t="s">
        <v>1773</v>
      </c>
      <c r="E640" s="5" t="s">
        <v>1774</v>
      </c>
      <c r="F640" s="6">
        <f t="shared" si="95"/>
        <v>11.9</v>
      </c>
      <c r="G640" s="5" t="s">
        <v>43</v>
      </c>
      <c r="H640" s="7">
        <v>177.69999999999999</v>
      </c>
      <c r="I640" s="7">
        <v>177.69999999999999</v>
      </c>
      <c r="J640" s="8">
        <v>0.2354</v>
      </c>
      <c r="K640" s="7">
        <f t="shared" si="96"/>
        <v>219.53057999999999</v>
      </c>
      <c r="L640" s="9">
        <f t="shared" si="100"/>
        <v>2612.4099999999999</v>
      </c>
      <c r="M640" s="5" t="s">
        <v>19</v>
      </c>
      <c r="N640" s="5" t="s">
        <v>18</v>
      </c>
      <c r="O640" s="5" t="s">
        <v>28</v>
      </c>
      <c r="P640" s="6">
        <v>11.9</v>
      </c>
      <c r="Q640" s="7">
        <f t="shared" si="98"/>
        <v>2612.4070000000002</v>
      </c>
      <c r="R640" s="10">
        <f>Q640/$Q$690</f>
        <v>6.66870489965034e-004</v>
      </c>
    </row>
    <row r="641" ht="45" customHeight="1">
      <c r="A641" s="5" t="s">
        <v>22</v>
      </c>
      <c r="B641" s="5" t="s">
        <v>1775</v>
      </c>
      <c r="C641" s="5" t="s">
        <v>37</v>
      </c>
      <c r="D641" s="5" t="s">
        <v>1776</v>
      </c>
      <c r="E641" s="5" t="s">
        <v>1777</v>
      </c>
      <c r="F641" s="6">
        <f t="shared" si="95"/>
        <v>6.3499999999999996</v>
      </c>
      <c r="G641" s="5" t="s">
        <v>27</v>
      </c>
      <c r="H641" s="7">
        <v>599.30999999999995</v>
      </c>
      <c r="I641" s="7">
        <v>599.30999999999995</v>
      </c>
      <c r="J641" s="8">
        <v>0.2354</v>
      </c>
      <c r="K641" s="7">
        <f t="shared" si="96"/>
        <v>740.38757399999997</v>
      </c>
      <c r="L641" s="9">
        <f t="shared" si="100"/>
        <v>4701.4799999999996</v>
      </c>
      <c r="M641" s="5" t="s">
        <v>19</v>
      </c>
      <c r="N641" s="5" t="s">
        <v>18</v>
      </c>
      <c r="O641" s="5" t="s">
        <v>28</v>
      </c>
      <c r="P641" s="6">
        <v>6.3499999999999996</v>
      </c>
      <c r="Q641" s="7">
        <f t="shared" si="98"/>
        <v>4701.4764999999998</v>
      </c>
      <c r="R641" s="10">
        <f>Q641/$Q$690</f>
        <v>1.2001483448459956e-003</v>
      </c>
    </row>
    <row r="642" ht="45" customHeight="1">
      <c r="A642" s="2" t="s">
        <v>17</v>
      </c>
      <c r="B642" s="2" t="s">
        <v>1778</v>
      </c>
      <c r="C642" s="2" t="s">
        <v>19</v>
      </c>
      <c r="D642" s="2" t="s">
        <v>19</v>
      </c>
      <c r="E642" s="2" t="s">
        <v>1779</v>
      </c>
      <c r="F642" s="2" t="s">
        <v>19</v>
      </c>
      <c r="G642" s="2" t="s">
        <v>19</v>
      </c>
      <c r="H642" s="2" t="s">
        <v>19</v>
      </c>
      <c r="I642" s="2" t="s">
        <v>19</v>
      </c>
      <c r="J642" s="2" t="s">
        <v>19</v>
      </c>
      <c r="K642" s="2" t="s">
        <v>19</v>
      </c>
      <c r="L642" s="3">
        <f>ROUND(L643,2)+ROUND(L644,2)+ROUND(L645,2)+ROUND(L646,2)</f>
        <v>9506.4699999999993</v>
      </c>
      <c r="M642" s="2" t="s">
        <v>19</v>
      </c>
      <c r="N642" s="2" t="s">
        <v>19</v>
      </c>
      <c r="O642" s="2" t="s">
        <v>19</v>
      </c>
      <c r="P642" s="2" t="s">
        <v>19</v>
      </c>
      <c r="Q642" s="2" t="s">
        <v>19</v>
      </c>
      <c r="R642" s="10"/>
    </row>
    <row r="643" ht="45" customHeight="1">
      <c r="A643" s="5" t="s">
        <v>22</v>
      </c>
      <c r="B643" s="5" t="s">
        <v>1780</v>
      </c>
      <c r="C643" s="5" t="s">
        <v>24</v>
      </c>
      <c r="D643" s="5" t="s">
        <v>67</v>
      </c>
      <c r="E643" s="5" t="s">
        <v>68</v>
      </c>
      <c r="F643" s="6">
        <f t="shared" si="95"/>
        <v>70.200000000000003</v>
      </c>
      <c r="G643" s="5" t="s">
        <v>65</v>
      </c>
      <c r="H643" s="7">
        <v>41.109999999999999</v>
      </c>
      <c r="I643" s="7">
        <v>41.109999999999999</v>
      </c>
      <c r="J643" s="8">
        <v>0.2354</v>
      </c>
      <c r="K643" s="7">
        <f t="shared" si="96"/>
        <v>50.787294000000003</v>
      </c>
      <c r="L643" s="9">
        <f t="shared" ref="L643:L646" si="101">ROUND(Q643,2)</f>
        <v>3565.46</v>
      </c>
      <c r="M643" s="5" t="s">
        <v>19</v>
      </c>
      <c r="N643" s="5" t="s">
        <v>18</v>
      </c>
      <c r="O643" s="5" t="s">
        <v>28</v>
      </c>
      <c r="P643" s="6">
        <v>70.200000000000003</v>
      </c>
      <c r="Q643" s="7">
        <f t="shared" si="98"/>
        <v>3565.4580000000001</v>
      </c>
      <c r="R643" s="10">
        <f>Q643/$Q$690</f>
        <v>9.1015631308971005e-004</v>
      </c>
    </row>
    <row r="644" ht="45" customHeight="1">
      <c r="A644" s="5" t="s">
        <v>22</v>
      </c>
      <c r="B644" s="5" t="s">
        <v>1781</v>
      </c>
      <c r="C644" s="5" t="s">
        <v>24</v>
      </c>
      <c r="D644" s="5" t="s">
        <v>70</v>
      </c>
      <c r="E644" s="5" t="s">
        <v>71</v>
      </c>
      <c r="F644" s="6">
        <f t="shared" si="95"/>
        <v>35.539999999999999</v>
      </c>
      <c r="G644" s="5" t="s">
        <v>65</v>
      </c>
      <c r="H644" s="7">
        <v>58.329999999999998</v>
      </c>
      <c r="I644" s="7">
        <v>58.329999999999998</v>
      </c>
      <c r="J644" s="8">
        <v>0.2354</v>
      </c>
      <c r="K644" s="7">
        <f t="shared" si="96"/>
        <v>72.060881999999992</v>
      </c>
      <c r="L644" s="9">
        <f t="shared" si="101"/>
        <v>2561.0100000000002</v>
      </c>
      <c r="M644" s="5" t="s">
        <v>19</v>
      </c>
      <c r="N644" s="5" t="s">
        <v>18</v>
      </c>
      <c r="O644" s="5" t="s">
        <v>28</v>
      </c>
      <c r="P644" s="6">
        <v>35.539999999999999</v>
      </c>
      <c r="Q644" s="7">
        <f t="shared" si="98"/>
        <v>2561.0124000000001</v>
      </c>
      <c r="R644" s="10">
        <f>Q644/$Q$690</f>
        <v>6.537509637642709e-004</v>
      </c>
    </row>
    <row r="645" ht="45" customHeight="1">
      <c r="A645" s="5" t="s">
        <v>22</v>
      </c>
      <c r="B645" s="5" t="s">
        <v>1782</v>
      </c>
      <c r="C645" s="5" t="s">
        <v>24</v>
      </c>
      <c r="D645" s="5" t="s">
        <v>73</v>
      </c>
      <c r="E645" s="5" t="s">
        <v>74</v>
      </c>
      <c r="F645" s="6">
        <f t="shared" si="95"/>
        <v>196.47</v>
      </c>
      <c r="G645" s="5" t="s">
        <v>27</v>
      </c>
      <c r="H645" s="7">
        <v>7.7199999999999998</v>
      </c>
      <c r="I645" s="7">
        <v>7.7199999999999998</v>
      </c>
      <c r="J645" s="8">
        <v>0.2354</v>
      </c>
      <c r="K645" s="7">
        <f t="shared" si="96"/>
        <v>9.5372880000000002</v>
      </c>
      <c r="L645" s="9">
        <f t="shared" si="101"/>
        <v>1874.3199999999999</v>
      </c>
      <c r="M645" s="5" t="s">
        <v>19</v>
      </c>
      <c r="N645" s="5" t="s">
        <v>18</v>
      </c>
      <c r="O645" s="5" t="s">
        <v>28</v>
      </c>
      <c r="P645" s="6">
        <v>196.47</v>
      </c>
      <c r="Q645" s="7">
        <f t="shared" si="98"/>
        <v>1874.3237999999999</v>
      </c>
      <c r="R645" s="10">
        <f>Q645/$Q$690</f>
        <v>4.7845960865176227e-004</v>
      </c>
    </row>
    <row r="646" ht="45" customHeight="1">
      <c r="A646" s="5" t="s">
        <v>22</v>
      </c>
      <c r="B646" s="5" t="s">
        <v>1783</v>
      </c>
      <c r="C646" s="5" t="s">
        <v>24</v>
      </c>
      <c r="D646" s="5" t="s">
        <v>76</v>
      </c>
      <c r="E646" s="5" t="s">
        <v>77</v>
      </c>
      <c r="F646" s="6">
        <f t="shared" si="95"/>
        <v>94.400000000000006</v>
      </c>
      <c r="G646" s="5" t="s">
        <v>65</v>
      </c>
      <c r="H646" s="7">
        <v>12.91</v>
      </c>
      <c r="I646" s="7">
        <v>12.91</v>
      </c>
      <c r="J646" s="8">
        <v>0.2354</v>
      </c>
      <c r="K646" s="7">
        <f t="shared" si="96"/>
        <v>15.949014</v>
      </c>
      <c r="L646" s="9">
        <f t="shared" si="101"/>
        <v>1505.6800000000001</v>
      </c>
      <c r="M646" s="5" t="s">
        <v>19</v>
      </c>
      <c r="N646" s="5" t="s">
        <v>18</v>
      </c>
      <c r="O646" s="5" t="s">
        <v>28</v>
      </c>
      <c r="P646" s="6">
        <v>94.400000000000006</v>
      </c>
      <c r="Q646" s="7">
        <f t="shared" si="98"/>
        <v>1505.6800000000001</v>
      </c>
      <c r="R646" s="10">
        <f>Q646/$Q$690</f>
        <v>3.8435571460746827e-004</v>
      </c>
    </row>
    <row r="647" ht="45" customHeight="1">
      <c r="A647" s="2" t="s">
        <v>17</v>
      </c>
      <c r="B647" s="2" t="s">
        <v>1784</v>
      </c>
      <c r="C647" s="2" t="s">
        <v>19</v>
      </c>
      <c r="D647" s="2" t="s">
        <v>19</v>
      </c>
      <c r="E647" s="2" t="s">
        <v>1785</v>
      </c>
      <c r="F647" s="2" t="s">
        <v>19</v>
      </c>
      <c r="G647" s="2" t="s">
        <v>19</v>
      </c>
      <c r="H647" s="2" t="s">
        <v>19</v>
      </c>
      <c r="I647" s="2" t="s">
        <v>19</v>
      </c>
      <c r="J647" s="2" t="s">
        <v>19</v>
      </c>
      <c r="K647" s="2" t="s">
        <v>19</v>
      </c>
      <c r="L647" s="3">
        <f>ROUND(L648,2)+ROUND(L649,2)+ROUND(L650,2)+ROUND(L651,2)+ROUND(L652,2)+ROUND(L653,2)+ROUND(L654,2)</f>
        <v>25094.690000000002</v>
      </c>
      <c r="M647" s="2" t="s">
        <v>19</v>
      </c>
      <c r="N647" s="2" t="s">
        <v>19</v>
      </c>
      <c r="O647" s="2" t="s">
        <v>19</v>
      </c>
      <c r="P647" s="2" t="s">
        <v>19</v>
      </c>
      <c r="Q647" s="2" t="s">
        <v>19</v>
      </c>
      <c r="R647" s="10"/>
    </row>
    <row r="648" ht="45" customHeight="1">
      <c r="A648" s="5" t="s">
        <v>22</v>
      </c>
      <c r="B648" s="5" t="s">
        <v>1786</v>
      </c>
      <c r="C648" s="5" t="s">
        <v>24</v>
      </c>
      <c r="D648" s="5" t="s">
        <v>98</v>
      </c>
      <c r="E648" s="5" t="s">
        <v>99</v>
      </c>
      <c r="F648" s="6">
        <f t="shared" si="95"/>
        <v>3.8999999999999999</v>
      </c>
      <c r="G648" s="5" t="s">
        <v>65</v>
      </c>
      <c r="H648" s="7">
        <v>277.85000000000002</v>
      </c>
      <c r="I648" s="7">
        <v>277.85000000000002</v>
      </c>
      <c r="J648" s="8">
        <v>0.2354</v>
      </c>
      <c r="K648" s="7">
        <f t="shared" si="96"/>
        <v>343.25589000000002</v>
      </c>
      <c r="L648" s="9">
        <f t="shared" ref="L648:L654" si="102">ROUND(Q648,2)</f>
        <v>1338.71</v>
      </c>
      <c r="M648" s="5" t="s">
        <v>19</v>
      </c>
      <c r="N648" s="5" t="s">
        <v>18</v>
      </c>
      <c r="O648" s="5" t="s">
        <v>28</v>
      </c>
      <c r="P648" s="6">
        <v>3.8999999999999999</v>
      </c>
      <c r="Q648" s="7">
        <f t="shared" si="98"/>
        <v>1338.7139999999999</v>
      </c>
      <c r="R648" s="10">
        <f>Q648/$Q$690</f>
        <v>3.4173421718095627e-004</v>
      </c>
    </row>
    <row r="649" ht="45" customHeight="1">
      <c r="A649" s="5" t="s">
        <v>22</v>
      </c>
      <c r="B649" s="5" t="s">
        <v>1787</v>
      </c>
      <c r="C649" s="5" t="s">
        <v>24</v>
      </c>
      <c r="D649" s="5" t="s">
        <v>101</v>
      </c>
      <c r="E649" s="5" t="s">
        <v>102</v>
      </c>
      <c r="F649" s="6">
        <f t="shared" si="95"/>
        <v>78</v>
      </c>
      <c r="G649" s="5" t="s">
        <v>27</v>
      </c>
      <c r="H649" s="7">
        <v>42.200000000000003</v>
      </c>
      <c r="I649" s="7">
        <v>42.200000000000003</v>
      </c>
      <c r="J649" s="8">
        <v>0.2354</v>
      </c>
      <c r="K649" s="7">
        <f t="shared" si="96"/>
        <v>52.133880000000005</v>
      </c>
      <c r="L649" s="9">
        <f t="shared" si="102"/>
        <v>4066.1399999999999</v>
      </c>
      <c r="M649" s="5" t="s">
        <v>19</v>
      </c>
      <c r="N649" s="5" t="s">
        <v>18</v>
      </c>
      <c r="O649" s="5" t="s">
        <v>28</v>
      </c>
      <c r="P649" s="6">
        <v>78</v>
      </c>
      <c r="Q649" s="7">
        <f t="shared" si="98"/>
        <v>4066.1400000000003</v>
      </c>
      <c r="R649" s="10">
        <f>Q649/$Q$690</f>
        <v>1.0379656669372052e-003</v>
      </c>
    </row>
    <row r="650" ht="45" customHeight="1">
      <c r="A650" s="5" t="s">
        <v>22</v>
      </c>
      <c r="B650" s="5" t="s">
        <v>1788</v>
      </c>
      <c r="C650" s="5" t="s">
        <v>24</v>
      </c>
      <c r="D650" s="5" t="s">
        <v>104</v>
      </c>
      <c r="E650" s="5" t="s">
        <v>105</v>
      </c>
      <c r="F650" s="6">
        <f t="shared" si="95"/>
        <v>46.399999999999999</v>
      </c>
      <c r="G650" s="5" t="s">
        <v>27</v>
      </c>
      <c r="H650" s="7">
        <v>142.38999999999999</v>
      </c>
      <c r="I650" s="7">
        <v>142.38999999999999</v>
      </c>
      <c r="J650" s="8">
        <v>0.2354</v>
      </c>
      <c r="K650" s="7">
        <f t="shared" si="96"/>
        <v>175.90860599999999</v>
      </c>
      <c r="L650" s="9">
        <f t="shared" si="102"/>
        <v>8162.2200000000003</v>
      </c>
      <c r="M650" s="5" t="s">
        <v>19</v>
      </c>
      <c r="N650" s="5" t="s">
        <v>18</v>
      </c>
      <c r="O650" s="5" t="s">
        <v>28</v>
      </c>
      <c r="P650" s="6">
        <v>46.399999999999999</v>
      </c>
      <c r="Q650" s="7">
        <f t="shared" si="98"/>
        <v>8162.2239999999993</v>
      </c>
      <c r="R650" s="10">
        <f>Q650/$Q$690</f>
        <v>2.0835751542865868e-003</v>
      </c>
    </row>
    <row r="651" ht="45" customHeight="1">
      <c r="A651" s="5" t="s">
        <v>22</v>
      </c>
      <c r="B651" s="5" t="s">
        <v>1789</v>
      </c>
      <c r="C651" s="5" t="s">
        <v>24</v>
      </c>
      <c r="D651" s="5" t="s">
        <v>107</v>
      </c>
      <c r="E651" s="5" t="s">
        <v>108</v>
      </c>
      <c r="F651" s="6">
        <f t="shared" si="95"/>
        <v>163.06</v>
      </c>
      <c r="G651" s="5" t="s">
        <v>109</v>
      </c>
      <c r="H651" s="7">
        <v>14.869999999999999</v>
      </c>
      <c r="I651" s="7">
        <v>14.869999999999999</v>
      </c>
      <c r="J651" s="8">
        <v>0.2354</v>
      </c>
      <c r="K651" s="7">
        <f t="shared" si="96"/>
        <v>18.370397999999998</v>
      </c>
      <c r="L651" s="9">
        <f t="shared" si="102"/>
        <v>2995.4099999999999</v>
      </c>
      <c r="M651" s="5" t="s">
        <v>19</v>
      </c>
      <c r="N651" s="5" t="s">
        <v>18</v>
      </c>
      <c r="O651" s="5" t="s">
        <v>28</v>
      </c>
      <c r="P651" s="6">
        <v>163.06</v>
      </c>
      <c r="Q651" s="7">
        <f t="shared" si="98"/>
        <v>2995.4122000000002</v>
      </c>
      <c r="R651" s="10">
        <f>Q651/$Q$690</f>
        <v>7.6464042603669358e-004</v>
      </c>
    </row>
    <row r="652" ht="45" customHeight="1">
      <c r="A652" s="5" t="s">
        <v>22</v>
      </c>
      <c r="B652" s="5" t="s">
        <v>1790</v>
      </c>
      <c r="C652" s="5" t="s">
        <v>24</v>
      </c>
      <c r="D652" s="5" t="s">
        <v>111</v>
      </c>
      <c r="E652" s="5" t="s">
        <v>112</v>
      </c>
      <c r="F652" s="6">
        <f t="shared" si="95"/>
        <v>146.11000000000001</v>
      </c>
      <c r="G652" s="5" t="s">
        <v>109</v>
      </c>
      <c r="H652" s="7">
        <v>13.27</v>
      </c>
      <c r="I652" s="7">
        <v>13.27</v>
      </c>
      <c r="J652" s="8">
        <v>0.2354</v>
      </c>
      <c r="K652" s="7">
        <f t="shared" si="96"/>
        <v>16.393757999999998</v>
      </c>
      <c r="L652" s="9">
        <f t="shared" si="102"/>
        <v>2394.7399999999998</v>
      </c>
      <c r="M652" s="5" t="s">
        <v>19</v>
      </c>
      <c r="N652" s="5" t="s">
        <v>18</v>
      </c>
      <c r="O652" s="5" t="s">
        <v>28</v>
      </c>
      <c r="P652" s="6">
        <v>146.11000000000001</v>
      </c>
      <c r="Q652" s="7">
        <f t="shared" si="98"/>
        <v>2394.7429000000002</v>
      </c>
      <c r="R652" s="10">
        <f>Q652/$Q$690</f>
        <v>6.1130726225403875e-004</v>
      </c>
    </row>
    <row r="653" ht="45" customHeight="1">
      <c r="A653" s="5" t="s">
        <v>22</v>
      </c>
      <c r="B653" s="5" t="s">
        <v>1791</v>
      </c>
      <c r="C653" s="5" t="s">
        <v>24</v>
      </c>
      <c r="D653" s="5" t="s">
        <v>114</v>
      </c>
      <c r="E653" s="5" t="s">
        <v>115</v>
      </c>
      <c r="F653" s="6">
        <f t="shared" si="95"/>
        <v>40.899999999999999</v>
      </c>
      <c r="G653" s="5" t="s">
        <v>109</v>
      </c>
      <c r="H653" s="7">
        <v>17.190000000000001</v>
      </c>
      <c r="I653" s="7">
        <v>17.190000000000001</v>
      </c>
      <c r="J653" s="8">
        <v>0.2354</v>
      </c>
      <c r="K653" s="7">
        <f t="shared" si="96"/>
        <v>21.236526000000001</v>
      </c>
      <c r="L653" s="9">
        <f t="shared" si="102"/>
        <v>868.72000000000003</v>
      </c>
      <c r="M653" s="5" t="s">
        <v>19</v>
      </c>
      <c r="N653" s="5" t="s">
        <v>18</v>
      </c>
      <c r="O653" s="5" t="s">
        <v>28</v>
      </c>
      <c r="P653" s="6">
        <v>40.899999999999999</v>
      </c>
      <c r="Q653" s="7">
        <f t="shared" si="98"/>
        <v>868.71599999999989</v>
      </c>
      <c r="R653" s="10">
        <f>Q653/$Q$690</f>
        <v>2.2175758392948126e-004</v>
      </c>
    </row>
    <row r="654" ht="45" customHeight="1">
      <c r="A654" s="5" t="s">
        <v>22</v>
      </c>
      <c r="B654" s="5" t="s">
        <v>1792</v>
      </c>
      <c r="C654" s="5" t="s">
        <v>24</v>
      </c>
      <c r="D654" s="5" t="s">
        <v>117</v>
      </c>
      <c r="E654" s="5" t="s">
        <v>118</v>
      </c>
      <c r="F654" s="6">
        <f t="shared" si="95"/>
        <v>5.7199999999999998</v>
      </c>
      <c r="G654" s="5" t="s">
        <v>65</v>
      </c>
      <c r="H654" s="7">
        <v>745.60000000000002</v>
      </c>
      <c r="I654" s="7">
        <v>745.60000000000002</v>
      </c>
      <c r="J654" s="8">
        <v>0.2354</v>
      </c>
      <c r="K654" s="7">
        <f t="shared" si="96"/>
        <v>921.11424</v>
      </c>
      <c r="L654" s="9">
        <f t="shared" si="102"/>
        <v>5268.75</v>
      </c>
      <c r="M654" s="5" t="s">
        <v>19</v>
      </c>
      <c r="N654" s="5" t="s">
        <v>18</v>
      </c>
      <c r="O654" s="5" t="s">
        <v>28</v>
      </c>
      <c r="P654" s="6">
        <v>5.7199999999999998</v>
      </c>
      <c r="Q654" s="7">
        <f t="shared" si="98"/>
        <v>5268.7492000000002</v>
      </c>
      <c r="R654" s="10">
        <f>Q654/$Q$690</f>
        <v>1.3449563412235846e-003</v>
      </c>
    </row>
    <row r="655" ht="45" customHeight="1">
      <c r="A655" s="2" t="s">
        <v>17</v>
      </c>
      <c r="B655" s="2" t="s">
        <v>1793</v>
      </c>
      <c r="C655" s="2" t="s">
        <v>19</v>
      </c>
      <c r="D655" s="2" t="s">
        <v>19</v>
      </c>
      <c r="E655" s="2" t="s">
        <v>1794</v>
      </c>
      <c r="F655" s="2" t="s">
        <v>19</v>
      </c>
      <c r="G655" s="2" t="s">
        <v>19</v>
      </c>
      <c r="H655" s="2" t="s">
        <v>19</v>
      </c>
      <c r="I655" s="2" t="s">
        <v>19</v>
      </c>
      <c r="J655" s="2" t="s">
        <v>19</v>
      </c>
      <c r="K655" s="2" t="s">
        <v>19</v>
      </c>
      <c r="L655" s="3">
        <f>ROUND(L656,2)+ROUND(L657,2)+ROUND(L658,2)+ROUND(L659,2)+ROUND(L660,2)+ROUND(L661,2)</f>
        <v>25454.170000000002</v>
      </c>
      <c r="M655" s="2" t="s">
        <v>19</v>
      </c>
      <c r="N655" s="2" t="s">
        <v>19</v>
      </c>
      <c r="O655" s="2" t="s">
        <v>19</v>
      </c>
      <c r="P655" s="2" t="s">
        <v>19</v>
      </c>
      <c r="Q655" s="2" t="s">
        <v>19</v>
      </c>
      <c r="R655" s="10"/>
    </row>
    <row r="656" ht="45" customHeight="1">
      <c r="A656" s="5" t="s">
        <v>22</v>
      </c>
      <c r="B656" s="5" t="s">
        <v>1795</v>
      </c>
      <c r="C656" s="5" t="s">
        <v>24</v>
      </c>
      <c r="D656" s="5" t="s">
        <v>98</v>
      </c>
      <c r="E656" s="5" t="s">
        <v>99</v>
      </c>
      <c r="F656" s="6">
        <f t="shared" si="95"/>
        <v>5.9199999999999999</v>
      </c>
      <c r="G656" s="5" t="s">
        <v>65</v>
      </c>
      <c r="H656" s="7">
        <v>277.85000000000002</v>
      </c>
      <c r="I656" s="7">
        <v>277.85000000000002</v>
      </c>
      <c r="J656" s="8">
        <v>0.2354</v>
      </c>
      <c r="K656" s="7">
        <f t="shared" si="96"/>
        <v>343.25589000000002</v>
      </c>
      <c r="L656" s="9">
        <f t="shared" ref="L656:L661" si="103">ROUND(Q656,2)</f>
        <v>2032.0999999999999</v>
      </c>
      <c r="M656" s="5" t="s">
        <v>19</v>
      </c>
      <c r="N656" s="5" t="s">
        <v>18</v>
      </c>
      <c r="O656" s="5" t="s">
        <v>28</v>
      </c>
      <c r="P656" s="6">
        <v>5.9199999999999999</v>
      </c>
      <c r="Q656" s="7">
        <f t="shared" si="98"/>
        <v>2032.0991999999999</v>
      </c>
      <c r="R656" s="10">
        <f>Q656/$Q$690</f>
        <v>5.1873501684904135e-004</v>
      </c>
    </row>
    <row r="657" ht="45" customHeight="1">
      <c r="A657" s="5" t="s">
        <v>22</v>
      </c>
      <c r="B657" s="5" t="s">
        <v>1796</v>
      </c>
      <c r="C657" s="5" t="s">
        <v>24</v>
      </c>
      <c r="D657" s="5" t="s">
        <v>101</v>
      </c>
      <c r="E657" s="5" t="s">
        <v>102</v>
      </c>
      <c r="F657" s="6">
        <f t="shared" si="95"/>
        <v>118.47</v>
      </c>
      <c r="G657" s="5" t="s">
        <v>27</v>
      </c>
      <c r="H657" s="7">
        <v>42.200000000000003</v>
      </c>
      <c r="I657" s="7">
        <v>42.200000000000003</v>
      </c>
      <c r="J657" s="8">
        <v>0.2354</v>
      </c>
      <c r="K657" s="7">
        <f t="shared" si="96"/>
        <v>52.133880000000005</v>
      </c>
      <c r="L657" s="9">
        <f t="shared" si="103"/>
        <v>6175.8400000000001</v>
      </c>
      <c r="M657" s="5" t="s">
        <v>19</v>
      </c>
      <c r="N657" s="5" t="s">
        <v>18</v>
      </c>
      <c r="O657" s="5" t="s">
        <v>28</v>
      </c>
      <c r="P657" s="6">
        <v>118.47</v>
      </c>
      <c r="Q657" s="7">
        <f t="shared" si="98"/>
        <v>6175.8411000000006</v>
      </c>
      <c r="R657" s="10">
        <f>Q657/$Q$690</f>
        <v>1.5765101610519321e-003</v>
      </c>
    </row>
    <row r="658" ht="45" customHeight="1">
      <c r="A658" s="5" t="s">
        <v>22</v>
      </c>
      <c r="B658" s="5" t="s">
        <v>1797</v>
      </c>
      <c r="C658" s="5" t="s">
        <v>24</v>
      </c>
      <c r="D658" s="5" t="s">
        <v>152</v>
      </c>
      <c r="E658" s="5" t="s">
        <v>153</v>
      </c>
      <c r="F658" s="6">
        <f t="shared" si="95"/>
        <v>74.819999999999993</v>
      </c>
      <c r="G658" s="5" t="s">
        <v>27</v>
      </c>
      <c r="H658" s="7">
        <v>76.450000000000003</v>
      </c>
      <c r="I658" s="7">
        <v>76.450000000000003</v>
      </c>
      <c r="J658" s="8">
        <v>0.2354</v>
      </c>
      <c r="K658" s="7">
        <f t="shared" si="96"/>
        <v>94.446330000000003</v>
      </c>
      <c r="L658" s="9">
        <f t="shared" si="103"/>
        <v>7066.75</v>
      </c>
      <c r="M658" s="5" t="s">
        <v>19</v>
      </c>
      <c r="N658" s="5" t="s">
        <v>18</v>
      </c>
      <c r="O658" s="5" t="s">
        <v>28</v>
      </c>
      <c r="P658" s="6">
        <v>74.819999999999993</v>
      </c>
      <c r="Q658" s="7">
        <f t="shared" si="98"/>
        <v>7066.7489999999998</v>
      </c>
      <c r="R658" s="10">
        <f>Q658/$Q$690</f>
        <v>1.8039326828055177e-003</v>
      </c>
    </row>
    <row r="659" ht="45" customHeight="1">
      <c r="A659" s="5" t="s">
        <v>22</v>
      </c>
      <c r="B659" s="5" t="s">
        <v>1798</v>
      </c>
      <c r="C659" s="5" t="s">
        <v>24</v>
      </c>
      <c r="D659" s="5" t="s">
        <v>107</v>
      </c>
      <c r="E659" s="5" t="s">
        <v>108</v>
      </c>
      <c r="F659" s="6">
        <f t="shared" si="95"/>
        <v>201.94</v>
      </c>
      <c r="G659" s="5" t="s">
        <v>109</v>
      </c>
      <c r="H659" s="7">
        <v>14.869999999999999</v>
      </c>
      <c r="I659" s="7">
        <v>14.869999999999999</v>
      </c>
      <c r="J659" s="8">
        <v>0.2354</v>
      </c>
      <c r="K659" s="7">
        <f t="shared" si="96"/>
        <v>18.370397999999998</v>
      </c>
      <c r="L659" s="9">
        <f t="shared" si="103"/>
        <v>3709.6399999999999</v>
      </c>
      <c r="M659" s="5" t="s">
        <v>19</v>
      </c>
      <c r="N659" s="5" t="s">
        <v>18</v>
      </c>
      <c r="O659" s="5" t="s">
        <v>28</v>
      </c>
      <c r="P659" s="6">
        <v>201.94</v>
      </c>
      <c r="Q659" s="7">
        <f t="shared" si="98"/>
        <v>3709.6378</v>
      </c>
      <c r="R659" s="10">
        <f>Q659/$Q$690</f>
        <v>9.4696116542284975e-004</v>
      </c>
    </row>
    <row r="660" ht="45" customHeight="1">
      <c r="A660" s="5" t="s">
        <v>22</v>
      </c>
      <c r="B660" s="5" t="s">
        <v>1799</v>
      </c>
      <c r="C660" s="5" t="s">
        <v>24</v>
      </c>
      <c r="D660" s="5" t="s">
        <v>114</v>
      </c>
      <c r="E660" s="5" t="s">
        <v>115</v>
      </c>
      <c r="F660" s="6">
        <f t="shared" si="95"/>
        <v>72</v>
      </c>
      <c r="G660" s="5" t="s">
        <v>109</v>
      </c>
      <c r="H660" s="7">
        <v>17.190000000000001</v>
      </c>
      <c r="I660" s="7">
        <v>17.190000000000001</v>
      </c>
      <c r="J660" s="8">
        <v>0.2354</v>
      </c>
      <c r="K660" s="7">
        <f t="shared" si="96"/>
        <v>21.236526000000001</v>
      </c>
      <c r="L660" s="9">
        <f t="shared" si="103"/>
        <v>1529.28</v>
      </c>
      <c r="M660" s="5" t="s">
        <v>19</v>
      </c>
      <c r="N660" s="5" t="s">
        <v>18</v>
      </c>
      <c r="O660" s="5" t="s">
        <v>28</v>
      </c>
      <c r="P660" s="6">
        <v>72</v>
      </c>
      <c r="Q660" s="7">
        <f t="shared" si="98"/>
        <v>1529.28</v>
      </c>
      <c r="R660" s="10">
        <f>Q660/$Q$690</f>
        <v>3.9038009884896462e-004</v>
      </c>
    </row>
    <row r="661" ht="45" customHeight="1">
      <c r="A661" s="5" t="s">
        <v>22</v>
      </c>
      <c r="B661" s="5" t="s">
        <v>1800</v>
      </c>
      <c r="C661" s="5" t="s">
        <v>24</v>
      </c>
      <c r="D661" s="5" t="s">
        <v>145</v>
      </c>
      <c r="E661" s="5" t="s">
        <v>146</v>
      </c>
      <c r="F661" s="6">
        <f t="shared" si="95"/>
        <v>5.6100000000000003</v>
      </c>
      <c r="G661" s="5" t="s">
        <v>65</v>
      </c>
      <c r="H661" s="7">
        <v>712.86000000000001</v>
      </c>
      <c r="I661" s="7">
        <v>712.86000000000001</v>
      </c>
      <c r="J661" s="8">
        <v>0.2354</v>
      </c>
      <c r="K661" s="7">
        <f t="shared" si="96"/>
        <v>880.66724399999998</v>
      </c>
      <c r="L661" s="9">
        <f t="shared" si="103"/>
        <v>4940.5600000000004</v>
      </c>
      <c r="M661" s="5" t="s">
        <v>19</v>
      </c>
      <c r="N661" s="5" t="s">
        <v>18</v>
      </c>
      <c r="O661" s="5" t="s">
        <v>28</v>
      </c>
      <c r="P661" s="6">
        <v>5.6100000000000003</v>
      </c>
      <c r="Q661" s="7">
        <f t="shared" si="98"/>
        <v>4940.5587000000005</v>
      </c>
      <c r="R661" s="10">
        <f>Q661/$Q$690</f>
        <v>1.2611789820537198e-003</v>
      </c>
    </row>
    <row r="662" ht="45" customHeight="1">
      <c r="A662" s="2" t="s">
        <v>17</v>
      </c>
      <c r="B662" s="2" t="s">
        <v>1801</v>
      </c>
      <c r="C662" s="2" t="s">
        <v>19</v>
      </c>
      <c r="D662" s="2" t="s">
        <v>19</v>
      </c>
      <c r="E662" s="2" t="s">
        <v>1802</v>
      </c>
      <c r="F662" s="2" t="s">
        <v>19</v>
      </c>
      <c r="G662" s="2" t="s">
        <v>19</v>
      </c>
      <c r="H662" s="2" t="s">
        <v>19</v>
      </c>
      <c r="I662" s="2" t="s">
        <v>19</v>
      </c>
      <c r="J662" s="2" t="s">
        <v>19</v>
      </c>
      <c r="K662" s="2" t="s">
        <v>19</v>
      </c>
      <c r="L662" s="3">
        <f>ROUND(L663,2)+ROUND(L664,2)+ROUND(L665,2)+ROUND(L666,2)</f>
        <v>12434.57</v>
      </c>
      <c r="M662" s="2" t="s">
        <v>19</v>
      </c>
      <c r="N662" s="2" t="s">
        <v>19</v>
      </c>
      <c r="O662" s="2" t="s">
        <v>19</v>
      </c>
      <c r="P662" s="2" t="s">
        <v>19</v>
      </c>
      <c r="Q662" s="2" t="s">
        <v>19</v>
      </c>
      <c r="R662" s="10"/>
    </row>
    <row r="663" ht="45" customHeight="1">
      <c r="A663" s="5" t="s">
        <v>22</v>
      </c>
      <c r="B663" s="5" t="s">
        <v>1803</v>
      </c>
      <c r="C663" s="5" t="s">
        <v>24</v>
      </c>
      <c r="D663" s="5" t="s">
        <v>162</v>
      </c>
      <c r="E663" s="5" t="s">
        <v>163</v>
      </c>
      <c r="F663" s="6">
        <f t="shared" si="95"/>
        <v>66.879999999999995</v>
      </c>
      <c r="G663" s="5" t="s">
        <v>27</v>
      </c>
      <c r="H663" s="7">
        <v>63.280000000000001</v>
      </c>
      <c r="I663" s="7">
        <v>63.280000000000001</v>
      </c>
      <c r="J663" s="8">
        <v>0.2354</v>
      </c>
      <c r="K663" s="7">
        <f t="shared" si="96"/>
        <v>78.176112000000003</v>
      </c>
      <c r="L663" s="9">
        <f t="shared" ref="L663:L666" si="104">ROUND(Q663,2)</f>
        <v>5228.6800000000003</v>
      </c>
      <c r="M663" s="5" t="s">
        <v>19</v>
      </c>
      <c r="N663" s="5" t="s">
        <v>18</v>
      </c>
      <c r="O663" s="5" t="s">
        <v>28</v>
      </c>
      <c r="P663" s="6">
        <v>66.879999999999995</v>
      </c>
      <c r="Q663" s="7">
        <f t="shared" si="98"/>
        <v>5228.6783999999998</v>
      </c>
      <c r="R663" s="10">
        <f>Q663/$Q$690</f>
        <v>1.3347274473225611e-003</v>
      </c>
    </row>
    <row r="664" ht="45" customHeight="1">
      <c r="A664" s="5" t="s">
        <v>22</v>
      </c>
      <c r="B664" s="5" t="s">
        <v>1804</v>
      </c>
      <c r="C664" s="5" t="s">
        <v>24</v>
      </c>
      <c r="D664" s="5" t="s">
        <v>165</v>
      </c>
      <c r="E664" s="5" t="s">
        <v>166</v>
      </c>
      <c r="F664" s="6">
        <f t="shared" si="95"/>
        <v>205.34</v>
      </c>
      <c r="G664" s="5" t="s">
        <v>109</v>
      </c>
      <c r="H664" s="7">
        <v>11.57</v>
      </c>
      <c r="I664" s="7">
        <v>11.57</v>
      </c>
      <c r="J664" s="8">
        <v>0.2354</v>
      </c>
      <c r="K664" s="7">
        <f t="shared" si="96"/>
        <v>14.293578</v>
      </c>
      <c r="L664" s="9">
        <f t="shared" si="104"/>
        <v>2934.3099999999999</v>
      </c>
      <c r="M664" s="5" t="s">
        <v>19</v>
      </c>
      <c r="N664" s="5" t="s">
        <v>18</v>
      </c>
      <c r="O664" s="5" t="s">
        <v>28</v>
      </c>
      <c r="P664" s="6">
        <v>205.34</v>
      </c>
      <c r="Q664" s="7">
        <f t="shared" si="98"/>
        <v>2934.3085999999998</v>
      </c>
      <c r="R664" s="10">
        <f>Q664/$Q$690</f>
        <v>7.490424783697995e-004</v>
      </c>
    </row>
    <row r="665" ht="45" customHeight="1">
      <c r="A665" s="5" t="s">
        <v>22</v>
      </c>
      <c r="B665" s="5" t="s">
        <v>1805</v>
      </c>
      <c r="C665" s="5" t="s">
        <v>24</v>
      </c>
      <c r="D665" s="5" t="s">
        <v>171</v>
      </c>
      <c r="E665" s="5" t="s">
        <v>172</v>
      </c>
      <c r="F665" s="6">
        <f t="shared" si="95"/>
        <v>92.030000000000001</v>
      </c>
      <c r="G665" s="5" t="s">
        <v>109</v>
      </c>
      <c r="H665" s="7">
        <v>14.56</v>
      </c>
      <c r="I665" s="7">
        <v>14.56</v>
      </c>
      <c r="J665" s="8">
        <v>0.2354</v>
      </c>
      <c r="K665" s="7">
        <f t="shared" si="96"/>
        <v>17.987424000000001</v>
      </c>
      <c r="L665" s="9">
        <f t="shared" si="104"/>
        <v>1655.6199999999999</v>
      </c>
      <c r="M665" s="5" t="s">
        <v>19</v>
      </c>
      <c r="N665" s="5" t="s">
        <v>18</v>
      </c>
      <c r="O665" s="5" t="s">
        <v>28</v>
      </c>
      <c r="P665" s="6">
        <v>92.030000000000001</v>
      </c>
      <c r="Q665" s="7">
        <f t="shared" si="98"/>
        <v>1655.6197</v>
      </c>
      <c r="R665" s="10">
        <f>Q665/$Q$690</f>
        <v>4.2263089960131121e-004</v>
      </c>
    </row>
    <row r="666" ht="45" customHeight="1">
      <c r="A666" s="5" t="s">
        <v>22</v>
      </c>
      <c r="B666" s="5" t="s">
        <v>1806</v>
      </c>
      <c r="C666" s="5" t="s">
        <v>37</v>
      </c>
      <c r="D666" s="5" t="s">
        <v>174</v>
      </c>
      <c r="E666" s="5" t="s">
        <v>175</v>
      </c>
      <c r="F666" s="6">
        <f t="shared" si="95"/>
        <v>3.1899999999999999</v>
      </c>
      <c r="G666" s="5" t="s">
        <v>65</v>
      </c>
      <c r="H666" s="7">
        <v>663.78999999999996</v>
      </c>
      <c r="I666" s="7">
        <v>663.78999999999996</v>
      </c>
      <c r="J666" s="8">
        <v>0.2354</v>
      </c>
      <c r="K666" s="7">
        <f t="shared" si="96"/>
        <v>820.04616599999997</v>
      </c>
      <c r="L666" s="9">
        <f t="shared" si="104"/>
        <v>2615.96</v>
      </c>
      <c r="M666" s="5" t="s">
        <v>19</v>
      </c>
      <c r="N666" s="5" t="s">
        <v>18</v>
      </c>
      <c r="O666" s="5" t="s">
        <v>28</v>
      </c>
      <c r="P666" s="6">
        <v>3.1899999999999999</v>
      </c>
      <c r="Q666" s="7">
        <f t="shared" si="98"/>
        <v>2615.9594999999999</v>
      </c>
      <c r="R666" s="10">
        <f>Q666/$Q$690</f>
        <v>6.6777733848274231e-004</v>
      </c>
    </row>
    <row r="667" ht="45" customHeight="1">
      <c r="A667" s="2" t="s">
        <v>17</v>
      </c>
      <c r="B667" s="2" t="s">
        <v>1807</v>
      </c>
      <c r="C667" s="2" t="s">
        <v>19</v>
      </c>
      <c r="D667" s="2" t="s">
        <v>19</v>
      </c>
      <c r="E667" s="2" t="s">
        <v>1808</v>
      </c>
      <c r="F667" s="2" t="s">
        <v>19</v>
      </c>
      <c r="G667" s="2" t="s">
        <v>19</v>
      </c>
      <c r="H667" s="2" t="s">
        <v>19</v>
      </c>
      <c r="I667" s="2" t="s">
        <v>19</v>
      </c>
      <c r="J667" s="2" t="s">
        <v>19</v>
      </c>
      <c r="K667" s="2" t="s">
        <v>19</v>
      </c>
      <c r="L667" s="3">
        <f>ROUND(L668,2)+ROUND(L669,2)+ROUND(L670,2)+ROUND(L671,2)</f>
        <v>13384.079999999998</v>
      </c>
      <c r="M667" s="2" t="s">
        <v>19</v>
      </c>
      <c r="N667" s="2" t="s">
        <v>19</v>
      </c>
      <c r="O667" s="2" t="s">
        <v>19</v>
      </c>
      <c r="P667" s="2" t="s">
        <v>19</v>
      </c>
      <c r="Q667" s="2" t="s">
        <v>19</v>
      </c>
      <c r="R667" s="10"/>
    </row>
    <row r="668" ht="45" customHeight="1">
      <c r="A668" s="5" t="s">
        <v>22</v>
      </c>
      <c r="B668" s="5" t="s">
        <v>1809</v>
      </c>
      <c r="C668" s="5" t="s">
        <v>24</v>
      </c>
      <c r="D668" s="5" t="s">
        <v>179</v>
      </c>
      <c r="E668" s="5" t="s">
        <v>180</v>
      </c>
      <c r="F668" s="6">
        <f t="shared" si="95"/>
        <v>67.340000000000003</v>
      </c>
      <c r="G668" s="5" t="s">
        <v>27</v>
      </c>
      <c r="H668" s="7">
        <v>71.450000000000003</v>
      </c>
      <c r="I668" s="7">
        <v>71.450000000000003</v>
      </c>
      <c r="J668" s="8">
        <v>0.2354</v>
      </c>
      <c r="K668" s="7">
        <f t="shared" si="96"/>
        <v>88.269329999999997</v>
      </c>
      <c r="L668" s="9">
        <f t="shared" ref="L668:L671" si="105">ROUND(Q668,2)</f>
        <v>5944.1000000000004</v>
      </c>
      <c r="M668" s="5" t="s">
        <v>19</v>
      </c>
      <c r="N668" s="5" t="s">
        <v>18</v>
      </c>
      <c r="O668" s="5" t="s">
        <v>28</v>
      </c>
      <c r="P668" s="6">
        <v>67.340000000000003</v>
      </c>
      <c r="Q668" s="7">
        <f t="shared" si="98"/>
        <v>5944.1018000000004</v>
      </c>
      <c r="R668" s="10">
        <f>Q668/$Q$690</f>
        <v>1.5173539497360252e-003</v>
      </c>
    </row>
    <row r="669" ht="45" customHeight="1">
      <c r="A669" s="5" t="s">
        <v>22</v>
      </c>
      <c r="B669" s="5" t="s">
        <v>1810</v>
      </c>
      <c r="C669" s="5" t="s">
        <v>24</v>
      </c>
      <c r="D669" s="5" t="s">
        <v>182</v>
      </c>
      <c r="E669" s="5" t="s">
        <v>183</v>
      </c>
      <c r="F669" s="6">
        <f t="shared" si="95"/>
        <v>202.69999999999999</v>
      </c>
      <c r="G669" s="5" t="s">
        <v>109</v>
      </c>
      <c r="H669" s="7">
        <v>12.960000000000001</v>
      </c>
      <c r="I669" s="7">
        <v>12.960000000000001</v>
      </c>
      <c r="J669" s="8">
        <v>0.2354</v>
      </c>
      <c r="K669" s="7">
        <f t="shared" si="96"/>
        <v>16.010784000000001</v>
      </c>
      <c r="L669" s="9">
        <f t="shared" si="105"/>
        <v>3245.23</v>
      </c>
      <c r="M669" s="5" t="s">
        <v>19</v>
      </c>
      <c r="N669" s="5" t="s">
        <v>18</v>
      </c>
      <c r="O669" s="5" t="s">
        <v>28</v>
      </c>
      <c r="P669" s="6">
        <v>202.69999999999999</v>
      </c>
      <c r="Q669" s="7">
        <f t="shared" si="98"/>
        <v>3245.2270000000003</v>
      </c>
      <c r="R669" s="10">
        <f>Q669/$Q$690</f>
        <v>8.2841077961349726e-004</v>
      </c>
    </row>
    <row r="670" ht="45" customHeight="1">
      <c r="A670" s="5" t="s">
        <v>22</v>
      </c>
      <c r="B670" s="5" t="s">
        <v>1811</v>
      </c>
      <c r="C670" s="5" t="s">
        <v>24</v>
      </c>
      <c r="D670" s="5" t="s">
        <v>171</v>
      </c>
      <c r="E670" s="5" t="s">
        <v>172</v>
      </c>
      <c r="F670" s="6">
        <f t="shared" si="95"/>
        <v>74.030000000000001</v>
      </c>
      <c r="G670" s="5" t="s">
        <v>109</v>
      </c>
      <c r="H670" s="7">
        <v>14.56</v>
      </c>
      <c r="I670" s="7">
        <v>14.56</v>
      </c>
      <c r="J670" s="8">
        <v>0.2354</v>
      </c>
      <c r="K670" s="7">
        <f t="shared" si="96"/>
        <v>17.987424000000001</v>
      </c>
      <c r="L670" s="9">
        <f t="shared" si="105"/>
        <v>1331.8</v>
      </c>
      <c r="M670" s="5" t="s">
        <v>19</v>
      </c>
      <c r="N670" s="5" t="s">
        <v>18</v>
      </c>
      <c r="O670" s="5" t="s">
        <v>28</v>
      </c>
      <c r="P670" s="6">
        <v>74.030000000000001</v>
      </c>
      <c r="Q670" s="7">
        <f t="shared" si="98"/>
        <v>1331.7996999999998</v>
      </c>
      <c r="R670" s="10">
        <f>Q670/$Q$690</f>
        <v>3.3996920023345717e-004</v>
      </c>
    </row>
    <row r="671" ht="45" customHeight="1">
      <c r="A671" s="5" t="s">
        <v>22</v>
      </c>
      <c r="B671" s="5" t="s">
        <v>1812</v>
      </c>
      <c r="C671" s="5" t="s">
        <v>37</v>
      </c>
      <c r="D671" s="5" t="s">
        <v>188</v>
      </c>
      <c r="E671" s="5" t="s">
        <v>189</v>
      </c>
      <c r="F671" s="6">
        <f t="shared" si="95"/>
        <v>3.4900000000000002</v>
      </c>
      <c r="G671" s="5" t="s">
        <v>65</v>
      </c>
      <c r="H671" s="7">
        <v>664.01999999999998</v>
      </c>
      <c r="I671" s="7">
        <v>664.01999999999998</v>
      </c>
      <c r="J671" s="8">
        <v>0.2354</v>
      </c>
      <c r="K671" s="7">
        <f t="shared" si="96"/>
        <v>820.33030799999995</v>
      </c>
      <c r="L671" s="9">
        <f t="shared" si="105"/>
        <v>2862.9499999999998</v>
      </c>
      <c r="M671" s="5" t="s">
        <v>19</v>
      </c>
      <c r="N671" s="5" t="s">
        <v>18</v>
      </c>
      <c r="O671" s="5" t="s">
        <v>28</v>
      </c>
      <c r="P671" s="6">
        <v>3.4900000000000002</v>
      </c>
      <c r="Q671" s="7">
        <f t="shared" si="98"/>
        <v>2862.9517000000005</v>
      </c>
      <c r="R671" s="10">
        <f>Q671/$Q$690</f>
        <v>7.3082716549344238e-004</v>
      </c>
    </row>
    <row r="672" ht="45" customHeight="1">
      <c r="A672" s="2" t="s">
        <v>17</v>
      </c>
      <c r="B672" s="2" t="s">
        <v>1813</v>
      </c>
      <c r="C672" s="2" t="s">
        <v>19</v>
      </c>
      <c r="D672" s="2" t="s">
        <v>19</v>
      </c>
      <c r="E672" s="2" t="s">
        <v>1814</v>
      </c>
      <c r="F672" s="2" t="s">
        <v>19</v>
      </c>
      <c r="G672" s="2" t="s">
        <v>19</v>
      </c>
      <c r="H672" s="2" t="s">
        <v>19</v>
      </c>
      <c r="I672" s="2" t="s">
        <v>19</v>
      </c>
      <c r="J672" s="2" t="s">
        <v>19</v>
      </c>
      <c r="K672" s="2" t="s">
        <v>19</v>
      </c>
      <c r="L672" s="3">
        <f>ROUND(L673,2)</f>
        <v>7167.1999999999998</v>
      </c>
      <c r="M672" s="2" t="s">
        <v>19</v>
      </c>
      <c r="N672" s="2" t="s">
        <v>19</v>
      </c>
      <c r="O672" s="2" t="s">
        <v>19</v>
      </c>
      <c r="P672" s="2" t="s">
        <v>19</v>
      </c>
      <c r="Q672" s="2" t="s">
        <v>19</v>
      </c>
      <c r="R672" s="10"/>
    </row>
    <row r="673" ht="45" customHeight="1">
      <c r="A673" s="5" t="s">
        <v>22</v>
      </c>
      <c r="B673" s="5" t="s">
        <v>1815</v>
      </c>
      <c r="C673" s="5" t="s">
        <v>37</v>
      </c>
      <c r="D673" s="5" t="s">
        <v>444</v>
      </c>
      <c r="E673" s="5" t="s">
        <v>445</v>
      </c>
      <c r="F673" s="6">
        <f t="shared" si="95"/>
        <v>93.530000000000001</v>
      </c>
      <c r="G673" s="5" t="s">
        <v>27</v>
      </c>
      <c r="H673" s="7">
        <v>62.030000000000001</v>
      </c>
      <c r="I673" s="7">
        <v>62.030000000000001</v>
      </c>
      <c r="J673" s="8">
        <v>0.2354</v>
      </c>
      <c r="K673" s="7">
        <f t="shared" si="96"/>
        <v>76.631861999999998</v>
      </c>
      <c r="L673" s="9">
        <f>ROUND(Q673,2)</f>
        <v>7167.1999999999998</v>
      </c>
      <c r="M673" s="5" t="s">
        <v>19</v>
      </c>
      <c r="N673" s="5" t="s">
        <v>18</v>
      </c>
      <c r="O673" s="5" t="s">
        <v>28</v>
      </c>
      <c r="P673" s="6">
        <v>93.530000000000001</v>
      </c>
      <c r="Q673" s="7">
        <f t="shared" si="98"/>
        <v>7167.2038999999995</v>
      </c>
      <c r="R673" s="10">
        <f>Q673/$Q$690</f>
        <v>1.8295758572352248e-003</v>
      </c>
    </row>
    <row r="674" ht="45" customHeight="1">
      <c r="A674" s="2" t="s">
        <v>17</v>
      </c>
      <c r="B674" s="2" t="s">
        <v>1816</v>
      </c>
      <c r="C674" s="2" t="s">
        <v>19</v>
      </c>
      <c r="D674" s="2" t="s">
        <v>19</v>
      </c>
      <c r="E674" s="2" t="s">
        <v>1817</v>
      </c>
      <c r="F674" s="2" t="s">
        <v>19</v>
      </c>
      <c r="G674" s="2" t="s">
        <v>19</v>
      </c>
      <c r="H674" s="2" t="s">
        <v>19</v>
      </c>
      <c r="I674" s="2" t="s">
        <v>19</v>
      </c>
      <c r="J674" s="2" t="s">
        <v>19</v>
      </c>
      <c r="K674" s="2" t="s">
        <v>19</v>
      </c>
      <c r="L674" s="3">
        <f>ROUND(L675,2)+ROUND(L676,2)</f>
        <v>22350.439999999999</v>
      </c>
      <c r="M674" s="2" t="s">
        <v>19</v>
      </c>
      <c r="N674" s="2" t="s">
        <v>19</v>
      </c>
      <c r="O674" s="2" t="s">
        <v>19</v>
      </c>
      <c r="P674" s="2" t="s">
        <v>19</v>
      </c>
      <c r="Q674" s="2" t="s">
        <v>19</v>
      </c>
      <c r="R674" s="10"/>
    </row>
    <row r="675" ht="45" customHeight="1">
      <c r="A675" s="5" t="s">
        <v>22</v>
      </c>
      <c r="B675" s="5" t="s">
        <v>1818</v>
      </c>
      <c r="C675" s="5" t="s">
        <v>24</v>
      </c>
      <c r="D675" s="5" t="s">
        <v>250</v>
      </c>
      <c r="E675" s="5" t="s">
        <v>251</v>
      </c>
      <c r="F675" s="6">
        <f t="shared" si="95"/>
        <v>266.88999999999999</v>
      </c>
      <c r="G675" s="5" t="s">
        <v>27</v>
      </c>
      <c r="H675" s="7">
        <v>62.060000000000002</v>
      </c>
      <c r="I675" s="7">
        <v>62.060000000000002</v>
      </c>
      <c r="J675" s="8">
        <v>0.2354</v>
      </c>
      <c r="K675" s="7">
        <f t="shared" si="96"/>
        <v>76.668924000000004</v>
      </c>
      <c r="L675" s="9">
        <f t="shared" ref="L675:L676" si="106">ROUND(Q675,2)</f>
        <v>20462.459999999999</v>
      </c>
      <c r="M675" s="5" t="s">
        <v>19</v>
      </c>
      <c r="N675" s="5" t="s">
        <v>18</v>
      </c>
      <c r="O675" s="5" t="s">
        <v>28</v>
      </c>
      <c r="P675" s="6">
        <v>266.88999999999999</v>
      </c>
      <c r="Q675" s="7">
        <f t="shared" si="98"/>
        <v>20462.456299999998</v>
      </c>
      <c r="R675" s="10">
        <f>Q675/$Q$690</f>
        <v>5.223461833730003e-003</v>
      </c>
    </row>
    <row r="676" ht="45" customHeight="1">
      <c r="A676" s="5" t="s">
        <v>22</v>
      </c>
      <c r="B676" s="5" t="s">
        <v>1819</v>
      </c>
      <c r="C676" s="5" t="s">
        <v>24</v>
      </c>
      <c r="D676" s="5" t="s">
        <v>262</v>
      </c>
      <c r="E676" s="5" t="s">
        <v>263</v>
      </c>
      <c r="F676" s="6">
        <f t="shared" si="95"/>
        <v>129.58000000000001</v>
      </c>
      <c r="G676" s="5" t="s">
        <v>43</v>
      </c>
      <c r="H676" s="7">
        <v>11.789999999999999</v>
      </c>
      <c r="I676" s="7">
        <v>11.789999999999999</v>
      </c>
      <c r="J676" s="8">
        <v>0.2354</v>
      </c>
      <c r="K676" s="7">
        <f t="shared" si="96"/>
        <v>14.565365999999999</v>
      </c>
      <c r="L676" s="9">
        <f t="shared" si="106"/>
        <v>1887.98</v>
      </c>
      <c r="M676" s="5" t="s">
        <v>19</v>
      </c>
      <c r="N676" s="5" t="s">
        <v>18</v>
      </c>
      <c r="O676" s="5" t="s">
        <v>28</v>
      </c>
      <c r="P676" s="6">
        <v>129.58000000000001</v>
      </c>
      <c r="Q676" s="7">
        <f t="shared" si="98"/>
        <v>1887.9806000000003</v>
      </c>
      <c r="R676" s="10">
        <f>Q676/$Q$690</f>
        <v>4.8194578707164658e-004</v>
      </c>
    </row>
    <row r="677" ht="45" customHeight="1">
      <c r="A677" s="2" t="s">
        <v>17</v>
      </c>
      <c r="B677" s="2" t="s">
        <v>1820</v>
      </c>
      <c r="C677" s="2" t="s">
        <v>19</v>
      </c>
      <c r="D677" s="2" t="s">
        <v>19</v>
      </c>
      <c r="E677" s="2" t="s">
        <v>1821</v>
      </c>
      <c r="F677" s="2" t="s">
        <v>19</v>
      </c>
      <c r="G677" s="2" t="s">
        <v>19</v>
      </c>
      <c r="H677" s="2" t="s">
        <v>19</v>
      </c>
      <c r="I677" s="2" t="s">
        <v>19</v>
      </c>
      <c r="J677" s="2" t="s">
        <v>19</v>
      </c>
      <c r="K677" s="2" t="s">
        <v>19</v>
      </c>
      <c r="L677" s="3">
        <f>ROUND(L678,2)+ROUND(L679,2)+ROUND(L680,2)+ROUND(L681,2)+ROUND(L682,2)</f>
        <v>36741.479999999996</v>
      </c>
      <c r="M677" s="2" t="s">
        <v>19</v>
      </c>
      <c r="N677" s="2" t="s">
        <v>19</v>
      </c>
      <c r="O677" s="2" t="s">
        <v>19</v>
      </c>
      <c r="P677" s="2" t="s">
        <v>19</v>
      </c>
      <c r="Q677" s="2" t="s">
        <v>19</v>
      </c>
      <c r="R677" s="10"/>
    </row>
    <row r="678" ht="45" customHeight="1">
      <c r="A678" s="5" t="s">
        <v>22</v>
      </c>
      <c r="B678" s="5" t="s">
        <v>1822</v>
      </c>
      <c r="C678" s="5" t="s">
        <v>37</v>
      </c>
      <c r="D678" s="5" t="s">
        <v>1823</v>
      </c>
      <c r="E678" s="5" t="s">
        <v>1824</v>
      </c>
      <c r="F678" s="6">
        <f t="shared" ref="F678:F689" si="107">P678</f>
        <v>269.19999999999999</v>
      </c>
      <c r="G678" s="5" t="s">
        <v>27</v>
      </c>
      <c r="H678" s="7">
        <v>7.0800000000000001</v>
      </c>
      <c r="I678" s="7">
        <v>7.0800000000000001</v>
      </c>
      <c r="J678" s="8">
        <v>0.2354</v>
      </c>
      <c r="K678" s="7">
        <f t="shared" ref="K678:K689" si="108">ROUND(I678,2)+(ROUND(I678,2)*J678)</f>
        <v>8.746632</v>
      </c>
      <c r="L678" s="9">
        <f t="shared" ref="L678:L682" si="109">ROUND(Q678,2)</f>
        <v>2355.5</v>
      </c>
      <c r="M678" s="5" t="s">
        <v>19</v>
      </c>
      <c r="N678" s="5" t="s">
        <v>18</v>
      </c>
      <c r="O678" s="5" t="s">
        <v>28</v>
      </c>
      <c r="P678" s="6">
        <v>269.19999999999999</v>
      </c>
      <c r="Q678" s="7">
        <f t="shared" ref="Q678:Q689" si="110">ROUND(K678,2)*P678</f>
        <v>2355.5</v>
      </c>
      <c r="R678" s="10">
        <f>Q678/$Q$690</f>
        <v>6.0128970681545314e-004</v>
      </c>
    </row>
    <row r="679" ht="45" customHeight="1">
      <c r="A679" s="5" t="s">
        <v>22</v>
      </c>
      <c r="B679" s="5" t="s">
        <v>1825</v>
      </c>
      <c r="C679" s="5" t="s">
        <v>37</v>
      </c>
      <c r="D679" s="5" t="s">
        <v>1826</v>
      </c>
      <c r="E679" s="5" t="s">
        <v>1827</v>
      </c>
      <c r="F679" s="6">
        <f t="shared" si="107"/>
        <v>269.19999999999999</v>
      </c>
      <c r="G679" s="5" t="s">
        <v>27</v>
      </c>
      <c r="H679" s="7">
        <v>7.0800000000000001</v>
      </c>
      <c r="I679" s="7">
        <v>7.0800000000000001</v>
      </c>
      <c r="J679" s="8">
        <v>0.2354</v>
      </c>
      <c r="K679" s="7">
        <f t="shared" si="108"/>
        <v>8.746632</v>
      </c>
      <c r="L679" s="9">
        <f t="shared" si="109"/>
        <v>2355.5</v>
      </c>
      <c r="M679" s="5" t="s">
        <v>19</v>
      </c>
      <c r="N679" s="5" t="s">
        <v>18</v>
      </c>
      <c r="O679" s="5" t="s">
        <v>28</v>
      </c>
      <c r="P679" s="6">
        <v>269.19999999999999</v>
      </c>
      <c r="Q679" s="7">
        <f t="shared" si="110"/>
        <v>2355.5</v>
      </c>
      <c r="R679" s="10">
        <f>Q679/$Q$690</f>
        <v>6.0128970681545314e-004</v>
      </c>
    </row>
    <row r="680" ht="45" customHeight="1">
      <c r="A680" s="5" t="s">
        <v>22</v>
      </c>
      <c r="B680" s="5" t="s">
        <v>1828</v>
      </c>
      <c r="C680" s="5" t="s">
        <v>37</v>
      </c>
      <c r="D680" s="5" t="s">
        <v>1829</v>
      </c>
      <c r="E680" s="5" t="s">
        <v>1830</v>
      </c>
      <c r="F680" s="6">
        <f t="shared" si="107"/>
        <v>269.19999999999999</v>
      </c>
      <c r="G680" s="5" t="s">
        <v>27</v>
      </c>
      <c r="H680" s="7">
        <v>42.020000000000003</v>
      </c>
      <c r="I680" s="7">
        <v>42.020000000000003</v>
      </c>
      <c r="J680" s="8">
        <v>0.2354</v>
      </c>
      <c r="K680" s="7">
        <f t="shared" si="108"/>
        <v>51.911508000000005</v>
      </c>
      <c r="L680" s="9">
        <f t="shared" si="109"/>
        <v>13974.17</v>
      </c>
      <c r="M680" s="5" t="s">
        <v>19</v>
      </c>
      <c r="N680" s="5" t="s">
        <v>18</v>
      </c>
      <c r="O680" s="5" t="s">
        <v>28</v>
      </c>
      <c r="P680" s="6">
        <v>269.19999999999999</v>
      </c>
      <c r="Q680" s="7">
        <f t="shared" si="110"/>
        <v>13974.171999999999</v>
      </c>
      <c r="R680" s="10">
        <f>Q680/$Q$690</f>
        <v>3.5671941349474483e-003</v>
      </c>
    </row>
    <row r="681" ht="45" customHeight="1">
      <c r="A681" s="5" t="s">
        <v>22</v>
      </c>
      <c r="B681" s="5" t="s">
        <v>1831</v>
      </c>
      <c r="C681" s="5" t="s">
        <v>37</v>
      </c>
      <c r="D681" s="5" t="s">
        <v>1832</v>
      </c>
      <c r="E681" s="5" t="s">
        <v>1833</v>
      </c>
      <c r="F681" s="6">
        <f t="shared" si="107"/>
        <v>269.19999999999999</v>
      </c>
      <c r="G681" s="5" t="s">
        <v>27</v>
      </c>
      <c r="H681" s="7">
        <v>42.020000000000003</v>
      </c>
      <c r="I681" s="7">
        <v>42.020000000000003</v>
      </c>
      <c r="J681" s="8">
        <v>0.2354</v>
      </c>
      <c r="K681" s="7">
        <f t="shared" si="108"/>
        <v>51.911508000000005</v>
      </c>
      <c r="L681" s="9">
        <f t="shared" si="109"/>
        <v>13974.17</v>
      </c>
      <c r="M681" s="5" t="s">
        <v>19</v>
      </c>
      <c r="N681" s="5" t="s">
        <v>18</v>
      </c>
      <c r="O681" s="5" t="s">
        <v>28</v>
      </c>
      <c r="P681" s="6">
        <v>269.19999999999999</v>
      </c>
      <c r="Q681" s="7">
        <f t="shared" si="110"/>
        <v>13974.171999999999</v>
      </c>
      <c r="R681" s="10">
        <f>Q681/$Q$690</f>
        <v>3.5671941349474483e-003</v>
      </c>
    </row>
    <row r="682" ht="45" customHeight="1">
      <c r="A682" s="5" t="s">
        <v>22</v>
      </c>
      <c r="B682" s="5" t="s">
        <v>1834</v>
      </c>
      <c r="C682" s="5" t="s">
        <v>24</v>
      </c>
      <c r="D682" s="5" t="s">
        <v>439</v>
      </c>
      <c r="E682" s="5" t="s">
        <v>440</v>
      </c>
      <c r="F682" s="6">
        <f t="shared" si="107"/>
        <v>85.079999999999998</v>
      </c>
      <c r="G682" s="5" t="s">
        <v>43</v>
      </c>
      <c r="H682" s="7">
        <v>38.840000000000003</v>
      </c>
      <c r="I682" s="7">
        <v>38.840000000000003</v>
      </c>
      <c r="J682" s="8">
        <v>0.2354</v>
      </c>
      <c r="K682" s="7">
        <f t="shared" si="108"/>
        <v>47.982936000000002</v>
      </c>
      <c r="L682" s="9">
        <f t="shared" si="109"/>
        <v>4082.1399999999999</v>
      </c>
      <c r="M682" s="5" t="s">
        <v>19</v>
      </c>
      <c r="N682" s="5" t="s">
        <v>18</v>
      </c>
      <c r="O682" s="5" t="s">
        <v>28</v>
      </c>
      <c r="P682" s="6">
        <v>85.079999999999998</v>
      </c>
      <c r="Q682" s="7">
        <f t="shared" si="110"/>
        <v>4082.1383999999998</v>
      </c>
      <c r="R682" s="10">
        <f>Q682/$Q$690</f>
        <v>1.0420495868036948e-003</v>
      </c>
    </row>
    <row r="683" ht="45" customHeight="1">
      <c r="A683" s="2" t="s">
        <v>17</v>
      </c>
      <c r="B683" s="2" t="s">
        <v>1835</v>
      </c>
      <c r="C683" s="2" t="s">
        <v>19</v>
      </c>
      <c r="D683" s="2" t="s">
        <v>19</v>
      </c>
      <c r="E683" s="2" t="s">
        <v>1836</v>
      </c>
      <c r="F683" s="2" t="s">
        <v>19</v>
      </c>
      <c r="G683" s="2" t="s">
        <v>19</v>
      </c>
      <c r="H683" s="2" t="s">
        <v>19</v>
      </c>
      <c r="I683" s="2" t="s">
        <v>19</v>
      </c>
      <c r="J683" s="2" t="s">
        <v>19</v>
      </c>
      <c r="K683" s="2" t="s">
        <v>19</v>
      </c>
      <c r="L683" s="3">
        <f>ROUND(L684,2)+ROUND(L685,2)</f>
        <v>10757.24</v>
      </c>
      <c r="M683" s="2" t="s">
        <v>19</v>
      </c>
      <c r="N683" s="2" t="s">
        <v>19</v>
      </c>
      <c r="O683" s="2" t="s">
        <v>19</v>
      </c>
      <c r="P683" s="2" t="s">
        <v>19</v>
      </c>
      <c r="Q683" s="2" t="s">
        <v>19</v>
      </c>
      <c r="R683" s="10"/>
    </row>
    <row r="684" ht="45" customHeight="1">
      <c r="A684" s="5" t="s">
        <v>22</v>
      </c>
      <c r="B684" s="5" t="s">
        <v>1837</v>
      </c>
      <c r="C684" s="5" t="s">
        <v>37</v>
      </c>
      <c r="D684" s="5" t="s">
        <v>1838</v>
      </c>
      <c r="E684" s="5" t="s">
        <v>1839</v>
      </c>
      <c r="F684" s="6">
        <f t="shared" si="107"/>
        <v>269.19999999999999</v>
      </c>
      <c r="G684" s="5" t="s">
        <v>27</v>
      </c>
      <c r="H684" s="7">
        <v>16.170000000000002</v>
      </c>
      <c r="I684" s="7">
        <v>16.170000000000002</v>
      </c>
      <c r="J684" s="8">
        <v>0.2354</v>
      </c>
      <c r="K684" s="7">
        <f t="shared" si="108"/>
        <v>19.976418000000002</v>
      </c>
      <c r="L684" s="9">
        <f t="shared" ref="L684:L685" si="111">ROUND(Q684,2)</f>
        <v>5378.6199999999999</v>
      </c>
      <c r="M684" s="5" t="s">
        <v>19</v>
      </c>
      <c r="N684" s="5" t="s">
        <v>18</v>
      </c>
      <c r="O684" s="5" t="s">
        <v>28</v>
      </c>
      <c r="P684" s="6">
        <v>269.19999999999999</v>
      </c>
      <c r="Q684" s="7">
        <f t="shared" si="110"/>
        <v>5378.616</v>
      </c>
      <c r="R684" s="10">
        <f>Q684/$Q$690</f>
        <v>1.3730020962483148e-003</v>
      </c>
    </row>
    <row r="685" ht="45" customHeight="1">
      <c r="A685" s="5" t="s">
        <v>22</v>
      </c>
      <c r="B685" s="5" t="s">
        <v>1840</v>
      </c>
      <c r="C685" s="5" t="s">
        <v>37</v>
      </c>
      <c r="D685" s="5" t="s">
        <v>1841</v>
      </c>
      <c r="E685" s="5" t="s">
        <v>1842</v>
      </c>
      <c r="F685" s="6">
        <f t="shared" si="107"/>
        <v>269.19999999999999</v>
      </c>
      <c r="G685" s="5" t="s">
        <v>27</v>
      </c>
      <c r="H685" s="7">
        <v>16.170000000000002</v>
      </c>
      <c r="I685" s="7">
        <v>16.170000000000002</v>
      </c>
      <c r="J685" s="8">
        <v>0.2354</v>
      </c>
      <c r="K685" s="7">
        <f t="shared" si="108"/>
        <v>19.976418000000002</v>
      </c>
      <c r="L685" s="9">
        <f t="shared" si="111"/>
        <v>5378.6199999999999</v>
      </c>
      <c r="M685" s="5" t="s">
        <v>19</v>
      </c>
      <c r="N685" s="5" t="s">
        <v>18</v>
      </c>
      <c r="O685" s="5" t="s">
        <v>28</v>
      </c>
      <c r="P685" s="6">
        <v>269.19999999999999</v>
      </c>
      <c r="Q685" s="7">
        <f t="shared" si="110"/>
        <v>5378.616</v>
      </c>
      <c r="R685" s="10">
        <f>Q685/$Q$690</f>
        <v>1.3730020962483148e-003</v>
      </c>
    </row>
    <row r="686" ht="45" customHeight="1">
      <c r="A686" s="2" t="s">
        <v>17</v>
      </c>
      <c r="B686" s="2" t="s">
        <v>1843</v>
      </c>
      <c r="C686" s="2" t="s">
        <v>19</v>
      </c>
      <c r="D686" s="2" t="s">
        <v>19</v>
      </c>
      <c r="E686" s="2" t="s">
        <v>1844</v>
      </c>
      <c r="F686" s="2" t="s">
        <v>19</v>
      </c>
      <c r="G686" s="2" t="s">
        <v>19</v>
      </c>
      <c r="H686" s="2" t="s">
        <v>19</v>
      </c>
      <c r="I686" s="2" t="s">
        <v>19</v>
      </c>
      <c r="J686" s="2" t="s">
        <v>19</v>
      </c>
      <c r="K686" s="2" t="s">
        <v>19</v>
      </c>
      <c r="L686" s="3">
        <f>ROUND(L687,2)+ROUND(L688,2)+ROUND(L689,2)</f>
        <v>32353.860000000001</v>
      </c>
      <c r="M686" s="2" t="s">
        <v>19</v>
      </c>
      <c r="N686" s="2" t="s">
        <v>19</v>
      </c>
      <c r="O686" s="2" t="s">
        <v>19</v>
      </c>
      <c r="P686" s="2" t="s">
        <v>19</v>
      </c>
      <c r="Q686" s="2" t="s">
        <v>19</v>
      </c>
      <c r="R686" s="10"/>
    </row>
    <row r="687" ht="45" customHeight="1">
      <c r="A687" s="5" t="s">
        <v>22</v>
      </c>
      <c r="B687" s="5" t="s">
        <v>1845</v>
      </c>
      <c r="C687" s="5" t="s">
        <v>37</v>
      </c>
      <c r="D687" s="5" t="s">
        <v>1846</v>
      </c>
      <c r="E687" s="5" t="s">
        <v>1847</v>
      </c>
      <c r="F687" s="6">
        <f t="shared" si="107"/>
        <v>961.87</v>
      </c>
      <c r="G687" s="5" t="s">
        <v>27</v>
      </c>
      <c r="H687" s="7">
        <v>15.98</v>
      </c>
      <c r="I687" s="7">
        <v>15.98</v>
      </c>
      <c r="J687" s="8">
        <v>0.2354</v>
      </c>
      <c r="K687" s="7">
        <f t="shared" si="108"/>
        <v>19.741692</v>
      </c>
      <c r="L687" s="9">
        <f t="shared" ref="L687:L689" si="112">ROUND(Q687,2)</f>
        <v>18987.310000000001</v>
      </c>
      <c r="M687" s="5" t="s">
        <v>19</v>
      </c>
      <c r="N687" s="5" t="s">
        <v>18</v>
      </c>
      <c r="O687" s="5" t="s">
        <v>28</v>
      </c>
      <c r="P687" s="6">
        <v>961.87</v>
      </c>
      <c r="Q687" s="7">
        <f t="shared" si="110"/>
        <v>18987.3138</v>
      </c>
      <c r="R687" s="10">
        <f>Q687/$Q$690</f>
        <v>4.8469014425875645e-003</v>
      </c>
    </row>
    <row r="688" ht="45" customHeight="1">
      <c r="A688" s="5" t="s">
        <v>22</v>
      </c>
      <c r="B688" s="5" t="s">
        <v>1848</v>
      </c>
      <c r="C688" s="5" t="s">
        <v>37</v>
      </c>
      <c r="D688" s="5" t="s">
        <v>1849</v>
      </c>
      <c r="E688" s="5" t="s">
        <v>1850</v>
      </c>
      <c r="F688" s="6">
        <f t="shared" si="107"/>
        <v>961.87</v>
      </c>
      <c r="G688" s="5" t="s">
        <v>27</v>
      </c>
      <c r="H688" s="7">
        <v>8.8100000000000005</v>
      </c>
      <c r="I688" s="7">
        <v>8.8100000000000005</v>
      </c>
      <c r="J688" s="8">
        <v>0.2354</v>
      </c>
      <c r="K688" s="7">
        <f t="shared" si="108"/>
        <v>10.883874</v>
      </c>
      <c r="L688" s="9">
        <f t="shared" si="112"/>
        <v>10465.15</v>
      </c>
      <c r="M688" s="5" t="s">
        <v>19</v>
      </c>
      <c r="N688" s="5" t="s">
        <v>18</v>
      </c>
      <c r="O688" s="5" t="s">
        <v>28</v>
      </c>
      <c r="P688" s="6">
        <v>961.87</v>
      </c>
      <c r="Q688" s="7">
        <f t="shared" si="110"/>
        <v>10465.145600000002</v>
      </c>
      <c r="R688" s="10">
        <f>Q688/$Q$690</f>
        <v>2.6714431456612312e-003</v>
      </c>
    </row>
    <row r="689" ht="45" customHeight="1">
      <c r="A689" s="5" t="s">
        <v>22</v>
      </c>
      <c r="B689" s="5" t="s">
        <v>1851</v>
      </c>
      <c r="C689" s="5" t="s">
        <v>37</v>
      </c>
      <c r="D689" s="5" t="s">
        <v>1852</v>
      </c>
      <c r="E689" s="5" t="s">
        <v>1853</v>
      </c>
      <c r="F689" s="6">
        <f t="shared" si="107"/>
        <v>1</v>
      </c>
      <c r="G689" s="5" t="s">
        <v>35</v>
      </c>
      <c r="H689" s="7">
        <v>2348.5500000000002</v>
      </c>
      <c r="I689" s="7">
        <v>2348.5500000000002</v>
      </c>
      <c r="J689" s="8">
        <v>0.2354</v>
      </c>
      <c r="K689" s="7">
        <f t="shared" si="108"/>
        <v>2901.3986700000005</v>
      </c>
      <c r="L689" s="9">
        <f t="shared" si="112"/>
        <v>2901.4000000000001</v>
      </c>
      <c r="M689" s="5" t="s">
        <v>19</v>
      </c>
      <c r="N689" s="5" t="s">
        <v>18</v>
      </c>
      <c r="O689" s="5" t="s">
        <v>28</v>
      </c>
      <c r="P689" s="6">
        <v>1</v>
      </c>
      <c r="Q689" s="7">
        <f t="shared" si="110"/>
        <v>2901.4000000000001</v>
      </c>
      <c r="R689" s="10">
        <f>Q689/$Q$690</f>
        <v>7.4064188297786281e-004</v>
      </c>
    </row>
    <row r="690" ht="45" customHeight="1">
      <c r="A690" s="2" t="s">
        <v>19</v>
      </c>
      <c r="B690" s="2" t="s">
        <v>19</v>
      </c>
      <c r="C690" s="2" t="s">
        <v>19</v>
      </c>
      <c r="D690" s="2" t="s">
        <v>19</v>
      </c>
      <c r="E690" s="2" t="s">
        <v>19</v>
      </c>
      <c r="F690" s="2" t="s">
        <v>19</v>
      </c>
      <c r="G690" s="2" t="s">
        <v>19</v>
      </c>
      <c r="H690" s="2" t="s">
        <v>19</v>
      </c>
      <c r="I690" s="2" t="s">
        <v>19</v>
      </c>
      <c r="J690" s="2" t="s">
        <v>19</v>
      </c>
      <c r="K690" s="2" t="s">
        <v>19</v>
      </c>
      <c r="L690" s="2" t="s">
        <v>19</v>
      </c>
      <c r="M690" s="2" t="s">
        <v>19</v>
      </c>
      <c r="N690" s="2" t="s">
        <v>19</v>
      </c>
      <c r="O690" s="2" t="s">
        <v>19</v>
      </c>
      <c r="P690" s="2" t="s">
        <v>1854</v>
      </c>
      <c r="Q690" s="11">
        <f>L2+L12+L20+L25+L33+L44+L53+L59+L66+L74+L80+L85+L87+L93+L98+L101+L108+L113+L119+L135+L137+L148+L155+L161+L177+L183+L197+L206+L210+L220+L223+L230+L275+L284+L286+L298+L301+L304+L327+L335+L339+L349+L384+L387+L390+L408+L441+L446+L456+L474+L486+L489+L501+L514+L520+L529+L532+L542+L548+L557+L565+L567+L570+L579+L581+L595+L601+L613+L617+L631+L642+L647+L655+L662+L667+L672+L674+L677+L683+L686</f>
        <v>3917412.8099999991</v>
      </c>
      <c r="R690" s="10">
        <f>Q690/$Q$690</f>
        <v>1</v>
      </c>
    </row>
    <row r="691" ht="45" customHeight="1">
      <c r="A691" s="2" t="s">
        <v>19</v>
      </c>
      <c r="B691" s="2" t="s">
        <v>19</v>
      </c>
      <c r="C691" s="2" t="s">
        <v>19</v>
      </c>
      <c r="D691" s="2" t="s">
        <v>19</v>
      </c>
      <c r="E691" s="2" t="s">
        <v>19</v>
      </c>
      <c r="F691" s="2" t="s">
        <v>19</v>
      </c>
      <c r="G691" s="2" t="s">
        <v>19</v>
      </c>
      <c r="H691" s="2" t="s">
        <v>19</v>
      </c>
      <c r="I691" s="2" t="s">
        <v>19</v>
      </c>
      <c r="J691" s="2" t="s">
        <v>19</v>
      </c>
      <c r="K691" s="2" t="s">
        <v>19</v>
      </c>
      <c r="L691" s="2" t="s">
        <v>19</v>
      </c>
      <c r="M691" s="2" t="s">
        <v>19</v>
      </c>
      <c r="N691" s="2" t="s">
        <v>19</v>
      </c>
      <c r="O691" s="2" t="s">
        <v>19</v>
      </c>
      <c r="P691" s="2" t="s">
        <v>1855</v>
      </c>
      <c r="Q691" s="11">
        <f>ROUND(3917412.81,2)-ROUND(Q690,2)</f>
        <v>0</v>
      </c>
    </row>
  </sheetData>
  <printOptions headings="0" gridLines="0"/>
  <pageMargins left="0.70078740157480324" right="0.70078740157480324" top="0.75196850393700776" bottom="0.75196850393700776" header="0.29999999999999999" footer="0.29999999999999999"/>
  <pageSetup paperSize="9" scale="32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customWidth="1" min="1" max="1" width="15"/>
    <col customWidth="1" min="2" max="2" width="70"/>
    <col customWidth="1" min="3" max="3" width="10"/>
    <col customWidth="1" min="4" max="4" width="20"/>
  </cols>
  <sheetData>
    <row r="1">
      <c r="A1" s="12" t="s">
        <v>1856</v>
      </c>
      <c r="B1" s="12" t="s">
        <v>17</v>
      </c>
      <c r="C1" s="12" t="s">
        <v>1857</v>
      </c>
      <c r="D1" s="12" t="s">
        <v>1858</v>
      </c>
    </row>
    <row r="2" ht="45" customHeight="1">
      <c r="A2" s="5" t="s">
        <v>18</v>
      </c>
      <c r="B2" s="5" t="s">
        <v>20</v>
      </c>
      <c r="C2" s="5" t="s">
        <v>18</v>
      </c>
      <c r="D2" s="13">
        <v>1.83e-002</v>
      </c>
    </row>
    <row r="3" ht="45" customHeight="1">
      <c r="C3" s="5" t="s">
        <v>57</v>
      </c>
      <c r="D3" s="13">
        <v>4.6600000000000003e-002</v>
      </c>
    </row>
    <row r="4" ht="45" customHeight="1">
      <c r="C4" s="5" t="s">
        <v>81</v>
      </c>
      <c r="D4" s="13">
        <v>8.8499999999999995e-002</v>
      </c>
    </row>
    <row r="5" ht="45" customHeight="1">
      <c r="C5" s="5" t="s">
        <v>95</v>
      </c>
      <c r="D5" s="13">
        <v>0.11810000000000001</v>
      </c>
    </row>
    <row r="6" ht="45" customHeight="1">
      <c r="C6" s="5" t="s">
        <v>119</v>
      </c>
      <c r="D6" s="13">
        <v>0.1153</v>
      </c>
    </row>
    <row r="7" ht="45" customHeight="1">
      <c r="C7" s="5" t="s">
        <v>147</v>
      </c>
      <c r="D7" s="13">
        <v>9.5700000000000007e-002</v>
      </c>
    </row>
    <row r="8" ht="45" customHeight="1">
      <c r="C8" s="5" t="s">
        <v>159</v>
      </c>
      <c r="D8" s="13">
        <v>0.17480000000000001</v>
      </c>
    </row>
    <row r="9" ht="45" customHeight="1">
      <c r="C9" s="5" t="s">
        <v>176</v>
      </c>
      <c r="D9" s="13">
        <v>0.16070000000000001</v>
      </c>
    </row>
    <row r="10" ht="45" customHeight="1">
      <c r="C10" s="5" t="s">
        <v>190</v>
      </c>
      <c r="D10" s="13">
        <v>0.1149</v>
      </c>
    </row>
    <row r="11" ht="45" customHeight="1">
      <c r="C11" s="5" t="s">
        <v>213</v>
      </c>
      <c r="D11" s="13">
        <v>6.7099999999999993e-002</v>
      </c>
    </row>
    <row r="12" ht="45" customHeight="1">
      <c r="A12" s="5" t="s">
        <v>57</v>
      </c>
      <c r="B12" s="5" t="s">
        <v>58</v>
      </c>
      <c r="C12" s="5" t="s">
        <v>18</v>
      </c>
      <c r="D12" s="13">
        <v>0.5</v>
      </c>
    </row>
    <row r="13" ht="45" customHeight="1">
      <c r="C13" s="5" t="s">
        <v>57</v>
      </c>
      <c r="D13" s="13">
        <v>0.5</v>
      </c>
    </row>
    <row r="14" ht="45" customHeight="1">
      <c r="A14" s="5" t="s">
        <v>81</v>
      </c>
      <c r="B14" s="5" t="s">
        <v>82</v>
      </c>
      <c r="C14" s="5" t="s">
        <v>57</v>
      </c>
      <c r="D14" s="13">
        <v>0.5</v>
      </c>
    </row>
    <row r="15" ht="45" customHeight="1">
      <c r="C15" s="5" t="s">
        <v>81</v>
      </c>
      <c r="D15" s="13">
        <v>0.5</v>
      </c>
    </row>
    <row r="16" ht="45" customHeight="1">
      <c r="A16" s="5" t="s">
        <v>95</v>
      </c>
      <c r="B16" s="5" t="s">
        <v>96</v>
      </c>
      <c r="C16" s="5" t="s">
        <v>57</v>
      </c>
      <c r="D16" s="13">
        <v>0.5</v>
      </c>
    </row>
    <row r="17" ht="45" customHeight="1">
      <c r="C17" s="5" t="s">
        <v>81</v>
      </c>
      <c r="D17" s="13">
        <v>0.5</v>
      </c>
    </row>
    <row r="18" ht="45" customHeight="1">
      <c r="A18" s="5" t="s">
        <v>119</v>
      </c>
      <c r="B18" s="5" t="s">
        <v>120</v>
      </c>
      <c r="C18" s="5" t="s">
        <v>57</v>
      </c>
      <c r="D18" s="13">
        <v>0.5</v>
      </c>
    </row>
    <row r="19" ht="45" customHeight="1">
      <c r="C19" s="5" t="s">
        <v>81</v>
      </c>
      <c r="D19" s="13">
        <v>0.5</v>
      </c>
    </row>
    <row r="20" ht="45" customHeight="1">
      <c r="A20" s="5" t="s">
        <v>147</v>
      </c>
      <c r="B20" s="5" t="s">
        <v>148</v>
      </c>
      <c r="C20" s="5" t="s">
        <v>81</v>
      </c>
      <c r="D20" s="13">
        <v>0.29999999999999999</v>
      </c>
    </row>
    <row r="21" ht="45" customHeight="1">
      <c r="C21" s="5" t="s">
        <v>95</v>
      </c>
      <c r="D21" s="13">
        <v>0.45000000000000001</v>
      </c>
    </row>
    <row r="22" ht="45" customHeight="1">
      <c r="C22" s="5" t="s">
        <v>119</v>
      </c>
      <c r="D22" s="13">
        <v>0.25</v>
      </c>
    </row>
    <row r="23" ht="45" customHeight="1">
      <c r="A23" s="5" t="s">
        <v>159</v>
      </c>
      <c r="B23" s="5" t="s">
        <v>160</v>
      </c>
      <c r="C23" s="5" t="s">
        <v>81</v>
      </c>
      <c r="D23" s="13">
        <v>0.29999999999999999</v>
      </c>
    </row>
    <row r="24" ht="45" customHeight="1">
      <c r="C24" s="5" t="s">
        <v>95</v>
      </c>
      <c r="D24" s="13">
        <v>0.45000000000000001</v>
      </c>
    </row>
    <row r="25" ht="45" customHeight="1">
      <c r="C25" s="5" t="s">
        <v>119</v>
      </c>
      <c r="D25" s="13">
        <v>0.25</v>
      </c>
    </row>
    <row r="26" ht="45" customHeight="1">
      <c r="A26" s="5" t="s">
        <v>176</v>
      </c>
      <c r="B26" s="5" t="s">
        <v>177</v>
      </c>
      <c r="C26" s="5" t="s">
        <v>81</v>
      </c>
      <c r="D26" s="13">
        <v>0.29999999999999999</v>
      </c>
    </row>
    <row r="27" ht="45" customHeight="1">
      <c r="C27" s="5" t="s">
        <v>95</v>
      </c>
      <c r="D27" s="13">
        <v>0.45000000000000001</v>
      </c>
    </row>
    <row r="28" ht="45" customHeight="1">
      <c r="C28" s="5" t="s">
        <v>119</v>
      </c>
      <c r="D28" s="13">
        <v>0.25</v>
      </c>
    </row>
    <row r="29" ht="45" customHeight="1">
      <c r="A29" s="5" t="s">
        <v>190</v>
      </c>
      <c r="B29" s="5" t="s">
        <v>191</v>
      </c>
      <c r="C29" s="5" t="s">
        <v>81</v>
      </c>
      <c r="D29" s="13">
        <v>0.29999999999999999</v>
      </c>
    </row>
    <row r="30" ht="45" customHeight="1">
      <c r="C30" s="5" t="s">
        <v>95</v>
      </c>
      <c r="D30" s="13">
        <v>0.45000000000000001</v>
      </c>
    </row>
    <row r="31" ht="45" customHeight="1">
      <c r="C31" s="5" t="s">
        <v>119</v>
      </c>
      <c r="D31" s="13">
        <v>0.25</v>
      </c>
    </row>
    <row r="32" ht="45" customHeight="1">
      <c r="A32" s="5" t="s">
        <v>213</v>
      </c>
      <c r="B32" s="5" t="s">
        <v>214</v>
      </c>
      <c r="C32" s="5" t="s">
        <v>81</v>
      </c>
      <c r="D32" s="13">
        <v>0.29999999999999999</v>
      </c>
    </row>
    <row r="33" ht="45" customHeight="1">
      <c r="C33" s="5" t="s">
        <v>95</v>
      </c>
      <c r="D33" s="13">
        <v>0.45000000000000001</v>
      </c>
    </row>
    <row r="34" ht="45" customHeight="1">
      <c r="C34" s="5" t="s">
        <v>119</v>
      </c>
      <c r="D34" s="13">
        <v>0.25</v>
      </c>
    </row>
    <row r="35" ht="45" customHeight="1">
      <c r="A35" s="5" t="s">
        <v>228</v>
      </c>
      <c r="B35" s="5" t="s">
        <v>229</v>
      </c>
      <c r="C35" s="5" t="s">
        <v>81</v>
      </c>
      <c r="D35" s="13">
        <v>0.29999999999999999</v>
      </c>
    </row>
    <row r="36" ht="45" customHeight="1">
      <c r="C36" s="5" t="s">
        <v>95</v>
      </c>
      <c r="D36" s="13">
        <v>0.45000000000000001</v>
      </c>
    </row>
    <row r="37" ht="45" customHeight="1">
      <c r="C37" s="5" t="s">
        <v>119</v>
      </c>
      <c r="D37" s="13">
        <v>0.25</v>
      </c>
    </row>
    <row r="38" ht="45" customHeight="1">
      <c r="A38" s="5" t="s">
        <v>242</v>
      </c>
      <c r="B38" s="5" t="s">
        <v>243</v>
      </c>
      <c r="C38" s="5" t="s">
        <v>81</v>
      </c>
      <c r="D38" s="13">
        <v>0.25</v>
      </c>
    </row>
    <row r="39" ht="45" customHeight="1">
      <c r="C39" s="5" t="s">
        <v>95</v>
      </c>
      <c r="D39" s="13">
        <v>0.25</v>
      </c>
    </row>
    <row r="40" ht="45" customHeight="1">
      <c r="C40" s="5" t="s">
        <v>119</v>
      </c>
      <c r="D40" s="13">
        <v>0.25</v>
      </c>
    </row>
    <row r="41" ht="45" customHeight="1">
      <c r="C41" s="5" t="s">
        <v>147</v>
      </c>
      <c r="D41" s="13">
        <v>0.25</v>
      </c>
    </row>
    <row r="42" ht="45" customHeight="1">
      <c r="A42" s="5" t="s">
        <v>247</v>
      </c>
      <c r="B42" s="5" t="s">
        <v>248</v>
      </c>
      <c r="C42" s="5" t="s">
        <v>81</v>
      </c>
      <c r="D42" s="13">
        <v>0.25</v>
      </c>
    </row>
    <row r="43" ht="45" customHeight="1">
      <c r="C43" s="5" t="s">
        <v>95</v>
      </c>
      <c r="D43" s="13">
        <v>0.25</v>
      </c>
    </row>
    <row r="44" ht="45" customHeight="1">
      <c r="C44" s="5" t="s">
        <v>119</v>
      </c>
      <c r="D44" s="13">
        <v>0.25</v>
      </c>
    </row>
    <row r="45" ht="45" customHeight="1">
      <c r="C45" s="5" t="s">
        <v>147</v>
      </c>
      <c r="D45" s="13">
        <v>0.25</v>
      </c>
    </row>
    <row r="46" ht="45" customHeight="1">
      <c r="A46" s="5" t="s">
        <v>264</v>
      </c>
      <c r="B46" s="5" t="s">
        <v>265</v>
      </c>
      <c r="C46" s="5" t="s">
        <v>81</v>
      </c>
      <c r="D46" s="13">
        <v>0.25</v>
      </c>
    </row>
    <row r="47" ht="45" customHeight="1">
      <c r="C47" s="5" t="s">
        <v>95</v>
      </c>
      <c r="D47" s="13">
        <v>0.25</v>
      </c>
    </row>
    <row r="48" ht="45" customHeight="1">
      <c r="C48" s="5" t="s">
        <v>119</v>
      </c>
      <c r="D48" s="13">
        <v>0.25</v>
      </c>
    </row>
    <row r="49" ht="45" customHeight="1">
      <c r="C49" s="5" t="s">
        <v>147</v>
      </c>
      <c r="D49" s="13">
        <v>0.25</v>
      </c>
    </row>
    <row r="50" ht="45" customHeight="1">
      <c r="A50" s="5" t="s">
        <v>278</v>
      </c>
      <c r="B50" s="5" t="s">
        <v>279</v>
      </c>
      <c r="C50" s="5" t="s">
        <v>81</v>
      </c>
      <c r="D50" s="13">
        <v>0.25</v>
      </c>
    </row>
    <row r="51" ht="45" customHeight="1">
      <c r="C51" s="5" t="s">
        <v>95</v>
      </c>
      <c r="D51" s="13">
        <v>0.25</v>
      </c>
    </row>
    <row r="52" ht="45" customHeight="1">
      <c r="C52" s="5" t="s">
        <v>119</v>
      </c>
      <c r="D52" s="13">
        <v>0.25</v>
      </c>
    </row>
    <row r="53" ht="45" customHeight="1">
      <c r="C53" s="5" t="s">
        <v>147</v>
      </c>
      <c r="D53" s="13">
        <v>0.25</v>
      </c>
    </row>
    <row r="54" ht="45" customHeight="1">
      <c r="A54" s="5" t="s">
        <v>286</v>
      </c>
      <c r="B54" s="5" t="s">
        <v>287</v>
      </c>
      <c r="C54" s="5" t="s">
        <v>159</v>
      </c>
      <c r="D54" s="13">
        <v>0.5</v>
      </c>
    </row>
    <row r="55" ht="45" customHeight="1">
      <c r="C55" s="5" t="s">
        <v>176</v>
      </c>
      <c r="D55" s="13">
        <v>0.5</v>
      </c>
    </row>
    <row r="56" ht="45" customHeight="1">
      <c r="A56" s="5" t="s">
        <v>306</v>
      </c>
      <c r="B56" s="5" t="s">
        <v>307</v>
      </c>
      <c r="C56" s="5" t="s">
        <v>159</v>
      </c>
      <c r="D56" s="13">
        <v>0.5</v>
      </c>
    </row>
    <row r="57" ht="45" customHeight="1">
      <c r="C57" s="5" t="s">
        <v>176</v>
      </c>
      <c r="D57" s="13">
        <v>0.5</v>
      </c>
    </row>
    <row r="58" ht="45" customHeight="1">
      <c r="A58" s="5" t="s">
        <v>320</v>
      </c>
      <c r="B58" s="5" t="s">
        <v>321</v>
      </c>
      <c r="C58" s="5" t="s">
        <v>159</v>
      </c>
      <c r="D58" s="13">
        <v>0.5</v>
      </c>
    </row>
    <row r="59" ht="45" customHeight="1">
      <c r="C59" s="5" t="s">
        <v>176</v>
      </c>
      <c r="D59" s="13">
        <v>0.5</v>
      </c>
    </row>
    <row r="60" ht="45" customHeight="1">
      <c r="A60" s="5" t="s">
        <v>337</v>
      </c>
      <c r="B60" s="5" t="s">
        <v>338</v>
      </c>
      <c r="C60" s="5" t="s">
        <v>159</v>
      </c>
      <c r="D60" s="13">
        <v>0.5</v>
      </c>
    </row>
    <row r="61" ht="45" customHeight="1">
      <c r="C61" s="5" t="s">
        <v>176</v>
      </c>
      <c r="D61" s="13">
        <v>0.5</v>
      </c>
    </row>
    <row r="62" ht="45" customHeight="1">
      <c r="A62" s="5" t="s">
        <v>384</v>
      </c>
      <c r="B62" s="5" t="s">
        <v>385</v>
      </c>
      <c r="C62" s="5" t="s">
        <v>159</v>
      </c>
      <c r="D62" s="13">
        <v>0.5</v>
      </c>
    </row>
    <row r="63" ht="45" customHeight="1">
      <c r="C63" s="5" t="s">
        <v>176</v>
      </c>
      <c r="D63" s="13">
        <v>0.5</v>
      </c>
    </row>
    <row r="64" ht="45" customHeight="1">
      <c r="A64" s="5" t="s">
        <v>389</v>
      </c>
      <c r="B64" s="5" t="s">
        <v>390</v>
      </c>
      <c r="C64" s="5" t="s">
        <v>159</v>
      </c>
      <c r="D64" s="13">
        <v>0.5</v>
      </c>
    </row>
    <row r="65" ht="45" customHeight="1">
      <c r="C65" s="5" t="s">
        <v>176</v>
      </c>
      <c r="D65" s="13">
        <v>0.5</v>
      </c>
    </row>
    <row r="66" ht="45" customHeight="1">
      <c r="A66" s="5" t="s">
        <v>421</v>
      </c>
      <c r="B66" s="5" t="s">
        <v>422</v>
      </c>
      <c r="C66" s="5" t="s">
        <v>159</v>
      </c>
      <c r="D66" s="13">
        <v>0.5</v>
      </c>
    </row>
    <row r="67" ht="45" customHeight="1">
      <c r="C67" s="5" t="s">
        <v>176</v>
      </c>
      <c r="D67" s="13">
        <v>0.25</v>
      </c>
    </row>
    <row r="68" ht="45" customHeight="1">
      <c r="C68" s="5" t="s">
        <v>190</v>
      </c>
      <c r="D68" s="13">
        <v>0.25</v>
      </c>
    </row>
    <row r="69" ht="45" customHeight="1">
      <c r="A69" s="5" t="s">
        <v>441</v>
      </c>
      <c r="B69" s="5" t="s">
        <v>442</v>
      </c>
      <c r="C69" s="5" t="s">
        <v>176</v>
      </c>
      <c r="D69" s="13">
        <v>0.5</v>
      </c>
    </row>
    <row r="70" ht="45" customHeight="1">
      <c r="C70" s="5" t="s">
        <v>190</v>
      </c>
      <c r="D70" s="13">
        <v>0.5</v>
      </c>
    </row>
    <row r="71" ht="45" customHeight="1">
      <c r="A71" s="5" t="s">
        <v>458</v>
      </c>
      <c r="B71" s="5" t="s">
        <v>459</v>
      </c>
      <c r="C71" s="5" t="s">
        <v>119</v>
      </c>
      <c r="D71" s="13">
        <v>0.25</v>
      </c>
    </row>
    <row r="72" ht="45" customHeight="1">
      <c r="C72" s="5" t="s">
        <v>147</v>
      </c>
      <c r="D72" s="13">
        <v>0.25</v>
      </c>
    </row>
    <row r="73" ht="45" customHeight="1">
      <c r="C73" s="5" t="s">
        <v>159</v>
      </c>
      <c r="D73" s="13">
        <v>0.25</v>
      </c>
    </row>
    <row r="74" ht="45" customHeight="1">
      <c r="C74" s="5" t="s">
        <v>176</v>
      </c>
      <c r="D74" s="13">
        <v>0.25</v>
      </c>
    </row>
    <row r="75" ht="45" customHeight="1">
      <c r="A75" s="5" t="s">
        <v>505</v>
      </c>
      <c r="B75" s="5" t="s">
        <v>506</v>
      </c>
      <c r="C75" s="5" t="s">
        <v>95</v>
      </c>
      <c r="D75" s="13">
        <v>0.20000000000000001</v>
      </c>
    </row>
    <row r="76" ht="45" customHeight="1">
      <c r="C76" s="5" t="s">
        <v>119</v>
      </c>
      <c r="D76" s="13">
        <v>0.20000000000000001</v>
      </c>
    </row>
    <row r="77" ht="45" customHeight="1">
      <c r="C77" s="5" t="s">
        <v>147</v>
      </c>
      <c r="D77" s="13">
        <v>0.29999999999999999</v>
      </c>
    </row>
    <row r="78" ht="45" customHeight="1">
      <c r="C78" s="5" t="s">
        <v>159</v>
      </c>
      <c r="D78" s="13">
        <v>0.29999999999999999</v>
      </c>
    </row>
    <row r="79" ht="45" customHeight="1">
      <c r="A79" s="5" t="s">
        <v>516</v>
      </c>
      <c r="B79" s="5" t="s">
        <v>517</v>
      </c>
      <c r="C79" s="5" t="s">
        <v>95</v>
      </c>
      <c r="D79" s="13">
        <v>0.20000000000000001</v>
      </c>
    </row>
    <row r="80" ht="45" customHeight="1">
      <c r="C80" s="5" t="s">
        <v>119</v>
      </c>
      <c r="D80" s="13">
        <v>0.20000000000000001</v>
      </c>
    </row>
    <row r="81" ht="45" customHeight="1">
      <c r="C81" s="5" t="s">
        <v>147</v>
      </c>
      <c r="D81" s="13">
        <v>0.29999999999999999</v>
      </c>
    </row>
    <row r="82" ht="45" customHeight="1">
      <c r="C82" s="5" t="s">
        <v>159</v>
      </c>
      <c r="D82" s="13">
        <v>0.29999999999999999</v>
      </c>
    </row>
    <row r="83" ht="45" customHeight="1">
      <c r="A83" s="5" t="s">
        <v>557</v>
      </c>
      <c r="B83" s="5" t="s">
        <v>558</v>
      </c>
      <c r="C83" s="5" t="s">
        <v>95</v>
      </c>
      <c r="D83" s="13">
        <v>0.20000000000000001</v>
      </c>
    </row>
    <row r="84" ht="45" customHeight="1">
      <c r="C84" s="5" t="s">
        <v>119</v>
      </c>
      <c r="D84" s="13">
        <v>0.20000000000000001</v>
      </c>
    </row>
    <row r="85" ht="45" customHeight="1">
      <c r="C85" s="5" t="s">
        <v>147</v>
      </c>
      <c r="D85" s="13">
        <v>0.29999999999999999</v>
      </c>
    </row>
    <row r="86" ht="45" customHeight="1">
      <c r="C86" s="5" t="s">
        <v>159</v>
      </c>
      <c r="D86" s="13">
        <v>0.29999999999999999</v>
      </c>
    </row>
    <row r="87" ht="45" customHeight="1">
      <c r="A87" s="5" t="s">
        <v>581</v>
      </c>
      <c r="B87" s="5" t="s">
        <v>582</v>
      </c>
      <c r="C87" s="5" t="s">
        <v>95</v>
      </c>
      <c r="D87" s="13">
        <v>0.20000000000000001</v>
      </c>
    </row>
    <row r="88" ht="45" customHeight="1">
      <c r="C88" s="5" t="s">
        <v>119</v>
      </c>
      <c r="D88" s="13">
        <v>0.20000000000000001</v>
      </c>
    </row>
    <row r="89" ht="45" customHeight="1">
      <c r="C89" s="5" t="s">
        <v>147</v>
      </c>
      <c r="D89" s="13">
        <v>0.29999999999999999</v>
      </c>
    </row>
    <row r="90" ht="45" customHeight="1">
      <c r="C90" s="5" t="s">
        <v>159</v>
      </c>
      <c r="D90" s="13">
        <v>0.29999999999999999</v>
      </c>
    </row>
    <row r="91" ht="45" customHeight="1">
      <c r="A91" s="5" t="s">
        <v>588</v>
      </c>
      <c r="B91" s="5" t="s">
        <v>589</v>
      </c>
      <c r="C91" s="5" t="s">
        <v>176</v>
      </c>
      <c r="D91" s="13">
        <v>0.29999999999999999</v>
      </c>
    </row>
    <row r="92" ht="45" customHeight="1">
      <c r="C92" s="5" t="s">
        <v>190</v>
      </c>
      <c r="D92" s="13">
        <v>0.29999999999999999</v>
      </c>
    </row>
    <row r="93" ht="45" customHeight="1">
      <c r="C93" s="5" t="s">
        <v>213</v>
      </c>
      <c r="D93" s="13">
        <v>0.40000000000000002</v>
      </c>
    </row>
    <row r="94" ht="45" customHeight="1">
      <c r="A94" s="5" t="s">
        <v>617</v>
      </c>
      <c r="B94" s="5" t="s">
        <v>618</v>
      </c>
      <c r="C94" s="5" t="s">
        <v>176</v>
      </c>
      <c r="D94" s="13">
        <v>0.29999999999999999</v>
      </c>
    </row>
    <row r="95" ht="45" customHeight="1">
      <c r="C95" s="5" t="s">
        <v>190</v>
      </c>
      <c r="D95" s="13">
        <v>0.29999999999999999</v>
      </c>
    </row>
    <row r="96" ht="45" customHeight="1">
      <c r="C96" s="5" t="s">
        <v>213</v>
      </c>
      <c r="D96" s="13">
        <v>0.40000000000000002</v>
      </c>
    </row>
    <row r="97" ht="45" customHeight="1">
      <c r="A97" s="5" t="s">
        <v>625</v>
      </c>
      <c r="B97" s="5" t="s">
        <v>626</v>
      </c>
      <c r="C97" s="5" t="s">
        <v>176</v>
      </c>
      <c r="D97" s="13">
        <v>0.29999999999999999</v>
      </c>
    </row>
    <row r="98" ht="45" customHeight="1">
      <c r="C98" s="5" t="s">
        <v>190</v>
      </c>
      <c r="D98" s="13">
        <v>0.29999999999999999</v>
      </c>
    </row>
    <row r="99" ht="45" customHeight="1">
      <c r="C99" s="5" t="s">
        <v>213</v>
      </c>
      <c r="D99" s="13">
        <v>0.40000000000000002</v>
      </c>
    </row>
    <row r="100" ht="45" customHeight="1">
      <c r="A100" s="5" t="s">
        <v>645</v>
      </c>
      <c r="B100" s="5" t="s">
        <v>646</v>
      </c>
      <c r="C100" s="5" t="s">
        <v>57</v>
      </c>
      <c r="D100" s="13">
        <v>0.10000000000000001</v>
      </c>
    </row>
    <row r="101" ht="45" customHeight="1">
      <c r="C101" s="5" t="s">
        <v>81</v>
      </c>
      <c r="D101" s="13">
        <v>0.10000000000000001</v>
      </c>
    </row>
    <row r="102" ht="45" customHeight="1">
      <c r="C102" s="5" t="s">
        <v>95</v>
      </c>
      <c r="D102" s="13">
        <v>0.10000000000000001</v>
      </c>
    </row>
    <row r="103" ht="45" customHeight="1">
      <c r="C103" s="5" t="s">
        <v>119</v>
      </c>
      <c r="D103" s="13">
        <v>0.14999999999999999</v>
      </c>
    </row>
    <row r="104" ht="45" customHeight="1">
      <c r="C104" s="5" t="s">
        <v>147</v>
      </c>
      <c r="D104" s="13">
        <v>0.14999999999999999</v>
      </c>
    </row>
    <row r="105" ht="45" customHeight="1">
      <c r="C105" s="5" t="s">
        <v>159</v>
      </c>
      <c r="D105" s="13">
        <v>0.14999999999999999</v>
      </c>
    </row>
    <row r="106" ht="45" customHeight="1">
      <c r="C106" s="5" t="s">
        <v>176</v>
      </c>
      <c r="D106" s="13">
        <v>0.14999999999999999</v>
      </c>
    </row>
    <row r="107" ht="45" customHeight="1">
      <c r="C107" s="5" t="s">
        <v>190</v>
      </c>
      <c r="D107" s="13">
        <v>0.10000000000000001</v>
      </c>
    </row>
    <row r="108" ht="45" customHeight="1">
      <c r="A108" s="5" t="s">
        <v>779</v>
      </c>
      <c r="B108" s="5" t="s">
        <v>780</v>
      </c>
      <c r="C108" s="5" t="s">
        <v>57</v>
      </c>
      <c r="D108" s="13">
        <v>0.10000000000000001</v>
      </c>
    </row>
    <row r="109" ht="45" customHeight="1">
      <c r="C109" s="5" t="s">
        <v>81</v>
      </c>
      <c r="D109" s="13">
        <v>0.10000000000000001</v>
      </c>
    </row>
    <row r="110" ht="45" customHeight="1">
      <c r="C110" s="5" t="s">
        <v>95</v>
      </c>
      <c r="D110" s="13">
        <v>0.10000000000000001</v>
      </c>
    </row>
    <row r="111" ht="45" customHeight="1">
      <c r="C111" s="5" t="s">
        <v>119</v>
      </c>
      <c r="D111" s="13">
        <v>0.14999999999999999</v>
      </c>
    </row>
    <row r="112" ht="45" customHeight="1">
      <c r="C112" s="5" t="s">
        <v>147</v>
      </c>
      <c r="D112" s="13">
        <v>0.14999999999999999</v>
      </c>
    </row>
    <row r="113" ht="45" customHeight="1">
      <c r="C113" s="5" t="s">
        <v>159</v>
      </c>
      <c r="D113" s="13">
        <v>0.14999999999999999</v>
      </c>
    </row>
    <row r="114" ht="45" customHeight="1">
      <c r="C114" s="5" t="s">
        <v>176</v>
      </c>
      <c r="D114" s="13">
        <v>0.14999999999999999</v>
      </c>
    </row>
    <row r="115" ht="45" customHeight="1">
      <c r="C115" s="5" t="s">
        <v>190</v>
      </c>
      <c r="D115" s="13">
        <v>0.10000000000000001</v>
      </c>
    </row>
    <row r="116" ht="45" customHeight="1">
      <c r="A116" s="5" t="s">
        <v>805</v>
      </c>
      <c r="B116" s="5" t="s">
        <v>806</v>
      </c>
      <c r="C116" s="5" t="s">
        <v>57</v>
      </c>
      <c r="D116" s="13">
        <v>0.10000000000000001</v>
      </c>
    </row>
    <row r="117" ht="45" customHeight="1">
      <c r="C117" s="5" t="s">
        <v>81</v>
      </c>
      <c r="D117" s="13">
        <v>0.10000000000000001</v>
      </c>
    </row>
    <row r="118" ht="45" customHeight="1">
      <c r="C118" s="5" t="s">
        <v>95</v>
      </c>
      <c r="D118" s="13">
        <v>0.10000000000000001</v>
      </c>
    </row>
    <row r="119" ht="45" customHeight="1">
      <c r="C119" s="5" t="s">
        <v>119</v>
      </c>
      <c r="D119" s="13">
        <v>0.14999999999999999</v>
      </c>
    </row>
    <row r="120" ht="45" customHeight="1">
      <c r="C120" s="5" t="s">
        <v>147</v>
      </c>
      <c r="D120" s="13">
        <v>0.14999999999999999</v>
      </c>
    </row>
    <row r="121" ht="45" customHeight="1">
      <c r="C121" s="5" t="s">
        <v>159</v>
      </c>
      <c r="D121" s="13">
        <v>0.14999999999999999</v>
      </c>
    </row>
    <row r="122" ht="45" customHeight="1">
      <c r="C122" s="5" t="s">
        <v>176</v>
      </c>
      <c r="D122" s="13">
        <v>0.14999999999999999</v>
      </c>
    </row>
    <row r="123" ht="45" customHeight="1">
      <c r="C123" s="5" t="s">
        <v>190</v>
      </c>
      <c r="D123" s="13">
        <v>0.10000000000000001</v>
      </c>
    </row>
    <row r="124" ht="45" customHeight="1">
      <c r="A124" s="5" t="s">
        <v>810</v>
      </c>
      <c r="B124" s="5" t="s">
        <v>811</v>
      </c>
      <c r="C124" s="5" t="s">
        <v>147</v>
      </c>
      <c r="D124" s="13">
        <v>0.20000000000000001</v>
      </c>
    </row>
    <row r="125" ht="45" customHeight="1">
      <c r="C125" s="5" t="s">
        <v>159</v>
      </c>
      <c r="D125" s="13">
        <v>0.25</v>
      </c>
    </row>
    <row r="126" ht="45" customHeight="1">
      <c r="C126" s="5" t="s">
        <v>176</v>
      </c>
      <c r="D126" s="13">
        <v>0.25</v>
      </c>
    </row>
    <row r="127" ht="45" customHeight="1">
      <c r="C127" s="5" t="s">
        <v>190</v>
      </c>
      <c r="D127" s="13">
        <v>0.29999999999999999</v>
      </c>
    </row>
    <row r="128" ht="45" customHeight="1">
      <c r="A128" s="5" t="s">
        <v>845</v>
      </c>
      <c r="B128" s="5" t="s">
        <v>846</v>
      </c>
      <c r="C128" s="5" t="s">
        <v>147</v>
      </c>
      <c r="D128" s="13">
        <v>0.20000000000000001</v>
      </c>
    </row>
    <row r="129" ht="45" customHeight="1">
      <c r="C129" s="5" t="s">
        <v>159</v>
      </c>
      <c r="D129" s="13">
        <v>0.25</v>
      </c>
    </row>
    <row r="130" ht="45" customHeight="1">
      <c r="C130" s="5" t="s">
        <v>176</v>
      </c>
      <c r="D130" s="13">
        <v>0.25</v>
      </c>
    </row>
    <row r="131" ht="45" customHeight="1">
      <c r="C131" s="5" t="s">
        <v>190</v>
      </c>
      <c r="D131" s="13">
        <v>0.29999999999999999</v>
      </c>
    </row>
    <row r="132" ht="45" customHeight="1">
      <c r="A132" s="5" t="s">
        <v>853</v>
      </c>
      <c r="B132" s="5" t="s">
        <v>854</v>
      </c>
      <c r="C132" s="5" t="s">
        <v>147</v>
      </c>
      <c r="D132" s="13">
        <v>0.20000000000000001</v>
      </c>
    </row>
    <row r="133" ht="45" customHeight="1">
      <c r="C133" s="5" t="s">
        <v>159</v>
      </c>
      <c r="D133" s="13">
        <v>0.25</v>
      </c>
    </row>
    <row r="134" ht="45" customHeight="1">
      <c r="C134" s="5" t="s">
        <v>176</v>
      </c>
      <c r="D134" s="13">
        <v>0.25</v>
      </c>
    </row>
    <row r="135" ht="45" customHeight="1">
      <c r="C135" s="5" t="s">
        <v>190</v>
      </c>
      <c r="D135" s="13">
        <v>0.29999999999999999</v>
      </c>
    </row>
    <row r="136" ht="45" customHeight="1">
      <c r="A136" s="5" t="s">
        <v>861</v>
      </c>
      <c r="B136" s="5" t="s">
        <v>862</v>
      </c>
      <c r="C136" s="5" t="s">
        <v>57</v>
      </c>
      <c r="D136" s="13">
        <v>0.10000000000000001</v>
      </c>
    </row>
    <row r="137" ht="45" customHeight="1">
      <c r="C137" s="5" t="s">
        <v>81</v>
      </c>
      <c r="D137" s="13">
        <v>0.10000000000000001</v>
      </c>
    </row>
    <row r="138" ht="45" customHeight="1">
      <c r="C138" s="5" t="s">
        <v>95</v>
      </c>
      <c r="D138" s="13">
        <v>0.10000000000000001</v>
      </c>
    </row>
    <row r="139" ht="45" customHeight="1">
      <c r="C139" s="5" t="s">
        <v>119</v>
      </c>
      <c r="D139" s="13">
        <v>0.14999999999999999</v>
      </c>
    </row>
    <row r="140" ht="45" customHeight="1">
      <c r="C140" s="5" t="s">
        <v>147</v>
      </c>
      <c r="D140" s="13">
        <v>0.14999999999999999</v>
      </c>
    </row>
    <row r="141" ht="45" customHeight="1">
      <c r="C141" s="5" t="s">
        <v>159</v>
      </c>
      <c r="D141" s="13">
        <v>0.14999999999999999</v>
      </c>
    </row>
    <row r="142" ht="45" customHeight="1">
      <c r="C142" s="5" t="s">
        <v>176</v>
      </c>
      <c r="D142" s="13">
        <v>0.14999999999999999</v>
      </c>
    </row>
    <row r="143" ht="45" customHeight="1">
      <c r="C143" s="5" t="s">
        <v>190</v>
      </c>
      <c r="D143" s="13">
        <v>0.10000000000000001</v>
      </c>
    </row>
    <row r="144" ht="45" customHeight="1">
      <c r="A144" s="5" t="s">
        <v>929</v>
      </c>
      <c r="B144" s="5" t="s">
        <v>930</v>
      </c>
      <c r="C144" s="5" t="s">
        <v>57</v>
      </c>
      <c r="D144" s="13">
        <v>0.10000000000000001</v>
      </c>
    </row>
    <row r="145" ht="45" customHeight="1">
      <c r="C145" s="5" t="s">
        <v>81</v>
      </c>
      <c r="D145" s="13">
        <v>0.10000000000000001</v>
      </c>
    </row>
    <row r="146" ht="45" customHeight="1">
      <c r="C146" s="5" t="s">
        <v>95</v>
      </c>
      <c r="D146" s="13">
        <v>0.10000000000000001</v>
      </c>
    </row>
    <row r="147" ht="45" customHeight="1">
      <c r="C147" s="5" t="s">
        <v>119</v>
      </c>
      <c r="D147" s="13">
        <v>0.14999999999999999</v>
      </c>
    </row>
    <row r="148" ht="45" customHeight="1">
      <c r="C148" s="5" t="s">
        <v>147</v>
      </c>
      <c r="D148" s="13">
        <v>0.14999999999999999</v>
      </c>
    </row>
    <row r="149" ht="45" customHeight="1">
      <c r="C149" s="5" t="s">
        <v>159</v>
      </c>
      <c r="D149" s="13">
        <v>0.14999999999999999</v>
      </c>
    </row>
    <row r="150" ht="45" customHeight="1">
      <c r="C150" s="5" t="s">
        <v>176</v>
      </c>
      <c r="D150" s="13">
        <v>0.14999999999999999</v>
      </c>
    </row>
    <row r="151" ht="45" customHeight="1">
      <c r="C151" s="5" t="s">
        <v>190</v>
      </c>
      <c r="D151" s="13">
        <v>0.10000000000000001</v>
      </c>
    </row>
    <row r="152" ht="45" customHeight="1">
      <c r="A152" s="5" t="s">
        <v>950</v>
      </c>
      <c r="B152" s="5" t="s">
        <v>951</v>
      </c>
      <c r="C152" s="5" t="s">
        <v>57</v>
      </c>
      <c r="D152" s="13">
        <v>0.10000000000000001</v>
      </c>
    </row>
    <row r="153" ht="45" customHeight="1">
      <c r="C153" s="5" t="s">
        <v>81</v>
      </c>
      <c r="D153" s="13">
        <v>0.10000000000000001</v>
      </c>
    </row>
    <row r="154" ht="45" customHeight="1">
      <c r="C154" s="5" t="s">
        <v>95</v>
      </c>
      <c r="D154" s="13">
        <v>0.10000000000000001</v>
      </c>
    </row>
    <row r="155" ht="45" customHeight="1">
      <c r="C155" s="5" t="s">
        <v>119</v>
      </c>
      <c r="D155" s="13">
        <v>0.14999999999999999</v>
      </c>
    </row>
    <row r="156" ht="45" customHeight="1">
      <c r="C156" s="5" t="s">
        <v>147</v>
      </c>
      <c r="D156" s="13">
        <v>0.14999999999999999</v>
      </c>
    </row>
    <row r="157" ht="45" customHeight="1">
      <c r="C157" s="5" t="s">
        <v>159</v>
      </c>
      <c r="D157" s="13">
        <v>0.14999999999999999</v>
      </c>
    </row>
    <row r="158" ht="45" customHeight="1">
      <c r="C158" s="5" t="s">
        <v>176</v>
      </c>
      <c r="D158" s="13">
        <v>0.14999999999999999</v>
      </c>
    </row>
    <row r="159" ht="45" customHeight="1">
      <c r="C159" s="5" t="s">
        <v>190</v>
      </c>
      <c r="D159" s="13">
        <v>0.10000000000000001</v>
      </c>
    </row>
    <row r="160" ht="45" customHeight="1">
      <c r="A160" s="5" t="s">
        <v>961</v>
      </c>
      <c r="B160" s="5" t="s">
        <v>962</v>
      </c>
      <c r="C160" s="5" t="s">
        <v>57</v>
      </c>
      <c r="D160" s="13">
        <v>0.10000000000000001</v>
      </c>
    </row>
    <row r="161" ht="45" customHeight="1">
      <c r="C161" s="5" t="s">
        <v>81</v>
      </c>
      <c r="D161" s="13">
        <v>0.10000000000000001</v>
      </c>
    </row>
    <row r="162" ht="45" customHeight="1">
      <c r="C162" s="5" t="s">
        <v>95</v>
      </c>
      <c r="D162" s="13">
        <v>0.10000000000000001</v>
      </c>
    </row>
    <row r="163" ht="45" customHeight="1">
      <c r="C163" s="5" t="s">
        <v>119</v>
      </c>
      <c r="D163" s="13">
        <v>0.14999999999999999</v>
      </c>
    </row>
    <row r="164" ht="45" customHeight="1">
      <c r="C164" s="5" t="s">
        <v>147</v>
      </c>
      <c r="D164" s="13">
        <v>0.14999999999999999</v>
      </c>
    </row>
    <row r="165" ht="45" customHeight="1">
      <c r="C165" s="5" t="s">
        <v>159</v>
      </c>
      <c r="D165" s="13">
        <v>0.14999999999999999</v>
      </c>
    </row>
    <row r="166" ht="45" customHeight="1">
      <c r="C166" s="5" t="s">
        <v>176</v>
      </c>
      <c r="D166" s="13">
        <v>0.14999999999999999</v>
      </c>
    </row>
    <row r="167" ht="45" customHeight="1">
      <c r="C167" s="5" t="s">
        <v>190</v>
      </c>
      <c r="D167" s="13">
        <v>0.10000000000000001</v>
      </c>
    </row>
    <row r="168" ht="45" customHeight="1">
      <c r="A168" s="5" t="s">
        <v>980</v>
      </c>
      <c r="B168" s="5" t="s">
        <v>981</v>
      </c>
      <c r="C168" s="5" t="s">
        <v>190</v>
      </c>
      <c r="D168" s="13">
        <v>0.5</v>
      </c>
    </row>
    <row r="169" ht="45" customHeight="1">
      <c r="C169" s="5" t="s">
        <v>213</v>
      </c>
      <c r="D169" s="13">
        <v>0.5</v>
      </c>
    </row>
    <row r="170" ht="45" customHeight="1">
      <c r="A170" s="5" t="s">
        <v>1084</v>
      </c>
      <c r="B170" s="5" t="s">
        <v>1085</v>
      </c>
      <c r="C170" s="5" t="s">
        <v>95</v>
      </c>
      <c r="D170" s="13">
        <v>5.0000000000000003e-002</v>
      </c>
    </row>
    <row r="171" ht="45" customHeight="1">
      <c r="C171" s="5" t="s">
        <v>119</v>
      </c>
      <c r="D171" s="13">
        <v>5.0000000000000003e-002</v>
      </c>
    </row>
    <row r="172" ht="45" customHeight="1">
      <c r="C172" s="5" t="s">
        <v>147</v>
      </c>
      <c r="D172" s="13">
        <v>0.25</v>
      </c>
    </row>
    <row r="173" ht="45" customHeight="1">
      <c r="C173" s="5" t="s">
        <v>159</v>
      </c>
      <c r="D173" s="13">
        <v>0.20000000000000001</v>
      </c>
    </row>
    <row r="174" ht="45" customHeight="1">
      <c r="C174" s="5" t="s">
        <v>176</v>
      </c>
      <c r="D174" s="13">
        <v>0.20000000000000001</v>
      </c>
    </row>
    <row r="175" ht="45" customHeight="1">
      <c r="C175" s="5" t="s">
        <v>190</v>
      </c>
      <c r="D175" s="13">
        <v>0.20000000000000001</v>
      </c>
    </row>
    <row r="176" ht="45" customHeight="1">
      <c r="C176" s="5" t="s">
        <v>213</v>
      </c>
      <c r="D176" s="13">
        <v>5.0000000000000003e-002</v>
      </c>
    </row>
    <row r="177" ht="45" customHeight="1">
      <c r="A177" s="5" t="s">
        <v>1092</v>
      </c>
      <c r="B177" s="5" t="s">
        <v>1093</v>
      </c>
      <c r="C177" s="5" t="s">
        <v>95</v>
      </c>
      <c r="D177" s="13">
        <v>5.0000000000000003e-002</v>
      </c>
    </row>
    <row r="178" ht="45" customHeight="1">
      <c r="C178" s="5" t="s">
        <v>119</v>
      </c>
      <c r="D178" s="13">
        <v>5.0000000000000003e-002</v>
      </c>
    </row>
    <row r="179" ht="45" customHeight="1">
      <c r="C179" s="5" t="s">
        <v>147</v>
      </c>
      <c r="D179" s="13">
        <v>0.25</v>
      </c>
    </row>
    <row r="180" ht="45" customHeight="1">
      <c r="C180" s="5" t="s">
        <v>159</v>
      </c>
      <c r="D180" s="13">
        <v>0.20000000000000001</v>
      </c>
    </row>
    <row r="181" ht="45" customHeight="1">
      <c r="C181" s="5" t="s">
        <v>176</v>
      </c>
      <c r="D181" s="13">
        <v>0.20000000000000001</v>
      </c>
    </row>
    <row r="182" ht="45" customHeight="1">
      <c r="C182" s="5" t="s">
        <v>190</v>
      </c>
      <c r="D182" s="13">
        <v>0.20000000000000001</v>
      </c>
    </row>
    <row r="183" ht="45" customHeight="1">
      <c r="C183" s="5" t="s">
        <v>213</v>
      </c>
      <c r="D183" s="13">
        <v>5.0000000000000003e-002</v>
      </c>
    </row>
    <row r="184" ht="45" customHeight="1">
      <c r="A184" s="5" t="s">
        <v>1100</v>
      </c>
      <c r="B184" s="5" t="s">
        <v>1101</v>
      </c>
      <c r="C184" s="5" t="s">
        <v>95</v>
      </c>
      <c r="D184" s="13">
        <v>5.0000000000000003e-002</v>
      </c>
    </row>
    <row r="185" ht="45" customHeight="1">
      <c r="C185" s="5" t="s">
        <v>119</v>
      </c>
      <c r="D185" s="13">
        <v>5.0000000000000003e-002</v>
      </c>
    </row>
    <row r="186" ht="45" customHeight="1">
      <c r="C186" s="5" t="s">
        <v>147</v>
      </c>
      <c r="D186" s="13">
        <v>0.25</v>
      </c>
    </row>
    <row r="187" ht="45" customHeight="1">
      <c r="C187" s="5" t="s">
        <v>159</v>
      </c>
      <c r="D187" s="13">
        <v>0.20000000000000001</v>
      </c>
    </row>
    <row r="188" ht="45" customHeight="1">
      <c r="C188" s="5" t="s">
        <v>176</v>
      </c>
      <c r="D188" s="13">
        <v>0.20000000000000001</v>
      </c>
    </row>
    <row r="189" ht="45" customHeight="1">
      <c r="C189" s="5" t="s">
        <v>190</v>
      </c>
      <c r="D189" s="13">
        <v>0.20000000000000001</v>
      </c>
    </row>
    <row r="190" ht="45" customHeight="1">
      <c r="C190" s="5" t="s">
        <v>213</v>
      </c>
      <c r="D190" s="13">
        <v>5.0000000000000003e-002</v>
      </c>
    </row>
    <row r="191" ht="45" customHeight="1">
      <c r="A191" s="5" t="s">
        <v>1149</v>
      </c>
      <c r="B191" s="5" t="s">
        <v>1150</v>
      </c>
      <c r="C191" s="5" t="s">
        <v>95</v>
      </c>
      <c r="D191" s="13">
        <v>5.0000000000000003e-002</v>
      </c>
    </row>
    <row r="192" ht="45" customHeight="1">
      <c r="C192" s="5" t="s">
        <v>119</v>
      </c>
      <c r="D192" s="13">
        <v>5.0000000000000003e-002</v>
      </c>
    </row>
    <row r="193" ht="45" customHeight="1">
      <c r="C193" s="5" t="s">
        <v>147</v>
      </c>
      <c r="D193" s="13">
        <v>0.25</v>
      </c>
    </row>
    <row r="194" ht="45" customHeight="1">
      <c r="C194" s="5" t="s">
        <v>159</v>
      </c>
      <c r="D194" s="13">
        <v>0.20000000000000001</v>
      </c>
    </row>
    <row r="195" ht="45" customHeight="1">
      <c r="C195" s="5" t="s">
        <v>176</v>
      </c>
      <c r="D195" s="13">
        <v>0.20000000000000001</v>
      </c>
    </row>
    <row r="196" ht="45" customHeight="1">
      <c r="C196" s="5" t="s">
        <v>190</v>
      </c>
      <c r="D196" s="13">
        <v>0.20000000000000001</v>
      </c>
    </row>
    <row r="197" ht="45" customHeight="1">
      <c r="C197" s="5" t="s">
        <v>213</v>
      </c>
      <c r="D197" s="13">
        <v>5.0000000000000003e-002</v>
      </c>
    </row>
    <row r="198" ht="45" customHeight="1">
      <c r="A198" s="5" t="s">
        <v>1247</v>
      </c>
      <c r="B198" s="5" t="s">
        <v>1248</v>
      </c>
      <c r="C198" s="5" t="s">
        <v>95</v>
      </c>
      <c r="D198" s="13">
        <v>5.0000000000000003e-002</v>
      </c>
    </row>
    <row r="199" ht="45" customHeight="1">
      <c r="C199" s="5" t="s">
        <v>119</v>
      </c>
      <c r="D199" s="13">
        <v>5.0000000000000003e-002</v>
      </c>
    </row>
    <row r="200" ht="45" customHeight="1">
      <c r="C200" s="5" t="s">
        <v>147</v>
      </c>
      <c r="D200" s="13">
        <v>0.25</v>
      </c>
    </row>
    <row r="201" ht="45" customHeight="1">
      <c r="C201" s="5" t="s">
        <v>159</v>
      </c>
      <c r="D201" s="13">
        <v>0.20000000000000001</v>
      </c>
    </row>
    <row r="202" ht="45" customHeight="1">
      <c r="C202" s="5" t="s">
        <v>176</v>
      </c>
      <c r="D202" s="13">
        <v>0.20000000000000001</v>
      </c>
    </row>
    <row r="203" ht="45" customHeight="1">
      <c r="C203" s="5" t="s">
        <v>190</v>
      </c>
      <c r="D203" s="13">
        <v>0.20000000000000001</v>
      </c>
    </row>
    <row r="204" ht="45" customHeight="1">
      <c r="C204" s="5" t="s">
        <v>213</v>
      </c>
      <c r="D204" s="13">
        <v>5.0000000000000003e-002</v>
      </c>
    </row>
    <row r="205" ht="45" customHeight="1">
      <c r="A205" s="5" t="s">
        <v>1259</v>
      </c>
      <c r="B205" s="5" t="s">
        <v>1260</v>
      </c>
      <c r="C205" s="5" t="s">
        <v>18</v>
      </c>
      <c r="D205" s="13">
        <v>5.0000000000000003e-002</v>
      </c>
    </row>
    <row r="206" ht="45" customHeight="1">
      <c r="C206" s="5" t="s">
        <v>57</v>
      </c>
      <c r="D206" s="13">
        <v>5.0000000000000003e-002</v>
      </c>
    </row>
    <row r="207" ht="45" customHeight="1">
      <c r="C207" s="5" t="s">
        <v>81</v>
      </c>
      <c r="D207" s="13">
        <v>5.0000000000000003e-002</v>
      </c>
    </row>
    <row r="208" ht="45" customHeight="1">
      <c r="C208" s="5" t="s">
        <v>95</v>
      </c>
      <c r="D208" s="13">
        <v>0.10000000000000001</v>
      </c>
    </row>
    <row r="209" ht="45" customHeight="1">
      <c r="C209" s="5" t="s">
        <v>119</v>
      </c>
      <c r="D209" s="13">
        <v>0.14999999999999999</v>
      </c>
    </row>
    <row r="210" ht="45" customHeight="1">
      <c r="C210" s="5" t="s">
        <v>147</v>
      </c>
      <c r="D210" s="13">
        <v>0.14999999999999999</v>
      </c>
    </row>
    <row r="211" ht="45" customHeight="1">
      <c r="C211" s="5" t="s">
        <v>159</v>
      </c>
      <c r="D211" s="13">
        <v>0.14999999999999999</v>
      </c>
    </row>
    <row r="212" ht="45" customHeight="1">
      <c r="C212" s="5" t="s">
        <v>176</v>
      </c>
      <c r="D212" s="13">
        <v>0.14999999999999999</v>
      </c>
    </row>
    <row r="213" ht="45" customHeight="1">
      <c r="C213" s="5" t="s">
        <v>190</v>
      </c>
      <c r="D213" s="13">
        <v>0.14999999999999999</v>
      </c>
    </row>
    <row r="214" ht="45" customHeight="1">
      <c r="A214" s="5" t="s">
        <v>1288</v>
      </c>
      <c r="B214" s="5" t="s">
        <v>1289</v>
      </c>
      <c r="C214" s="5" t="s">
        <v>18</v>
      </c>
      <c r="D214" s="13">
        <v>5.0000000000000003e-002</v>
      </c>
    </row>
    <row r="215" ht="45" customHeight="1">
      <c r="C215" s="5" t="s">
        <v>57</v>
      </c>
      <c r="D215" s="13">
        <v>5.0000000000000003e-002</v>
      </c>
    </row>
    <row r="216" ht="45" customHeight="1">
      <c r="C216" s="5" t="s">
        <v>81</v>
      </c>
      <c r="D216" s="13">
        <v>5.0000000000000003e-002</v>
      </c>
    </row>
    <row r="217" ht="45" customHeight="1">
      <c r="C217" s="5" t="s">
        <v>95</v>
      </c>
      <c r="D217" s="13">
        <v>0.10000000000000001</v>
      </c>
    </row>
    <row r="218" ht="45" customHeight="1">
      <c r="C218" s="5" t="s">
        <v>119</v>
      </c>
      <c r="D218" s="13">
        <v>0.14999999999999999</v>
      </c>
    </row>
    <row r="219" ht="45" customHeight="1">
      <c r="C219" s="5" t="s">
        <v>147</v>
      </c>
      <c r="D219" s="13">
        <v>0.14999999999999999</v>
      </c>
    </row>
    <row r="220" ht="45" customHeight="1">
      <c r="C220" s="5" t="s">
        <v>159</v>
      </c>
      <c r="D220" s="13">
        <v>0.14999999999999999</v>
      </c>
    </row>
    <row r="221" ht="45" customHeight="1">
      <c r="C221" s="5" t="s">
        <v>176</v>
      </c>
      <c r="D221" s="13">
        <v>0.14999999999999999</v>
      </c>
    </row>
    <row r="222" ht="45" customHeight="1">
      <c r="C222" s="5" t="s">
        <v>190</v>
      </c>
      <c r="D222" s="13">
        <v>0.14999999999999999</v>
      </c>
    </row>
    <row r="223" ht="45" customHeight="1">
      <c r="A223" s="5" t="s">
        <v>1339</v>
      </c>
      <c r="B223" s="5" t="s">
        <v>1340</v>
      </c>
      <c r="C223" s="5" t="s">
        <v>18</v>
      </c>
      <c r="D223" s="13">
        <v>5.0000000000000003e-002</v>
      </c>
    </row>
    <row r="224" ht="45" customHeight="1">
      <c r="C224" s="5" t="s">
        <v>57</v>
      </c>
      <c r="D224" s="13">
        <v>5.0000000000000003e-002</v>
      </c>
    </row>
    <row r="225" ht="45" customHeight="1">
      <c r="C225" s="5" t="s">
        <v>81</v>
      </c>
      <c r="D225" s="13">
        <v>5.0000000000000003e-002</v>
      </c>
    </row>
    <row r="226" ht="45" customHeight="1">
      <c r="C226" s="5" t="s">
        <v>95</v>
      </c>
      <c r="D226" s="13">
        <v>0.10000000000000001</v>
      </c>
    </row>
    <row r="227" ht="45" customHeight="1">
      <c r="C227" s="5" t="s">
        <v>119</v>
      </c>
      <c r="D227" s="13">
        <v>0.14999999999999999</v>
      </c>
    </row>
    <row r="228" ht="45" customHeight="1">
      <c r="C228" s="5" t="s">
        <v>147</v>
      </c>
      <c r="D228" s="13">
        <v>0.14999999999999999</v>
      </c>
    </row>
    <row r="229" ht="45" customHeight="1">
      <c r="C229" s="5" t="s">
        <v>159</v>
      </c>
      <c r="D229" s="13">
        <v>0.14999999999999999</v>
      </c>
    </row>
    <row r="230" ht="45" customHeight="1">
      <c r="C230" s="5" t="s">
        <v>176</v>
      </c>
      <c r="D230" s="13">
        <v>0.14999999999999999</v>
      </c>
    </row>
    <row r="231" ht="45" customHeight="1">
      <c r="C231" s="5" t="s">
        <v>190</v>
      </c>
      <c r="D231" s="13">
        <v>0.14999999999999999</v>
      </c>
    </row>
    <row r="232" ht="45" customHeight="1">
      <c r="A232" s="5" t="s">
        <v>1370</v>
      </c>
      <c r="B232" s="5" t="s">
        <v>1371</v>
      </c>
      <c r="C232" s="5" t="s">
        <v>18</v>
      </c>
      <c r="D232" s="13">
        <v>5.0000000000000003e-002</v>
      </c>
    </row>
    <row r="233" ht="45" customHeight="1">
      <c r="C233" s="5" t="s">
        <v>57</v>
      </c>
      <c r="D233" s="13">
        <v>5.0000000000000003e-002</v>
      </c>
    </row>
    <row r="234" ht="45" customHeight="1">
      <c r="C234" s="5" t="s">
        <v>81</v>
      </c>
      <c r="D234" s="13">
        <v>5.0000000000000003e-002</v>
      </c>
    </row>
    <row r="235" ht="45" customHeight="1">
      <c r="C235" s="5" t="s">
        <v>95</v>
      </c>
      <c r="D235" s="13">
        <v>0.10000000000000001</v>
      </c>
    </row>
    <row r="236" ht="45" customHeight="1">
      <c r="C236" s="5" t="s">
        <v>119</v>
      </c>
      <c r="D236" s="13">
        <v>0.14999999999999999</v>
      </c>
    </row>
    <row r="237" ht="45" customHeight="1">
      <c r="C237" s="5" t="s">
        <v>147</v>
      </c>
      <c r="D237" s="13">
        <v>0.14999999999999999</v>
      </c>
    </row>
    <row r="238" ht="45" customHeight="1">
      <c r="C238" s="5" t="s">
        <v>159</v>
      </c>
      <c r="D238" s="13">
        <v>0.14999999999999999</v>
      </c>
    </row>
    <row r="239" ht="45" customHeight="1">
      <c r="C239" s="5" t="s">
        <v>176</v>
      </c>
      <c r="D239" s="13">
        <v>0.14999999999999999</v>
      </c>
    </row>
    <row r="240" ht="45" customHeight="1">
      <c r="C240" s="5" t="s">
        <v>190</v>
      </c>
      <c r="D240" s="13">
        <v>0.14999999999999999</v>
      </c>
    </row>
    <row r="241" ht="45" customHeight="1">
      <c r="A241" s="5" t="s">
        <v>1378</v>
      </c>
      <c r="B241" s="5" t="s">
        <v>1379</v>
      </c>
      <c r="C241" s="5" t="s">
        <v>18</v>
      </c>
      <c r="D241" s="13">
        <v>5.0000000000000003e-002</v>
      </c>
    </row>
    <row r="242" ht="45" customHeight="1">
      <c r="C242" s="5" t="s">
        <v>57</v>
      </c>
      <c r="D242" s="13">
        <v>5.0000000000000003e-002</v>
      </c>
    </row>
    <row r="243" ht="45" customHeight="1">
      <c r="C243" s="5" t="s">
        <v>81</v>
      </c>
      <c r="D243" s="13">
        <v>5.0000000000000003e-002</v>
      </c>
    </row>
    <row r="244" ht="45" customHeight="1">
      <c r="C244" s="5" t="s">
        <v>95</v>
      </c>
      <c r="D244" s="13">
        <v>0.10000000000000001</v>
      </c>
    </row>
    <row r="245" ht="45" customHeight="1">
      <c r="C245" s="5" t="s">
        <v>119</v>
      </c>
      <c r="D245" s="13">
        <v>0.14999999999999999</v>
      </c>
    </row>
    <row r="246" ht="45" customHeight="1">
      <c r="C246" s="5" t="s">
        <v>147</v>
      </c>
      <c r="D246" s="13">
        <v>0.14999999999999999</v>
      </c>
    </row>
    <row r="247" ht="45" customHeight="1">
      <c r="C247" s="5" t="s">
        <v>159</v>
      </c>
      <c r="D247" s="13">
        <v>0.14999999999999999</v>
      </c>
    </row>
    <row r="248" ht="45" customHeight="1">
      <c r="C248" s="5" t="s">
        <v>176</v>
      </c>
      <c r="D248" s="13">
        <v>0.14999999999999999</v>
      </c>
    </row>
    <row r="249" ht="45" customHeight="1">
      <c r="C249" s="5" t="s">
        <v>190</v>
      </c>
      <c r="D249" s="13">
        <v>0.14999999999999999</v>
      </c>
    </row>
    <row r="250" ht="45" customHeight="1">
      <c r="A250" s="5" t="s">
        <v>1413</v>
      </c>
      <c r="B250" s="5" t="s">
        <v>1414</v>
      </c>
      <c r="C250" s="5" t="s">
        <v>18</v>
      </c>
      <c r="D250" s="13">
        <v>5.0000000000000003e-002</v>
      </c>
    </row>
    <row r="251" ht="45" customHeight="1">
      <c r="C251" s="5" t="s">
        <v>57</v>
      </c>
      <c r="D251" s="13">
        <v>5.0000000000000003e-002</v>
      </c>
    </row>
    <row r="252" ht="45" customHeight="1">
      <c r="C252" s="5" t="s">
        <v>81</v>
      </c>
      <c r="D252" s="13">
        <v>5.0000000000000003e-002</v>
      </c>
    </row>
    <row r="253" ht="45" customHeight="1">
      <c r="C253" s="5" t="s">
        <v>95</v>
      </c>
      <c r="D253" s="13">
        <v>0.10000000000000001</v>
      </c>
    </row>
    <row r="254" ht="45" customHeight="1">
      <c r="C254" s="5" t="s">
        <v>119</v>
      </c>
      <c r="D254" s="13">
        <v>0.14999999999999999</v>
      </c>
    </row>
    <row r="255" ht="45" customHeight="1">
      <c r="C255" s="5" t="s">
        <v>147</v>
      </c>
      <c r="D255" s="13">
        <v>0.14999999999999999</v>
      </c>
    </row>
    <row r="256" ht="45" customHeight="1">
      <c r="C256" s="5" t="s">
        <v>159</v>
      </c>
      <c r="D256" s="13">
        <v>0.14999999999999999</v>
      </c>
    </row>
    <row r="257" ht="45" customHeight="1">
      <c r="C257" s="5" t="s">
        <v>176</v>
      </c>
      <c r="D257" s="13">
        <v>0.14999999999999999</v>
      </c>
    </row>
    <row r="258" ht="45" customHeight="1">
      <c r="C258" s="5" t="s">
        <v>190</v>
      </c>
      <c r="D258" s="13">
        <v>0.14999999999999999</v>
      </c>
    </row>
    <row r="259" ht="45" customHeight="1">
      <c r="A259" s="5" t="s">
        <v>1451</v>
      </c>
      <c r="B259" s="5" t="s">
        <v>1452</v>
      </c>
      <c r="C259" s="5" t="s">
        <v>18</v>
      </c>
      <c r="D259" s="13">
        <v>5.0000000000000003e-002</v>
      </c>
    </row>
    <row r="260" ht="45" customHeight="1">
      <c r="C260" s="5" t="s">
        <v>57</v>
      </c>
      <c r="D260" s="13">
        <v>5.0000000000000003e-002</v>
      </c>
    </row>
    <row r="261" ht="45" customHeight="1">
      <c r="C261" s="5" t="s">
        <v>81</v>
      </c>
      <c r="D261" s="13">
        <v>5.0000000000000003e-002</v>
      </c>
    </row>
    <row r="262" ht="45" customHeight="1">
      <c r="C262" s="5" t="s">
        <v>95</v>
      </c>
      <c r="D262" s="13">
        <v>0.10000000000000001</v>
      </c>
    </row>
    <row r="263" ht="45" customHeight="1">
      <c r="C263" s="5" t="s">
        <v>119</v>
      </c>
      <c r="D263" s="13">
        <v>0.14999999999999999</v>
      </c>
    </row>
    <row r="264" ht="45" customHeight="1">
      <c r="C264" s="5" t="s">
        <v>147</v>
      </c>
      <c r="D264" s="13">
        <v>0.14999999999999999</v>
      </c>
    </row>
    <row r="265" ht="45" customHeight="1">
      <c r="C265" s="5" t="s">
        <v>159</v>
      </c>
      <c r="D265" s="13">
        <v>0.14999999999999999</v>
      </c>
    </row>
    <row r="266" ht="45" customHeight="1">
      <c r="C266" s="5" t="s">
        <v>176</v>
      </c>
      <c r="D266" s="13">
        <v>0.14999999999999999</v>
      </c>
    </row>
    <row r="267" ht="45" customHeight="1">
      <c r="C267" s="5" t="s">
        <v>190</v>
      </c>
      <c r="D267" s="13">
        <v>0.14999999999999999</v>
      </c>
    </row>
    <row r="268" ht="45" customHeight="1">
      <c r="A268" s="5" t="s">
        <v>1468</v>
      </c>
      <c r="B268" s="5" t="s">
        <v>1469</v>
      </c>
      <c r="C268" s="5" t="s">
        <v>18</v>
      </c>
      <c r="D268" s="13">
        <v>5.0000000000000003e-002</v>
      </c>
    </row>
    <row r="269" ht="45" customHeight="1">
      <c r="C269" s="5" t="s">
        <v>57</v>
      </c>
      <c r="D269" s="13">
        <v>5.0000000000000003e-002</v>
      </c>
    </row>
    <row r="270" ht="45" customHeight="1">
      <c r="C270" s="5" t="s">
        <v>81</v>
      </c>
      <c r="D270" s="13">
        <v>5.0000000000000003e-002</v>
      </c>
    </row>
    <row r="271" ht="45" customHeight="1">
      <c r="C271" s="5" t="s">
        <v>95</v>
      </c>
      <c r="D271" s="13">
        <v>0.10000000000000001</v>
      </c>
    </row>
    <row r="272" ht="45" customHeight="1">
      <c r="C272" s="5" t="s">
        <v>119</v>
      </c>
      <c r="D272" s="13">
        <v>0.14999999999999999</v>
      </c>
    </row>
    <row r="273" ht="45" customHeight="1">
      <c r="C273" s="5" t="s">
        <v>147</v>
      </c>
      <c r="D273" s="13">
        <v>0.14999999999999999</v>
      </c>
    </row>
    <row r="274" ht="45" customHeight="1">
      <c r="C274" s="5" t="s">
        <v>159</v>
      </c>
      <c r="D274" s="13">
        <v>0.14999999999999999</v>
      </c>
    </row>
    <row r="275" ht="45" customHeight="1">
      <c r="C275" s="5" t="s">
        <v>176</v>
      </c>
      <c r="D275" s="13">
        <v>0.14999999999999999</v>
      </c>
    </row>
    <row r="276" ht="45" customHeight="1">
      <c r="C276" s="5" t="s">
        <v>190</v>
      </c>
      <c r="D276" s="13">
        <v>0.14999999999999999</v>
      </c>
    </row>
    <row r="277" ht="45" customHeight="1">
      <c r="A277" s="5" t="s">
        <v>1494</v>
      </c>
      <c r="B277" s="5" t="s">
        <v>1495</v>
      </c>
      <c r="C277" s="5" t="s">
        <v>18</v>
      </c>
      <c r="D277" s="13">
        <v>5.0000000000000003e-002</v>
      </c>
    </row>
    <row r="278" ht="45" customHeight="1">
      <c r="C278" s="5" t="s">
        <v>57</v>
      </c>
      <c r="D278" s="13">
        <v>5.0000000000000003e-002</v>
      </c>
    </row>
    <row r="279" ht="45" customHeight="1">
      <c r="C279" s="5" t="s">
        <v>81</v>
      </c>
      <c r="D279" s="13">
        <v>5.0000000000000003e-002</v>
      </c>
    </row>
    <row r="280" ht="45" customHeight="1">
      <c r="C280" s="5" t="s">
        <v>95</v>
      </c>
      <c r="D280" s="13">
        <v>0.10000000000000001</v>
      </c>
    </row>
    <row r="281" ht="45" customHeight="1">
      <c r="C281" s="5" t="s">
        <v>119</v>
      </c>
      <c r="D281" s="13">
        <v>0.14999999999999999</v>
      </c>
    </row>
    <row r="282" ht="45" customHeight="1">
      <c r="C282" s="5" t="s">
        <v>147</v>
      </c>
      <c r="D282" s="13">
        <v>0.14999999999999999</v>
      </c>
    </row>
    <row r="283" ht="45" customHeight="1">
      <c r="C283" s="5" t="s">
        <v>159</v>
      </c>
      <c r="D283" s="13">
        <v>0.14999999999999999</v>
      </c>
    </row>
    <row r="284" ht="45" customHeight="1">
      <c r="C284" s="5" t="s">
        <v>176</v>
      </c>
      <c r="D284" s="13">
        <v>0.14999999999999999</v>
      </c>
    </row>
    <row r="285" ht="45" customHeight="1">
      <c r="C285" s="5" t="s">
        <v>190</v>
      </c>
      <c r="D285" s="13">
        <v>0.14999999999999999</v>
      </c>
    </row>
    <row r="286" ht="45" customHeight="1">
      <c r="A286" s="5" t="s">
        <v>1502</v>
      </c>
      <c r="B286" s="5" t="s">
        <v>1503</v>
      </c>
      <c r="C286" s="5" t="s">
        <v>18</v>
      </c>
      <c r="D286" s="13">
        <v>5.0000000000000003e-002</v>
      </c>
    </row>
    <row r="287" ht="45" customHeight="1">
      <c r="C287" s="5" t="s">
        <v>57</v>
      </c>
      <c r="D287" s="13">
        <v>5.0000000000000003e-002</v>
      </c>
    </row>
    <row r="288" ht="45" customHeight="1">
      <c r="C288" s="5" t="s">
        <v>81</v>
      </c>
      <c r="D288" s="13">
        <v>5.0000000000000003e-002</v>
      </c>
    </row>
    <row r="289" ht="45" customHeight="1">
      <c r="C289" s="5" t="s">
        <v>95</v>
      </c>
      <c r="D289" s="13">
        <v>0.10000000000000001</v>
      </c>
    </row>
    <row r="290" ht="45" customHeight="1">
      <c r="C290" s="5" t="s">
        <v>119</v>
      </c>
      <c r="D290" s="13">
        <v>0.14999999999999999</v>
      </c>
    </row>
    <row r="291" ht="45" customHeight="1">
      <c r="C291" s="5" t="s">
        <v>147</v>
      </c>
      <c r="D291" s="13">
        <v>0.14999999999999999</v>
      </c>
    </row>
    <row r="292" ht="45" customHeight="1">
      <c r="C292" s="5" t="s">
        <v>159</v>
      </c>
      <c r="D292" s="13">
        <v>0.14999999999999999</v>
      </c>
    </row>
    <row r="293" ht="45" customHeight="1">
      <c r="C293" s="5" t="s">
        <v>176</v>
      </c>
      <c r="D293" s="13">
        <v>0.14999999999999999</v>
      </c>
    </row>
    <row r="294" ht="45" customHeight="1">
      <c r="C294" s="5" t="s">
        <v>190</v>
      </c>
      <c r="D294" s="13">
        <v>0.14999999999999999</v>
      </c>
    </row>
    <row r="295" ht="45" customHeight="1">
      <c r="A295" s="5" t="s">
        <v>1531</v>
      </c>
      <c r="B295" s="5" t="s">
        <v>1532</v>
      </c>
      <c r="C295" s="5" t="s">
        <v>18</v>
      </c>
      <c r="D295" s="13">
        <v>5.0000000000000003e-002</v>
      </c>
    </row>
    <row r="296" ht="45" customHeight="1">
      <c r="C296" s="5" t="s">
        <v>57</v>
      </c>
      <c r="D296" s="13">
        <v>5.0000000000000003e-002</v>
      </c>
    </row>
    <row r="297" ht="45" customHeight="1">
      <c r="C297" s="5" t="s">
        <v>81</v>
      </c>
      <c r="D297" s="13">
        <v>5.0000000000000003e-002</v>
      </c>
    </row>
    <row r="298" ht="45" customHeight="1">
      <c r="C298" s="5" t="s">
        <v>95</v>
      </c>
      <c r="D298" s="13">
        <v>0.10000000000000001</v>
      </c>
    </row>
    <row r="299" ht="45" customHeight="1">
      <c r="C299" s="5" t="s">
        <v>119</v>
      </c>
      <c r="D299" s="13">
        <v>0.14999999999999999</v>
      </c>
    </row>
    <row r="300" ht="45" customHeight="1">
      <c r="C300" s="5" t="s">
        <v>147</v>
      </c>
      <c r="D300" s="13">
        <v>0.14999999999999999</v>
      </c>
    </row>
    <row r="301" ht="45" customHeight="1">
      <c r="C301" s="5" t="s">
        <v>159</v>
      </c>
      <c r="D301" s="13">
        <v>0.14999999999999999</v>
      </c>
    </row>
    <row r="302" ht="45" customHeight="1">
      <c r="C302" s="5" t="s">
        <v>176</v>
      </c>
      <c r="D302" s="13">
        <v>0.14999999999999999</v>
      </c>
    </row>
    <row r="303" ht="45" customHeight="1">
      <c r="C303" s="5" t="s">
        <v>190</v>
      </c>
      <c r="D303" s="13">
        <v>0.14999999999999999</v>
      </c>
    </row>
    <row r="304" ht="45" customHeight="1">
      <c r="A304" s="5" t="s">
        <v>1548</v>
      </c>
      <c r="B304" s="5" t="s">
        <v>1549</v>
      </c>
      <c r="C304" s="5" t="s">
        <v>147</v>
      </c>
      <c r="D304" s="13">
        <v>0.10000000000000001</v>
      </c>
    </row>
    <row r="305" ht="45" customHeight="1">
      <c r="C305" s="5" t="s">
        <v>159</v>
      </c>
      <c r="D305" s="13">
        <v>0.20000000000000001</v>
      </c>
    </row>
    <row r="306" ht="45" customHeight="1">
      <c r="C306" s="5" t="s">
        <v>176</v>
      </c>
      <c r="D306" s="13">
        <v>0.20000000000000001</v>
      </c>
    </row>
    <row r="307" ht="45" customHeight="1">
      <c r="C307" s="5" t="s">
        <v>190</v>
      </c>
      <c r="D307" s="13">
        <v>0.25</v>
      </c>
    </row>
    <row r="308" ht="45" customHeight="1">
      <c r="C308" s="5" t="s">
        <v>213</v>
      </c>
      <c r="D308" s="13">
        <v>0.25</v>
      </c>
    </row>
    <row r="309" ht="45" customHeight="1">
      <c r="A309" s="5" t="s">
        <v>1574</v>
      </c>
      <c r="B309" s="5" t="s">
        <v>1575</v>
      </c>
      <c r="C309" s="5" t="s">
        <v>147</v>
      </c>
      <c r="D309" s="13">
        <v>0.10000000000000001</v>
      </c>
    </row>
    <row r="310" ht="45" customHeight="1">
      <c r="C310" s="5" t="s">
        <v>159</v>
      </c>
      <c r="D310" s="13">
        <v>0.20000000000000001</v>
      </c>
    </row>
    <row r="311" ht="45" customHeight="1">
      <c r="C311" s="5" t="s">
        <v>176</v>
      </c>
      <c r="D311" s="13">
        <v>0.20000000000000001</v>
      </c>
    </row>
    <row r="312" ht="45" customHeight="1">
      <c r="C312" s="5" t="s">
        <v>190</v>
      </c>
      <c r="D312" s="13">
        <v>0.25</v>
      </c>
    </row>
    <row r="313" ht="45" customHeight="1">
      <c r="C313" s="5" t="s">
        <v>213</v>
      </c>
      <c r="D313" s="13">
        <v>0.25</v>
      </c>
    </row>
    <row r="314" ht="45" customHeight="1">
      <c r="A314" s="5" t="s">
        <v>1591</v>
      </c>
      <c r="B314" s="5" t="s">
        <v>1592</v>
      </c>
      <c r="C314" s="5" t="s">
        <v>147</v>
      </c>
      <c r="D314" s="13">
        <v>0.10000000000000001</v>
      </c>
    </row>
    <row r="315" ht="45" customHeight="1">
      <c r="C315" s="5" t="s">
        <v>159</v>
      </c>
      <c r="D315" s="13">
        <v>0.20000000000000001</v>
      </c>
    </row>
    <row r="316" ht="45" customHeight="1">
      <c r="C316" s="5" t="s">
        <v>176</v>
      </c>
      <c r="D316" s="13">
        <v>0.20000000000000001</v>
      </c>
    </row>
    <row r="317" ht="45" customHeight="1">
      <c r="C317" s="5" t="s">
        <v>190</v>
      </c>
      <c r="D317" s="13">
        <v>0.25</v>
      </c>
    </row>
    <row r="318" ht="45" customHeight="1">
      <c r="C318" s="5" t="s">
        <v>213</v>
      </c>
      <c r="D318" s="13">
        <v>0.25</v>
      </c>
    </row>
    <row r="319" ht="45" customHeight="1">
      <c r="A319" s="5" t="s">
        <v>1596</v>
      </c>
      <c r="B319" s="5" t="s">
        <v>1597</v>
      </c>
      <c r="C319" s="5" t="s">
        <v>147</v>
      </c>
      <c r="D319" s="13">
        <v>0.10000000000000001</v>
      </c>
    </row>
    <row r="320" ht="45" customHeight="1">
      <c r="C320" s="5" t="s">
        <v>159</v>
      </c>
      <c r="D320" s="13">
        <v>0.20000000000000001</v>
      </c>
    </row>
    <row r="321" ht="45" customHeight="1">
      <c r="C321" s="5" t="s">
        <v>176</v>
      </c>
      <c r="D321" s="13">
        <v>0.20000000000000001</v>
      </c>
    </row>
    <row r="322" ht="45" customHeight="1">
      <c r="C322" s="5" t="s">
        <v>190</v>
      </c>
      <c r="D322" s="13">
        <v>0.25</v>
      </c>
    </row>
    <row r="323" ht="45" customHeight="1">
      <c r="C323" s="5" t="s">
        <v>213</v>
      </c>
      <c r="D323" s="13">
        <v>0.25</v>
      </c>
    </row>
    <row r="324" ht="45" customHeight="1">
      <c r="A324" s="5" t="s">
        <v>1604</v>
      </c>
      <c r="B324" s="5" t="s">
        <v>1605</v>
      </c>
      <c r="C324" s="5" t="s">
        <v>147</v>
      </c>
      <c r="D324" s="13">
        <v>0.10000000000000001</v>
      </c>
    </row>
    <row r="325" ht="45" customHeight="1">
      <c r="C325" s="5" t="s">
        <v>159</v>
      </c>
      <c r="D325" s="13">
        <v>0.20000000000000001</v>
      </c>
    </row>
    <row r="326" ht="45" customHeight="1">
      <c r="C326" s="5" t="s">
        <v>176</v>
      </c>
      <c r="D326" s="13">
        <v>0.20000000000000001</v>
      </c>
    </row>
    <row r="327" ht="45" customHeight="1">
      <c r="C327" s="5" t="s">
        <v>190</v>
      </c>
      <c r="D327" s="13">
        <v>0.25</v>
      </c>
    </row>
    <row r="328" ht="45" customHeight="1">
      <c r="C328" s="5" t="s">
        <v>213</v>
      </c>
      <c r="D328" s="13">
        <v>0.25</v>
      </c>
    </row>
    <row r="329" ht="45" customHeight="1">
      <c r="A329" s="5" t="s">
        <v>1624</v>
      </c>
      <c r="B329" s="5" t="s">
        <v>1625</v>
      </c>
      <c r="C329" s="5" t="s">
        <v>147</v>
      </c>
      <c r="D329" s="13">
        <v>0.10000000000000001</v>
      </c>
    </row>
    <row r="330" ht="45" customHeight="1">
      <c r="C330" s="5" t="s">
        <v>159</v>
      </c>
      <c r="D330" s="13">
        <v>0.20000000000000001</v>
      </c>
    </row>
    <row r="331" ht="45" customHeight="1">
      <c r="C331" s="5" t="s">
        <v>176</v>
      </c>
      <c r="D331" s="13">
        <v>0.20000000000000001</v>
      </c>
    </row>
    <row r="332" ht="45" customHeight="1">
      <c r="C332" s="5" t="s">
        <v>190</v>
      </c>
      <c r="D332" s="13">
        <v>0.25</v>
      </c>
    </row>
    <row r="333" ht="45" customHeight="1">
      <c r="C333" s="5" t="s">
        <v>213</v>
      </c>
      <c r="D333" s="13">
        <v>0.25</v>
      </c>
    </row>
    <row r="334" ht="45" customHeight="1">
      <c r="A334" s="5" t="s">
        <v>1629</v>
      </c>
      <c r="B334" s="5" t="s">
        <v>1630</v>
      </c>
      <c r="C334" s="5" t="s">
        <v>147</v>
      </c>
      <c r="D334" s="13">
        <v>0.10000000000000001</v>
      </c>
    </row>
    <row r="335" ht="45" customHeight="1">
      <c r="C335" s="5" t="s">
        <v>159</v>
      </c>
      <c r="D335" s="13">
        <v>0.20000000000000001</v>
      </c>
    </row>
    <row r="336" ht="45" customHeight="1">
      <c r="C336" s="5" t="s">
        <v>176</v>
      </c>
      <c r="D336" s="13">
        <v>0.20000000000000001</v>
      </c>
    </row>
    <row r="337" ht="45" customHeight="1">
      <c r="C337" s="5" t="s">
        <v>190</v>
      </c>
      <c r="D337" s="13">
        <v>0.25</v>
      </c>
    </row>
    <row r="338" ht="45" customHeight="1">
      <c r="C338" s="5" t="s">
        <v>213</v>
      </c>
      <c r="D338" s="13">
        <v>0.25</v>
      </c>
    </row>
    <row r="339" ht="45" customHeight="1">
      <c r="A339" s="5" t="s">
        <v>1658</v>
      </c>
      <c r="B339" s="5" t="s">
        <v>1659</v>
      </c>
      <c r="C339" s="5" t="s">
        <v>176</v>
      </c>
      <c r="D339" s="13">
        <v>0.29999999999999999</v>
      </c>
    </row>
    <row r="340" ht="45" customHeight="1">
      <c r="C340" s="5" t="s">
        <v>190</v>
      </c>
      <c r="D340" s="13">
        <v>0.40000000000000002</v>
      </c>
    </row>
    <row r="341" ht="45" customHeight="1">
      <c r="C341" s="5" t="s">
        <v>213</v>
      </c>
      <c r="D341" s="13">
        <v>0.29999999999999999</v>
      </c>
    </row>
    <row r="342" ht="45" customHeight="1">
      <c r="A342" s="5" t="s">
        <v>1675</v>
      </c>
      <c r="B342" s="5" t="s">
        <v>1676</v>
      </c>
      <c r="C342" s="5" t="s">
        <v>176</v>
      </c>
      <c r="D342" s="13">
        <v>0.29999999999999999</v>
      </c>
    </row>
    <row r="343" ht="45" customHeight="1">
      <c r="C343" s="5" t="s">
        <v>190</v>
      </c>
      <c r="D343" s="13">
        <v>0.40000000000000002</v>
      </c>
    </row>
    <row r="344" ht="45" customHeight="1">
      <c r="C344" s="5" t="s">
        <v>213</v>
      </c>
      <c r="D344" s="13">
        <v>0.29999999999999999</v>
      </c>
    </row>
    <row r="345" ht="45" customHeight="1">
      <c r="A345" s="5" t="s">
        <v>1696</v>
      </c>
      <c r="B345" s="5" t="s">
        <v>1697</v>
      </c>
      <c r="C345" s="5" t="s">
        <v>190</v>
      </c>
      <c r="D345" s="13">
        <v>1</v>
      </c>
    </row>
    <row r="346" ht="45" customHeight="1">
      <c r="A346" s="5" t="s">
        <v>1707</v>
      </c>
      <c r="B346" s="5" t="s">
        <v>1708</v>
      </c>
      <c r="C346" s="5" t="s">
        <v>213</v>
      </c>
      <c r="D346" s="13">
        <v>1</v>
      </c>
    </row>
    <row r="347" ht="45" customHeight="1">
      <c r="A347" s="5" t="s">
        <v>1746</v>
      </c>
      <c r="B347" s="5" t="s">
        <v>1747</v>
      </c>
      <c r="C347" s="5" t="s">
        <v>190</v>
      </c>
      <c r="D347" s="13">
        <v>0.5</v>
      </c>
    </row>
    <row r="348" ht="45" customHeight="1">
      <c r="C348" s="5" t="s">
        <v>213</v>
      </c>
      <c r="D348" s="13">
        <v>0.5</v>
      </c>
    </row>
    <row r="349" ht="45" customHeight="1">
      <c r="A349" s="5" t="s">
        <v>1778</v>
      </c>
      <c r="B349" s="5" t="s">
        <v>1779</v>
      </c>
      <c r="C349" s="5" t="s">
        <v>176</v>
      </c>
      <c r="D349" s="13">
        <v>0.40000000000000002</v>
      </c>
    </row>
    <row r="350" ht="45" customHeight="1">
      <c r="C350" s="5" t="s">
        <v>190</v>
      </c>
      <c r="D350" s="13">
        <v>0.29999999999999999</v>
      </c>
    </row>
    <row r="351" ht="45" customHeight="1">
      <c r="C351" s="5" t="s">
        <v>213</v>
      </c>
      <c r="D351" s="13">
        <v>0.29999999999999999</v>
      </c>
    </row>
    <row r="352" ht="45" customHeight="1">
      <c r="A352" s="5" t="s">
        <v>1784</v>
      </c>
      <c r="B352" s="5" t="s">
        <v>1785</v>
      </c>
      <c r="C352" s="5" t="s">
        <v>176</v>
      </c>
      <c r="D352" s="13">
        <v>0.40000000000000002</v>
      </c>
    </row>
    <row r="353" ht="45" customHeight="1">
      <c r="C353" s="5" t="s">
        <v>190</v>
      </c>
      <c r="D353" s="13">
        <v>0.29999999999999999</v>
      </c>
    </row>
    <row r="354" ht="45" customHeight="1">
      <c r="C354" s="5" t="s">
        <v>213</v>
      </c>
      <c r="D354" s="13">
        <v>0.29999999999999999</v>
      </c>
    </row>
    <row r="355" ht="45" customHeight="1">
      <c r="A355" s="5" t="s">
        <v>1793</v>
      </c>
      <c r="B355" s="5" t="s">
        <v>1794</v>
      </c>
      <c r="C355" s="5" t="s">
        <v>176</v>
      </c>
      <c r="D355" s="13">
        <v>0.40000000000000002</v>
      </c>
    </row>
    <row r="356" ht="45" customHeight="1">
      <c r="C356" s="5" t="s">
        <v>190</v>
      </c>
      <c r="D356" s="13">
        <v>0.29999999999999999</v>
      </c>
    </row>
    <row r="357" ht="45" customHeight="1">
      <c r="C357" s="5" t="s">
        <v>213</v>
      </c>
      <c r="D357" s="13">
        <v>0.29999999999999999</v>
      </c>
    </row>
    <row r="358" ht="45" customHeight="1">
      <c r="A358" s="5" t="s">
        <v>1801</v>
      </c>
      <c r="B358" s="5" t="s">
        <v>1802</v>
      </c>
      <c r="C358" s="5" t="s">
        <v>176</v>
      </c>
      <c r="D358" s="13">
        <v>0.40000000000000002</v>
      </c>
    </row>
    <row r="359" ht="45" customHeight="1">
      <c r="C359" s="5" t="s">
        <v>190</v>
      </c>
      <c r="D359" s="13">
        <v>0.29999999999999999</v>
      </c>
    </row>
    <row r="360" ht="45" customHeight="1">
      <c r="C360" s="5" t="s">
        <v>213</v>
      </c>
      <c r="D360" s="13">
        <v>0.29999999999999999</v>
      </c>
    </row>
    <row r="361" ht="45" customHeight="1">
      <c r="A361" s="5" t="s">
        <v>1807</v>
      </c>
      <c r="B361" s="5" t="s">
        <v>1808</v>
      </c>
      <c r="C361" s="5" t="s">
        <v>176</v>
      </c>
      <c r="D361" s="13">
        <v>0.40000000000000002</v>
      </c>
    </row>
    <row r="362" ht="45" customHeight="1">
      <c r="C362" s="5" t="s">
        <v>190</v>
      </c>
      <c r="D362" s="13">
        <v>0.29999999999999999</v>
      </c>
    </row>
    <row r="363" ht="45" customHeight="1">
      <c r="C363" s="5" t="s">
        <v>213</v>
      </c>
      <c r="D363" s="13">
        <v>0.29999999999999999</v>
      </c>
    </row>
    <row r="364" ht="45" customHeight="1">
      <c r="A364" s="5" t="s">
        <v>1813</v>
      </c>
      <c r="B364" s="5" t="s">
        <v>1814</v>
      </c>
      <c r="C364" s="5" t="s">
        <v>176</v>
      </c>
      <c r="D364" s="13">
        <v>0.40000000000000002</v>
      </c>
    </row>
    <row r="365" ht="45" customHeight="1">
      <c r="C365" s="5" t="s">
        <v>190</v>
      </c>
      <c r="D365" s="13">
        <v>0.29999999999999999</v>
      </c>
    </row>
    <row r="366" ht="45" customHeight="1">
      <c r="C366" s="5" t="s">
        <v>213</v>
      </c>
      <c r="D366" s="13">
        <v>0.29999999999999999</v>
      </c>
    </row>
    <row r="367" ht="45" customHeight="1">
      <c r="A367" s="5" t="s">
        <v>1816</v>
      </c>
      <c r="B367" s="5" t="s">
        <v>1817</v>
      </c>
      <c r="C367" s="5" t="s">
        <v>176</v>
      </c>
      <c r="D367" s="13">
        <v>0.40000000000000002</v>
      </c>
    </row>
    <row r="368" ht="45" customHeight="1">
      <c r="C368" s="5" t="s">
        <v>190</v>
      </c>
      <c r="D368" s="13">
        <v>0.29999999999999999</v>
      </c>
    </row>
    <row r="369" ht="45" customHeight="1">
      <c r="C369" s="5" t="s">
        <v>213</v>
      </c>
      <c r="D369" s="13">
        <v>0.29999999999999999</v>
      </c>
    </row>
    <row r="370" ht="45" customHeight="1">
      <c r="A370" s="5" t="s">
        <v>1820</v>
      </c>
      <c r="B370" s="5" t="s">
        <v>1821</v>
      </c>
      <c r="C370" s="5" t="s">
        <v>176</v>
      </c>
      <c r="D370" s="13">
        <v>0.40000000000000002</v>
      </c>
    </row>
    <row r="371" ht="45" customHeight="1">
      <c r="C371" s="5" t="s">
        <v>190</v>
      </c>
      <c r="D371" s="13">
        <v>0.29999999999999999</v>
      </c>
    </row>
    <row r="372" ht="45" customHeight="1">
      <c r="C372" s="5" t="s">
        <v>213</v>
      </c>
      <c r="D372" s="13">
        <v>0.29999999999999999</v>
      </c>
    </row>
    <row r="373" ht="45" customHeight="1">
      <c r="A373" s="5" t="s">
        <v>1835</v>
      </c>
      <c r="B373" s="5" t="s">
        <v>1836</v>
      </c>
      <c r="C373" s="5" t="s">
        <v>176</v>
      </c>
      <c r="D373" s="13">
        <v>0.40000000000000002</v>
      </c>
    </row>
    <row r="374" ht="45" customHeight="1">
      <c r="C374" s="5" t="s">
        <v>190</v>
      </c>
      <c r="D374" s="13">
        <v>0.29999999999999999</v>
      </c>
    </row>
    <row r="375" ht="45" customHeight="1">
      <c r="C375" s="5" t="s">
        <v>213</v>
      </c>
      <c r="D375" s="13">
        <v>0.29999999999999999</v>
      </c>
    </row>
    <row r="376" ht="45" customHeight="1">
      <c r="A376" s="5" t="s">
        <v>1843</v>
      </c>
      <c r="B376" s="5" t="s">
        <v>1844</v>
      </c>
      <c r="C376" s="5" t="s">
        <v>190</v>
      </c>
      <c r="D376" s="13">
        <v>0.5</v>
      </c>
    </row>
    <row r="377" ht="45" customHeight="1">
      <c r="C377" s="5" t="s">
        <v>213</v>
      </c>
      <c r="D377" s="13">
        <v>0.5</v>
      </c>
    </row>
  </sheetData>
  <mergeCells count="156">
    <mergeCell ref="A2:A11"/>
    <mergeCell ref="B2:B11"/>
    <mergeCell ref="A12:A13"/>
    <mergeCell ref="B12:B13"/>
    <mergeCell ref="A14:A15"/>
    <mergeCell ref="B14:B15"/>
    <mergeCell ref="A16:A17"/>
    <mergeCell ref="B16:B17"/>
    <mergeCell ref="A18:A19"/>
    <mergeCell ref="B18:B19"/>
    <mergeCell ref="A20:A22"/>
    <mergeCell ref="B20:B22"/>
    <mergeCell ref="A23:A25"/>
    <mergeCell ref="B23:B25"/>
    <mergeCell ref="A26:A28"/>
    <mergeCell ref="B26:B28"/>
    <mergeCell ref="A29:A31"/>
    <mergeCell ref="B29:B31"/>
    <mergeCell ref="A32:A34"/>
    <mergeCell ref="B32:B34"/>
    <mergeCell ref="A35:A37"/>
    <mergeCell ref="B35:B37"/>
    <mergeCell ref="A38:A41"/>
    <mergeCell ref="B38:B41"/>
    <mergeCell ref="A42:A45"/>
    <mergeCell ref="B42:B45"/>
    <mergeCell ref="A46:A49"/>
    <mergeCell ref="B46:B49"/>
    <mergeCell ref="A50:A53"/>
    <mergeCell ref="B50:B53"/>
    <mergeCell ref="A54:A55"/>
    <mergeCell ref="B54:B55"/>
    <mergeCell ref="A56:A57"/>
    <mergeCell ref="B56:B57"/>
    <mergeCell ref="A58:A59"/>
    <mergeCell ref="B58:B59"/>
    <mergeCell ref="A60:A61"/>
    <mergeCell ref="B60:B61"/>
    <mergeCell ref="A62:A63"/>
    <mergeCell ref="B62:B63"/>
    <mergeCell ref="A64:A65"/>
    <mergeCell ref="B64:B65"/>
    <mergeCell ref="A66:A68"/>
    <mergeCell ref="B66:B68"/>
    <mergeCell ref="A69:A70"/>
    <mergeCell ref="B69:B70"/>
    <mergeCell ref="A71:A74"/>
    <mergeCell ref="B71:B74"/>
    <mergeCell ref="A75:A78"/>
    <mergeCell ref="B75:B78"/>
    <mergeCell ref="A79:A82"/>
    <mergeCell ref="B79:B82"/>
    <mergeCell ref="A83:A86"/>
    <mergeCell ref="B83:B86"/>
    <mergeCell ref="A87:A90"/>
    <mergeCell ref="B87:B90"/>
    <mergeCell ref="A91:A93"/>
    <mergeCell ref="B91:B93"/>
    <mergeCell ref="A94:A96"/>
    <mergeCell ref="B94:B96"/>
    <mergeCell ref="A97:A99"/>
    <mergeCell ref="B97:B99"/>
    <mergeCell ref="A100:A107"/>
    <mergeCell ref="B100:B107"/>
    <mergeCell ref="A108:A115"/>
    <mergeCell ref="B108:B115"/>
    <mergeCell ref="A116:A123"/>
    <mergeCell ref="B116:B123"/>
    <mergeCell ref="A124:A127"/>
    <mergeCell ref="B124:B127"/>
    <mergeCell ref="A128:A131"/>
    <mergeCell ref="B128:B131"/>
    <mergeCell ref="A132:A135"/>
    <mergeCell ref="B132:B135"/>
    <mergeCell ref="A136:A143"/>
    <mergeCell ref="B136:B143"/>
    <mergeCell ref="A144:A151"/>
    <mergeCell ref="B144:B151"/>
    <mergeCell ref="A152:A159"/>
    <mergeCell ref="B152:B159"/>
    <mergeCell ref="A160:A167"/>
    <mergeCell ref="B160:B167"/>
    <mergeCell ref="A168:A169"/>
    <mergeCell ref="B168:B169"/>
    <mergeCell ref="A170:A176"/>
    <mergeCell ref="B170:B176"/>
    <mergeCell ref="A177:A183"/>
    <mergeCell ref="B177:B183"/>
    <mergeCell ref="A184:A190"/>
    <mergeCell ref="B184:B190"/>
    <mergeCell ref="A191:A197"/>
    <mergeCell ref="B191:B197"/>
    <mergeCell ref="A198:A204"/>
    <mergeCell ref="B198:B204"/>
    <mergeCell ref="A205:A213"/>
    <mergeCell ref="B205:B213"/>
    <mergeCell ref="A214:A222"/>
    <mergeCell ref="B214:B222"/>
    <mergeCell ref="A223:A231"/>
    <mergeCell ref="B223:B231"/>
    <mergeCell ref="A232:A240"/>
    <mergeCell ref="B232:B240"/>
    <mergeCell ref="A241:A249"/>
    <mergeCell ref="B241:B249"/>
    <mergeCell ref="A250:A258"/>
    <mergeCell ref="B250:B258"/>
    <mergeCell ref="A259:A267"/>
    <mergeCell ref="B259:B267"/>
    <mergeCell ref="A268:A276"/>
    <mergeCell ref="B268:B276"/>
    <mergeCell ref="A277:A285"/>
    <mergeCell ref="B277:B285"/>
    <mergeCell ref="A286:A294"/>
    <mergeCell ref="B286:B294"/>
    <mergeCell ref="A295:A303"/>
    <mergeCell ref="B295:B303"/>
    <mergeCell ref="A304:A308"/>
    <mergeCell ref="B304:B308"/>
    <mergeCell ref="A309:A313"/>
    <mergeCell ref="B309:B313"/>
    <mergeCell ref="A314:A318"/>
    <mergeCell ref="B314:B318"/>
    <mergeCell ref="A319:A323"/>
    <mergeCell ref="B319:B323"/>
    <mergeCell ref="A324:A328"/>
    <mergeCell ref="B324:B328"/>
    <mergeCell ref="A329:A333"/>
    <mergeCell ref="B329:B333"/>
    <mergeCell ref="A334:A338"/>
    <mergeCell ref="B334:B338"/>
    <mergeCell ref="A339:A341"/>
    <mergeCell ref="B339:B341"/>
    <mergeCell ref="A342:A344"/>
    <mergeCell ref="B342:B344"/>
    <mergeCell ref="A347:A348"/>
    <mergeCell ref="B347:B348"/>
    <mergeCell ref="A349:A351"/>
    <mergeCell ref="B349:B351"/>
    <mergeCell ref="A352:A354"/>
    <mergeCell ref="B352:B354"/>
    <mergeCell ref="A355:A357"/>
    <mergeCell ref="B355:B357"/>
    <mergeCell ref="A358:A360"/>
    <mergeCell ref="B358:B360"/>
    <mergeCell ref="A361:A363"/>
    <mergeCell ref="B361:B363"/>
    <mergeCell ref="A364:A366"/>
    <mergeCell ref="B364:B366"/>
    <mergeCell ref="A367:A369"/>
    <mergeCell ref="B367:B369"/>
    <mergeCell ref="A370:A372"/>
    <mergeCell ref="B370:B372"/>
    <mergeCell ref="A373:A375"/>
    <mergeCell ref="B373:B375"/>
    <mergeCell ref="A376:A377"/>
    <mergeCell ref="B376:B377"/>
  </mergeCells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ONLYOFFICE/7.3.3.50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revision>1</cp:revision>
  <dcterms:created xsi:type="dcterms:W3CDTF">2026-06-24T18:29:38Z</dcterms:created>
  <dcterms:modified xsi:type="dcterms:W3CDTF">2026-07-28T14:17:30Z</dcterms:modified>
</cp:coreProperties>
</file>