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F:\PROJETOS -JORGE\ANDARAI-MERCADO DE MOCAMBO\"/>
    </mc:Choice>
  </mc:AlternateContent>
  <xr:revisionPtr revIDLastSave="0" documentId="13_ncr:1_{23B5942B-3835-4B09-88F3-07A869105D68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NBR-5626" sheetId="14" r:id="rId1"/>
    <sheet name="QTT ESGOTO" sheetId="12" r:id="rId2"/>
    <sheet name="QTT ÁGUA FRIA" sheetId="13" r:id="rId3"/>
  </sheets>
  <externalReferences>
    <externalReference r:id="rId4"/>
    <externalReference r:id="rId5"/>
  </externalReferences>
  <definedNames>
    <definedName name="CONEXÕES">'[1]COMPRIMENTO EQUIVALENTE'!$J$2:$J$17</definedName>
    <definedName name="DIAM.PPR">#REF!</definedName>
    <definedName name="DIAM.PVC">#REF!</definedName>
    <definedName name="DIAMETROS">'[1]COMPRIMENTO EQUIVALENTE'!$A$35:$A$45</definedName>
    <definedName name="EQUIVALENCIA_CPVC">[2]DIAMETROS!$C$28:$E$36</definedName>
    <definedName name="EQUIVALENCIA_PPR">[2]DIAMETROS!$C$16:$E$24</definedName>
    <definedName name="EQUIVALENCIA_PVC">[2]DIAMETROS!$C$4:$E$12</definedName>
  </definedNames>
  <calcPr calcId="181029"/>
</workbook>
</file>

<file path=xl/calcChain.xml><?xml version="1.0" encoding="utf-8"?>
<calcChain xmlns="http://schemas.openxmlformats.org/spreadsheetml/2006/main">
  <c r="A29" i="13" l="1"/>
  <c r="L29" i="13"/>
  <c r="J3" i="13"/>
  <c r="K3" i="13"/>
  <c r="L6" i="13"/>
  <c r="L7" i="13"/>
  <c r="L8" i="13"/>
  <c r="L10" i="13"/>
  <c r="L11" i="13"/>
  <c r="L12" i="13"/>
  <c r="L13" i="13"/>
  <c r="L14" i="13"/>
  <c r="L15" i="13"/>
  <c r="L16" i="13"/>
  <c r="L17" i="13"/>
  <c r="L18" i="13"/>
  <c r="L19" i="13"/>
  <c r="L20" i="13"/>
  <c r="L21" i="13"/>
  <c r="L22" i="13"/>
  <c r="L23" i="13"/>
  <c r="L24" i="13"/>
  <c r="L25" i="13"/>
  <c r="L26" i="13"/>
  <c r="L27" i="13"/>
  <c r="L28" i="13"/>
  <c r="H3" i="13"/>
  <c r="F4" i="13"/>
  <c r="G3" i="13"/>
  <c r="F3" i="13"/>
  <c r="E9" i="13"/>
  <c r="L9" i="13" s="1"/>
  <c r="E4" i="13"/>
  <c r="E3" i="13"/>
  <c r="E5" i="13"/>
  <c r="L5" i="13" s="1"/>
  <c r="K9" i="12"/>
  <c r="K7" i="12"/>
  <c r="K6" i="12"/>
  <c r="G7" i="12"/>
  <c r="I6" i="12"/>
  <c r="I7" i="12"/>
  <c r="A4" i="13"/>
  <c r="A5" i="13" s="1"/>
  <c r="A6" i="13" s="1"/>
  <c r="L4" i="13" l="1"/>
  <c r="L3" i="13"/>
  <c r="A7" i="13"/>
  <c r="A8" i="13" s="1"/>
  <c r="A9" i="13" l="1"/>
  <c r="A10" i="13" s="1"/>
  <c r="A11" i="13" s="1"/>
  <c r="A12" i="13" s="1"/>
  <c r="A13" i="13" s="1"/>
  <c r="A14" i="13" s="1"/>
  <c r="A15" i="13" s="1"/>
  <c r="A16" i="13" s="1"/>
  <c r="A17" i="13" s="1"/>
  <c r="A18" i="13" s="1"/>
  <c r="A19" i="13" s="1"/>
  <c r="A20" i="13" s="1"/>
  <c r="A21" i="13" s="1"/>
  <c r="A22" i="13" s="1"/>
  <c r="A23" i="13" s="1"/>
  <c r="A24" i="13" s="1"/>
  <c r="A25" i="13" s="1"/>
  <c r="A26" i="13" s="1"/>
  <c r="A27" i="13" s="1"/>
  <c r="A28" i="13" s="1"/>
</calcChain>
</file>

<file path=xl/sharedStrings.xml><?xml version="1.0" encoding="utf-8"?>
<sst xmlns="http://schemas.openxmlformats.org/spreadsheetml/2006/main" count="162" uniqueCount="63">
  <si>
    <t>m</t>
  </si>
  <si>
    <t>LISTA DE MATERIAIS DE ESGOTO</t>
  </si>
  <si>
    <t>nº</t>
  </si>
  <si>
    <t>DESCRIÇÃO</t>
  </si>
  <si>
    <t>DIMENSÃO</t>
  </si>
  <si>
    <t>UNIDADE</t>
  </si>
  <si>
    <t>TUBO PVC SOLDAVEL BRANCO</t>
  </si>
  <si>
    <t>40mm</t>
  </si>
  <si>
    <t>M</t>
  </si>
  <si>
    <t>50mm</t>
  </si>
  <si>
    <t>100mm</t>
  </si>
  <si>
    <t>UNID</t>
  </si>
  <si>
    <t>JOELHO 90º PVC</t>
  </si>
  <si>
    <t>JOELHO 45º PVC</t>
  </si>
  <si>
    <t>JUNÇÃO PVC</t>
  </si>
  <si>
    <t>CAIXA DE INSPEÇÃO</t>
  </si>
  <si>
    <t>60x60x60cm</t>
  </si>
  <si>
    <t>LISTA DE MATERIAIS DE ÁGUA FRIA</t>
  </si>
  <si>
    <t>TUBO PVC SOLDAVEL MARROM</t>
  </si>
  <si>
    <t>25mm</t>
  </si>
  <si>
    <t>32mm</t>
  </si>
  <si>
    <t>TORNEIRA BOIA</t>
  </si>
  <si>
    <t>RESERVATÓRIO</t>
  </si>
  <si>
    <t>CAIXA SIFONDA</t>
  </si>
  <si>
    <t>150X150X50</t>
  </si>
  <si>
    <t>REGISTRO GAVETA</t>
  </si>
  <si>
    <t>ADAPTADOR COM FLANGES</t>
  </si>
  <si>
    <t>JOELHO 90° PVC</t>
  </si>
  <si>
    <t>JOELHO 90° C/ BUCHA PVC</t>
  </si>
  <si>
    <t xml:space="preserve">TÊ 90° PVC </t>
  </si>
  <si>
    <t>RALO</t>
  </si>
  <si>
    <t>100X40</t>
  </si>
  <si>
    <t>TÊ 90</t>
  </si>
  <si>
    <t>TERMINAL DE VENTILAÇÃO</t>
  </si>
  <si>
    <t xml:space="preserve">CAIXA DE GORDURA </t>
  </si>
  <si>
    <t>HIDROMETRO 5m3/h</t>
  </si>
  <si>
    <t xml:space="preserve">LUVA DE REDUÇÃO </t>
  </si>
  <si>
    <t>32X25</t>
  </si>
  <si>
    <t>40X32</t>
  </si>
  <si>
    <t>AF1</t>
  </si>
  <si>
    <t>AF2</t>
  </si>
  <si>
    <t>AF3</t>
  </si>
  <si>
    <t>AF4</t>
  </si>
  <si>
    <t>AF5</t>
  </si>
  <si>
    <t>25X3/4"</t>
  </si>
  <si>
    <t>TOTAL</t>
  </si>
  <si>
    <t>TÊ SOLDAVEL E COM ROSCA</t>
  </si>
  <si>
    <t>LUVA PVC</t>
  </si>
  <si>
    <t>100X50mm</t>
  </si>
  <si>
    <t>QUANTITATIVO  DET A</t>
  </si>
  <si>
    <t>QUANTITATIVO  DET B</t>
  </si>
  <si>
    <t xml:space="preserve">VÁLVULA MICTÓRIO </t>
  </si>
  <si>
    <t>20MM</t>
  </si>
  <si>
    <t>QUANTITATIVO  DET C</t>
  </si>
  <si>
    <t>JUNÇÃO  PVC</t>
  </si>
  <si>
    <t>QUANTITATIVO  DET D</t>
  </si>
  <si>
    <t>DET GERAL</t>
  </si>
  <si>
    <t>75mm</t>
  </si>
  <si>
    <t>AF6</t>
  </si>
  <si>
    <t>5000L</t>
  </si>
  <si>
    <t>QUANTITATIVO-BARRILETE E ALIMENTADOR</t>
  </si>
  <si>
    <t>25X1/2"</t>
  </si>
  <si>
    <t>TORNEIRA DE JARDIM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</si>
</sst>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15">
    <xf numFmtId="0" fontId="0" fillId="0" borderId="0" xfId="0"/>
    <xf numFmtId="0" fontId="4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/>
    </xf>
    <xf numFmtId="2" fontId="4" fillId="2" borderId="1" xfId="0" applyNumberFormat="1" applyFont="1" applyFill="1" applyBorder="1" applyAlignment="1">
      <alignment horizontal="center"/>
    </xf>
    <xf numFmtId="0" fontId="0" fillId="3" borderId="5" xfId="0" applyFill="1" applyBorder="1"/>
    <xf numFmtId="0" fontId="0" fillId="3" borderId="3" xfId="0" applyFill="1" applyBorder="1"/>
    <xf numFmtId="0" fontId="0" fillId="3" borderId="2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2" fontId="0" fillId="3" borderId="1" xfId="0" applyNumberFormat="1" applyFill="1" applyBorder="1" applyAlignment="1">
      <alignment horizontal="center" vertical="center"/>
    </xf>
    <xf numFmtId="2" fontId="0" fillId="3" borderId="1" xfId="0" applyNumberFormat="1" applyFill="1" applyBorder="1" applyAlignment="1">
      <alignment horizontal="center"/>
    </xf>
    <xf numFmtId="0" fontId="0" fillId="3" borderId="6" xfId="0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3">
    <cellStyle name="Normal" xfId="0" builtinId="0"/>
    <cellStyle name="Normal 2" xfId="1" xr:uid="{E7A8D3BA-D8F3-4E9F-97C9-095F80C1EC68}"/>
    <cellStyle name="Normal 2 2" xfId="2" xr:uid="{9C53C7C0-960F-4FEB-9D0E-4304359069C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gif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2</xdr:row>
      <xdr:rowOff>0</xdr:rowOff>
    </xdr:from>
    <xdr:ext cx="1892896" cy="2736057"/>
    <xdr:pic>
      <xdr:nvPicPr>
        <xdr:cNvPr id="2" name="Imagem 1">
          <a:extLst>
            <a:ext uri="{FF2B5EF4-FFF2-40B4-BE49-F238E27FC236}">
              <a16:creationId xmlns:a16="http://schemas.microsoft.com/office/drawing/2014/main" id="{8605E200-F7CB-4119-8F92-512C76B733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81000"/>
          <a:ext cx="1892896" cy="2736057"/>
        </a:xfrm>
        <a:prstGeom prst="rect">
          <a:avLst/>
        </a:prstGeom>
      </xdr:spPr>
    </xdr:pic>
    <xdr:clientData/>
  </xdr:oneCellAnchor>
  <xdr:oneCellAnchor>
    <xdr:from>
      <xdr:col>3</xdr:col>
      <xdr:colOff>76198</xdr:colOff>
      <xdr:row>3</xdr:row>
      <xdr:rowOff>128882</xdr:rowOff>
    </xdr:from>
    <xdr:ext cx="1783558" cy="2330755"/>
    <xdr:pic>
      <xdr:nvPicPr>
        <xdr:cNvPr id="3" name="Imagem 2">
          <a:extLst>
            <a:ext uri="{FF2B5EF4-FFF2-40B4-BE49-F238E27FC236}">
              <a16:creationId xmlns:a16="http://schemas.microsoft.com/office/drawing/2014/main" id="{B60C7318-E5E0-43A4-8114-D28734DE9D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8" y="700382"/>
          <a:ext cx="1783558" cy="2330755"/>
        </a:xfrm>
        <a:prstGeom prst="rect">
          <a:avLst/>
        </a:prstGeom>
      </xdr:spPr>
    </xdr:pic>
    <xdr:clientData/>
  </xdr:oneCellAnchor>
  <xdr:oneCellAnchor>
    <xdr:from>
      <xdr:col>16</xdr:col>
      <xdr:colOff>35720</xdr:colOff>
      <xdr:row>0</xdr:row>
      <xdr:rowOff>0</xdr:rowOff>
    </xdr:from>
    <xdr:ext cx="4738687" cy="3775879"/>
    <xdr:pic>
      <xdr:nvPicPr>
        <xdr:cNvPr id="4" name="Imagem 3">
          <a:extLst>
            <a:ext uri="{FF2B5EF4-FFF2-40B4-BE49-F238E27FC236}">
              <a16:creationId xmlns:a16="http://schemas.microsoft.com/office/drawing/2014/main" id="{2CFC816E-C6B2-4599-A6F6-DCC57DDB60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789320" y="0"/>
          <a:ext cx="4738687" cy="3775879"/>
        </a:xfrm>
        <a:prstGeom prst="rect">
          <a:avLst/>
        </a:prstGeom>
      </xdr:spPr>
    </xdr:pic>
    <xdr:clientData/>
  </xdr:oneCellAnchor>
  <xdr:oneCellAnchor>
    <xdr:from>
      <xdr:col>16</xdr:col>
      <xdr:colOff>88107</xdr:colOff>
      <xdr:row>20</xdr:row>
      <xdr:rowOff>100012</xdr:rowOff>
    </xdr:from>
    <xdr:ext cx="4924425" cy="2874116"/>
    <xdr:pic>
      <xdr:nvPicPr>
        <xdr:cNvPr id="5" name="Imagem 4">
          <a:extLst>
            <a:ext uri="{FF2B5EF4-FFF2-40B4-BE49-F238E27FC236}">
              <a16:creationId xmlns:a16="http://schemas.microsoft.com/office/drawing/2014/main" id="{D90DFF60-9F27-427B-8CFE-667AA49248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9841707" y="3910012"/>
          <a:ext cx="4924425" cy="2874116"/>
        </a:xfrm>
        <a:prstGeom prst="rect">
          <a:avLst/>
        </a:prstGeom>
      </xdr:spPr>
    </xdr:pic>
    <xdr:clientData/>
  </xdr:oneCellAnchor>
  <xdr:oneCellAnchor>
    <xdr:from>
      <xdr:col>0</xdr:col>
      <xdr:colOff>102394</xdr:colOff>
      <xdr:row>17</xdr:row>
      <xdr:rowOff>28575</xdr:rowOff>
    </xdr:from>
    <xdr:ext cx="3024188" cy="2241352"/>
    <xdr:pic>
      <xdr:nvPicPr>
        <xdr:cNvPr id="6" name="Imagem 5">
          <a:extLst>
            <a:ext uri="{FF2B5EF4-FFF2-40B4-BE49-F238E27FC236}">
              <a16:creationId xmlns:a16="http://schemas.microsoft.com/office/drawing/2014/main" id="{7F353C8B-0C12-4A1B-867E-C9BD4CC5C4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394" y="3267075"/>
          <a:ext cx="3024188" cy="2241352"/>
        </a:xfrm>
        <a:prstGeom prst="rect">
          <a:avLst/>
        </a:prstGeom>
      </xdr:spPr>
    </xdr:pic>
    <xdr:clientData/>
  </xdr:oneCellAnchor>
  <xdr:oneCellAnchor>
    <xdr:from>
      <xdr:col>6</xdr:col>
      <xdr:colOff>311944</xdr:colOff>
      <xdr:row>0</xdr:row>
      <xdr:rowOff>0</xdr:rowOff>
    </xdr:from>
    <xdr:ext cx="5115963" cy="5285577"/>
    <xdr:pic>
      <xdr:nvPicPr>
        <xdr:cNvPr id="7" name="Imagem 6">
          <a:extLst>
            <a:ext uri="{FF2B5EF4-FFF2-40B4-BE49-F238E27FC236}">
              <a16:creationId xmlns:a16="http://schemas.microsoft.com/office/drawing/2014/main" id="{73BD8AD2-54B8-4890-BF74-F2245BE02B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969544" y="0"/>
          <a:ext cx="5115963" cy="5285577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95250</xdr:rowOff>
    </xdr:from>
    <xdr:ext cx="4942857" cy="5352381"/>
    <xdr:pic>
      <xdr:nvPicPr>
        <xdr:cNvPr id="8" name="Imagem 7">
          <a:extLst>
            <a:ext uri="{FF2B5EF4-FFF2-40B4-BE49-F238E27FC236}">
              <a16:creationId xmlns:a16="http://schemas.microsoft.com/office/drawing/2014/main" id="{1259A70F-8AAA-4985-ADD4-E7DC25E51F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0" y="5619750"/>
          <a:ext cx="4942857" cy="5352381"/>
        </a:xfrm>
        <a:prstGeom prst="rect">
          <a:avLst/>
        </a:prstGeom>
      </xdr:spPr>
    </xdr:pic>
    <xdr:clientData/>
  </xdr:oneCellAnchor>
  <xdr:oneCellAnchor>
    <xdr:from>
      <xdr:col>8</xdr:col>
      <xdr:colOff>95249</xdr:colOff>
      <xdr:row>28</xdr:row>
      <xdr:rowOff>59532</xdr:rowOff>
    </xdr:from>
    <xdr:ext cx="4778375" cy="3583781"/>
    <xdr:pic>
      <xdr:nvPicPr>
        <xdr:cNvPr id="9" name="Imagem 8">
          <a:extLst>
            <a:ext uri="{FF2B5EF4-FFF2-40B4-BE49-F238E27FC236}">
              <a16:creationId xmlns:a16="http://schemas.microsoft.com/office/drawing/2014/main" id="{6A641F56-3CDA-4FFF-BCCE-490B30A62D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72049" y="5393532"/>
          <a:ext cx="4778375" cy="3583781"/>
        </a:xfrm>
        <a:prstGeom prst="rect">
          <a:avLst/>
        </a:prstGeom>
      </xdr:spPr>
    </xdr:pic>
    <xdr:clientData/>
  </xdr:oneCellAnchor>
  <xdr:oneCellAnchor>
    <xdr:from>
      <xdr:col>15</xdr:col>
      <xdr:colOff>571500</xdr:colOff>
      <xdr:row>35</xdr:row>
      <xdr:rowOff>95250</xdr:rowOff>
    </xdr:from>
    <xdr:ext cx="6678569" cy="3095238"/>
    <xdr:pic>
      <xdr:nvPicPr>
        <xdr:cNvPr id="10" name="Imagem 9">
          <a:extLst>
            <a:ext uri="{FF2B5EF4-FFF2-40B4-BE49-F238E27FC236}">
              <a16:creationId xmlns:a16="http://schemas.microsoft.com/office/drawing/2014/main" id="{4C3CD163-A2D3-4691-A3EA-42B5901C17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9715500" y="6762750"/>
          <a:ext cx="6678569" cy="3095238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EFPROENG0012\Downloads\Planilha%20AF%20(TORRE%202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EFPROE~1\AppData\Local\Temp\Rar$DIa0.442\Planilha%20AF%20(TORRE%20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.CACULO SOMATÓRIO PESOS"/>
      <sheetName val="2.DIMENSIONAMENTO AF"/>
      <sheetName val="DIAMETROS"/>
      <sheetName val="COMPRIMENTO EQUIVALENTE"/>
    </sheetNames>
    <sheetDataSet>
      <sheetData sheetId="0" refreshError="1"/>
      <sheetData sheetId="1" refreshError="1"/>
      <sheetData sheetId="2" refreshError="1"/>
      <sheetData sheetId="3">
        <row r="2">
          <cell r="J2" t="str">
            <v xml:space="preserve">Joelho 90º </v>
          </cell>
        </row>
        <row r="3">
          <cell r="J3" t="str">
            <v>Joelho 45º</v>
          </cell>
        </row>
        <row r="4">
          <cell r="J4" t="str">
            <v>Curva Longa 90º</v>
          </cell>
        </row>
        <row r="5">
          <cell r="J5" t="str">
            <v>Curva 45º</v>
          </cell>
        </row>
        <row r="6">
          <cell r="J6" t="str">
            <v>Tê 90º Passagem direta</v>
          </cell>
        </row>
        <row r="7">
          <cell r="J7" t="str">
            <v xml:space="preserve">Tê 90º Saída de lado </v>
          </cell>
        </row>
        <row r="8">
          <cell r="J8" t="str">
            <v>Tê 90º Saída Bilateral</v>
          </cell>
        </row>
        <row r="9">
          <cell r="J9" t="str">
            <v>Entrada Normal</v>
          </cell>
        </row>
        <row r="10">
          <cell r="J10" t="str">
            <v>Entrada de Borda</v>
          </cell>
        </row>
        <row r="11">
          <cell r="J11" t="str">
            <v>Saída de Canaliz.</v>
          </cell>
        </row>
        <row r="12">
          <cell r="J12" t="str">
            <v>Válvula de Pé e Crivo</v>
          </cell>
        </row>
        <row r="13">
          <cell r="J13" t="str">
            <v>Valvula de retenção Tipo Leve</v>
          </cell>
        </row>
        <row r="14">
          <cell r="J14" t="str">
            <v>Valvula de retenção Tipo Pesado</v>
          </cell>
        </row>
        <row r="15">
          <cell r="J15" t="str">
            <v>Registro Globo Aberto</v>
          </cell>
        </row>
        <row r="16">
          <cell r="J16" t="str">
            <v>Registro Gaveta Aberto</v>
          </cell>
        </row>
        <row r="17">
          <cell r="J17" t="str">
            <v>Registro Ângulo Aberto</v>
          </cell>
        </row>
        <row r="35">
          <cell r="A35">
            <v>15</v>
          </cell>
        </row>
        <row r="36">
          <cell r="A36">
            <v>20</v>
          </cell>
        </row>
        <row r="37">
          <cell r="A37">
            <v>25</v>
          </cell>
        </row>
        <row r="38">
          <cell r="A38">
            <v>32</v>
          </cell>
        </row>
        <row r="39">
          <cell r="A39">
            <v>40</v>
          </cell>
        </row>
        <row r="40">
          <cell r="A40">
            <v>50</v>
          </cell>
        </row>
        <row r="41">
          <cell r="A41">
            <v>60</v>
          </cell>
        </row>
        <row r="42">
          <cell r="A42">
            <v>75</v>
          </cell>
        </row>
        <row r="43">
          <cell r="A43">
            <v>100</v>
          </cell>
        </row>
        <row r="44">
          <cell r="A44">
            <v>125</v>
          </cell>
        </row>
        <row r="45">
          <cell r="A45">
            <v>150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.CACULO SOMATÓRIO PESOS"/>
      <sheetName val="2.DIMENSIONAMENTO AF"/>
      <sheetName val="DIAMETROS"/>
      <sheetName val="COMPRIMENTO EQUIVALENTE"/>
    </sheetNames>
    <sheetDataSet>
      <sheetData sheetId="0" refreshError="1"/>
      <sheetData sheetId="1" refreshError="1"/>
      <sheetData sheetId="2" refreshError="1">
        <row r="4">
          <cell r="C4">
            <v>20</v>
          </cell>
          <cell r="D4">
            <v>1.5</v>
          </cell>
          <cell r="E4">
            <v>17</v>
          </cell>
        </row>
        <row r="5">
          <cell r="C5">
            <v>25</v>
          </cell>
          <cell r="D5">
            <v>1.7</v>
          </cell>
          <cell r="E5">
            <v>21.6</v>
          </cell>
        </row>
        <row r="6">
          <cell r="C6">
            <v>32</v>
          </cell>
          <cell r="D6">
            <v>2.1</v>
          </cell>
          <cell r="E6">
            <v>27.8</v>
          </cell>
        </row>
        <row r="7">
          <cell r="C7">
            <v>40</v>
          </cell>
          <cell r="D7">
            <v>2.4</v>
          </cell>
          <cell r="E7">
            <v>35.200000000000003</v>
          </cell>
        </row>
        <row r="8">
          <cell r="C8">
            <v>50</v>
          </cell>
          <cell r="D8">
            <v>3</v>
          </cell>
          <cell r="E8">
            <v>44</v>
          </cell>
        </row>
        <row r="9">
          <cell r="C9">
            <v>60</v>
          </cell>
          <cell r="D9">
            <v>3.3</v>
          </cell>
          <cell r="E9">
            <v>53.4</v>
          </cell>
        </row>
        <row r="10">
          <cell r="C10">
            <v>75</v>
          </cell>
          <cell r="D10">
            <v>4.2</v>
          </cell>
          <cell r="E10">
            <v>66.599999999999994</v>
          </cell>
        </row>
        <row r="11">
          <cell r="C11">
            <v>85</v>
          </cell>
          <cell r="D11">
            <v>4.7</v>
          </cell>
          <cell r="E11">
            <v>75.599999999999994</v>
          </cell>
        </row>
        <row r="12">
          <cell r="C12">
            <v>110</v>
          </cell>
          <cell r="D12">
            <v>6.1</v>
          </cell>
          <cell r="E12">
            <v>97.8</v>
          </cell>
        </row>
        <row r="16">
          <cell r="C16">
            <v>20</v>
          </cell>
          <cell r="D16">
            <v>2.8</v>
          </cell>
          <cell r="E16">
            <v>14.4</v>
          </cell>
        </row>
        <row r="17">
          <cell r="C17">
            <v>25</v>
          </cell>
          <cell r="D17">
            <v>3.5</v>
          </cell>
          <cell r="E17">
            <v>18</v>
          </cell>
        </row>
        <row r="18">
          <cell r="C18">
            <v>32</v>
          </cell>
          <cell r="D18">
            <v>4.5</v>
          </cell>
          <cell r="E18">
            <v>23</v>
          </cell>
        </row>
        <row r="19">
          <cell r="C19">
            <v>40</v>
          </cell>
          <cell r="D19">
            <v>5.6</v>
          </cell>
          <cell r="E19">
            <v>28.8</v>
          </cell>
        </row>
        <row r="20">
          <cell r="C20">
            <v>50</v>
          </cell>
          <cell r="D20">
            <v>6.9</v>
          </cell>
          <cell r="E20">
            <v>36.200000000000003</v>
          </cell>
        </row>
        <row r="21">
          <cell r="C21">
            <v>63</v>
          </cell>
          <cell r="D21">
            <v>8.6999999999999993</v>
          </cell>
          <cell r="E21">
            <v>45.6</v>
          </cell>
        </row>
        <row r="22">
          <cell r="C22">
            <v>75</v>
          </cell>
          <cell r="D22">
            <v>10.4</v>
          </cell>
          <cell r="E22">
            <v>54.2</v>
          </cell>
        </row>
        <row r="23">
          <cell r="C23">
            <v>90</v>
          </cell>
          <cell r="D23">
            <v>12.5</v>
          </cell>
          <cell r="E23">
            <v>65</v>
          </cell>
        </row>
        <row r="24">
          <cell r="C24">
            <v>110</v>
          </cell>
          <cell r="D24">
            <v>15.1</v>
          </cell>
          <cell r="E24">
            <v>79.8</v>
          </cell>
        </row>
        <row r="28">
          <cell r="C28">
            <v>15</v>
          </cell>
          <cell r="D28">
            <v>1.6</v>
          </cell>
          <cell r="E28">
            <v>11.8</v>
          </cell>
        </row>
        <row r="29">
          <cell r="C29">
            <v>22</v>
          </cell>
          <cell r="D29">
            <v>2</v>
          </cell>
          <cell r="E29">
            <v>18</v>
          </cell>
        </row>
        <row r="30">
          <cell r="C30">
            <v>28</v>
          </cell>
          <cell r="D30">
            <v>2.5</v>
          </cell>
          <cell r="E30">
            <v>23</v>
          </cell>
        </row>
        <row r="31">
          <cell r="C31">
            <v>35</v>
          </cell>
          <cell r="D31">
            <v>3.2</v>
          </cell>
          <cell r="E31">
            <v>28.5</v>
          </cell>
        </row>
        <row r="32">
          <cell r="C32">
            <v>42</v>
          </cell>
          <cell r="D32">
            <v>3.8</v>
          </cell>
          <cell r="E32">
            <v>33.699999999999996</v>
          </cell>
        </row>
        <row r="33">
          <cell r="C33">
            <v>54</v>
          </cell>
          <cell r="D33">
            <v>4.9000000000000004</v>
          </cell>
          <cell r="E33">
            <v>44.2</v>
          </cell>
        </row>
        <row r="34">
          <cell r="C34">
            <v>73</v>
          </cell>
          <cell r="D34">
            <v>6.5</v>
          </cell>
          <cell r="E34">
            <v>60</v>
          </cell>
        </row>
        <row r="35">
          <cell r="C35">
            <v>89</v>
          </cell>
          <cell r="D35">
            <v>7.9</v>
          </cell>
          <cell r="E35">
            <v>73.100000000000009</v>
          </cell>
        </row>
        <row r="36">
          <cell r="C36">
            <v>114</v>
          </cell>
          <cell r="D36">
            <v>10.199999999999999</v>
          </cell>
          <cell r="E36">
            <v>93.9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17C1ED-050A-49FC-9E17-3F403745B2D7}">
  <dimension ref="A1"/>
  <sheetViews>
    <sheetView topLeftCell="A22" zoomScale="80" zoomScaleNormal="80" workbookViewId="0">
      <selection activeCell="P20" sqref="P20"/>
    </sheetView>
  </sheetViews>
  <sheetFormatPr defaultRowHeight="15" x14ac:dyDescent="0.25"/>
  <sheetData/>
  <pageMargins left="0.511811024" right="0.511811024" top="0.78740157499999996" bottom="0.78740157499999996" header="0.31496062000000002" footer="0.31496062000000002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C995F7-B5BC-44B7-8813-2B6CCC0E98BD}">
  <sheetPr>
    <tabColor theme="0" tint="-0.34998626667073579"/>
  </sheetPr>
  <dimension ref="B4:K24"/>
  <sheetViews>
    <sheetView tabSelected="1" zoomScale="85" zoomScaleNormal="85" workbookViewId="0">
      <selection activeCell="M14" sqref="M14"/>
    </sheetView>
  </sheetViews>
  <sheetFormatPr defaultRowHeight="15" x14ac:dyDescent="0.25"/>
  <cols>
    <col min="3" max="3" width="27.5703125" customWidth="1"/>
    <col min="4" max="4" width="14.85546875" bestFit="1" customWidth="1"/>
    <col min="5" max="5" width="15.140625" customWidth="1"/>
    <col min="6" max="6" width="0.140625" customWidth="1"/>
    <col min="7" max="7" width="20.7109375" hidden="1" customWidth="1"/>
    <col min="8" max="9" width="20.5703125" hidden="1" customWidth="1"/>
    <col min="10" max="10" width="0.140625" hidden="1" customWidth="1"/>
    <col min="11" max="11" width="15.5703125" customWidth="1"/>
  </cols>
  <sheetData>
    <row r="4" spans="2:11" ht="15.75" x14ac:dyDescent="0.25">
      <c r="B4" s="12" t="s">
        <v>1</v>
      </c>
      <c r="C4" s="13"/>
      <c r="D4" s="13"/>
      <c r="E4" s="13"/>
      <c r="F4" s="13"/>
      <c r="G4" s="13"/>
      <c r="H4" s="5"/>
      <c r="I4" s="5"/>
      <c r="J4" s="5"/>
      <c r="K4" s="6"/>
    </row>
    <row r="5" spans="2:11" x14ac:dyDescent="0.25">
      <c r="B5" s="7" t="s">
        <v>2</v>
      </c>
      <c r="C5" s="7" t="s">
        <v>3</v>
      </c>
      <c r="D5" s="7" t="s">
        <v>4</v>
      </c>
      <c r="E5" s="7" t="s">
        <v>5</v>
      </c>
      <c r="F5" s="7" t="s">
        <v>56</v>
      </c>
      <c r="G5" s="7" t="s">
        <v>49</v>
      </c>
      <c r="H5" s="7" t="s">
        <v>50</v>
      </c>
      <c r="I5" s="7" t="s">
        <v>53</v>
      </c>
      <c r="J5" s="7" t="s">
        <v>55</v>
      </c>
      <c r="K5" s="7" t="s">
        <v>45</v>
      </c>
    </row>
    <row r="6" spans="2:11" x14ac:dyDescent="0.25">
      <c r="B6" s="8">
        <v>1</v>
      </c>
      <c r="C6" s="8" t="s">
        <v>6</v>
      </c>
      <c r="D6" s="8" t="s">
        <v>7</v>
      </c>
      <c r="E6" s="8" t="s">
        <v>8</v>
      </c>
      <c r="F6" s="8"/>
      <c r="G6" s="9">
        <v>3</v>
      </c>
      <c r="H6" s="8">
        <v>18.52</v>
      </c>
      <c r="I6" s="9">
        <f>2.3+0.42*2+0.13*2+2</f>
        <v>5.3999999999999995</v>
      </c>
      <c r="J6" s="9">
        <v>3</v>
      </c>
      <c r="K6" s="10">
        <f>0.3+0.9+0.32+3+0.67+0.19*2+0.65+3+0.89+0.84+0.31+0.36+2+1.22+0.71+0.44+0.45+2</f>
        <v>18.440000000000001</v>
      </c>
    </row>
    <row r="7" spans="2:11" x14ac:dyDescent="0.25">
      <c r="B7" s="8">
        <v>2</v>
      </c>
      <c r="C7" s="8" t="s">
        <v>6</v>
      </c>
      <c r="D7" s="8" t="s">
        <v>9</v>
      </c>
      <c r="E7" s="8" t="s">
        <v>8</v>
      </c>
      <c r="F7" s="8"/>
      <c r="G7" s="9">
        <f>3.4</f>
        <v>3.4</v>
      </c>
      <c r="H7" s="8">
        <v>28.98</v>
      </c>
      <c r="I7" s="8">
        <f>0.39*2+3*2+0.68*2+1*2</f>
        <v>10.14</v>
      </c>
      <c r="J7" s="9">
        <v>3.4</v>
      </c>
      <c r="K7" s="10">
        <f>3+8.76+5.25*2+4.08+0.54+2.07+0.57+1.89+3.08+4.97+7.71+2.2+3</f>
        <v>52.37</v>
      </c>
    </row>
    <row r="8" spans="2:11" x14ac:dyDescent="0.25">
      <c r="B8" s="8">
        <v>3</v>
      </c>
      <c r="C8" s="8" t="s">
        <v>6</v>
      </c>
      <c r="D8" s="8" t="s">
        <v>57</v>
      </c>
      <c r="E8" s="8" t="s">
        <v>8</v>
      </c>
      <c r="F8" s="8"/>
      <c r="G8" s="9"/>
      <c r="H8" s="8"/>
      <c r="I8" s="8"/>
      <c r="J8" s="9"/>
      <c r="K8" s="10">
        <v>6.55</v>
      </c>
    </row>
    <row r="9" spans="2:11" x14ac:dyDescent="0.25">
      <c r="B9" s="8">
        <v>4</v>
      </c>
      <c r="C9" s="8" t="s">
        <v>6</v>
      </c>
      <c r="D9" s="8" t="s">
        <v>10</v>
      </c>
      <c r="E9" s="8" t="s">
        <v>8</v>
      </c>
      <c r="F9" s="8">
        <v>144.24</v>
      </c>
      <c r="G9" s="8"/>
      <c r="H9" s="8"/>
      <c r="I9" s="8"/>
      <c r="J9" s="8"/>
      <c r="K9" s="10">
        <f>4.95+3.2+2.64+4.95+11.83+1.24</f>
        <v>28.81</v>
      </c>
    </row>
    <row r="10" spans="2:11" x14ac:dyDescent="0.25">
      <c r="B10" s="11">
        <v>5</v>
      </c>
      <c r="C10" s="8" t="s">
        <v>12</v>
      </c>
      <c r="D10" s="8" t="s">
        <v>7</v>
      </c>
      <c r="E10" s="8" t="s">
        <v>11</v>
      </c>
      <c r="F10" s="8"/>
      <c r="G10" s="9"/>
      <c r="H10" s="9">
        <v>26</v>
      </c>
      <c r="I10" s="9">
        <v>4</v>
      </c>
      <c r="J10" s="9"/>
      <c r="K10" s="10">
        <v>20</v>
      </c>
    </row>
    <row r="11" spans="2:11" x14ac:dyDescent="0.25">
      <c r="B11" s="8">
        <v>6</v>
      </c>
      <c r="C11" s="8" t="s">
        <v>12</v>
      </c>
      <c r="D11" s="8" t="s">
        <v>9</v>
      </c>
      <c r="E11" s="8" t="s">
        <v>11</v>
      </c>
      <c r="F11" s="8"/>
      <c r="G11" s="9">
        <v>2</v>
      </c>
      <c r="H11" s="9">
        <v>8</v>
      </c>
      <c r="I11" s="9">
        <v>8</v>
      </c>
      <c r="J11" s="9">
        <v>2</v>
      </c>
      <c r="K11" s="10">
        <v>10</v>
      </c>
    </row>
    <row r="12" spans="2:11" x14ac:dyDescent="0.25">
      <c r="B12" s="8">
        <v>7</v>
      </c>
      <c r="C12" s="8" t="s">
        <v>12</v>
      </c>
      <c r="D12" s="8" t="s">
        <v>10</v>
      </c>
      <c r="E12" s="8" t="s">
        <v>11</v>
      </c>
      <c r="F12" s="8"/>
      <c r="G12" s="9">
        <v>1</v>
      </c>
      <c r="H12" s="9">
        <v>8</v>
      </c>
      <c r="I12" s="9">
        <v>1</v>
      </c>
      <c r="J12" s="9">
        <v>1</v>
      </c>
      <c r="K12" s="10">
        <v>4</v>
      </c>
    </row>
    <row r="13" spans="2:11" x14ac:dyDescent="0.25">
      <c r="B13" s="8">
        <v>8</v>
      </c>
      <c r="C13" s="8" t="s">
        <v>14</v>
      </c>
      <c r="D13" s="8" t="s">
        <v>10</v>
      </c>
      <c r="E13" s="8" t="s">
        <v>11</v>
      </c>
      <c r="F13" s="8"/>
      <c r="G13" s="9"/>
      <c r="H13" s="9"/>
      <c r="I13" s="9"/>
      <c r="J13" s="9"/>
      <c r="K13" s="10">
        <v>2</v>
      </c>
    </row>
    <row r="14" spans="2:11" x14ac:dyDescent="0.25">
      <c r="B14" s="8">
        <v>9</v>
      </c>
      <c r="C14" s="8" t="s">
        <v>47</v>
      </c>
      <c r="D14" s="8" t="s">
        <v>10</v>
      </c>
      <c r="E14" s="8" t="s">
        <v>11</v>
      </c>
      <c r="F14" s="8"/>
      <c r="G14" s="9"/>
      <c r="H14" s="9">
        <v>1</v>
      </c>
      <c r="I14" s="9"/>
      <c r="J14" s="9"/>
      <c r="K14" s="10">
        <v>3</v>
      </c>
    </row>
    <row r="15" spans="2:11" x14ac:dyDescent="0.25">
      <c r="B15" s="8">
        <v>10</v>
      </c>
      <c r="C15" s="8" t="s">
        <v>32</v>
      </c>
      <c r="D15" s="8" t="s">
        <v>7</v>
      </c>
      <c r="E15" s="8" t="s">
        <v>11</v>
      </c>
      <c r="F15" s="8"/>
      <c r="G15" s="9">
        <v>1</v>
      </c>
      <c r="H15" s="9">
        <v>4</v>
      </c>
      <c r="I15" s="9">
        <v>2</v>
      </c>
      <c r="J15" s="9">
        <v>1</v>
      </c>
      <c r="K15" s="10">
        <v>1</v>
      </c>
    </row>
    <row r="16" spans="2:11" x14ac:dyDescent="0.25">
      <c r="B16" s="8">
        <v>11</v>
      </c>
      <c r="C16" s="8" t="s">
        <v>15</v>
      </c>
      <c r="D16" s="8" t="s">
        <v>16</v>
      </c>
      <c r="E16" s="8" t="s">
        <v>11</v>
      </c>
      <c r="F16" s="8"/>
      <c r="G16" s="9">
        <v>10</v>
      </c>
      <c r="H16" s="9"/>
      <c r="I16" s="9"/>
      <c r="J16" s="9"/>
      <c r="K16" s="10">
        <v>9</v>
      </c>
    </row>
    <row r="17" spans="2:11" x14ac:dyDescent="0.25">
      <c r="B17" s="8">
        <v>12</v>
      </c>
      <c r="C17" s="8" t="s">
        <v>23</v>
      </c>
      <c r="D17" s="8" t="s">
        <v>24</v>
      </c>
      <c r="E17" s="8" t="s">
        <v>11</v>
      </c>
      <c r="F17" s="8"/>
      <c r="G17" s="9"/>
      <c r="H17" s="9">
        <v>5</v>
      </c>
      <c r="I17" s="9">
        <v>2</v>
      </c>
      <c r="J17" s="9">
        <v>4</v>
      </c>
      <c r="K17" s="10">
        <v>5</v>
      </c>
    </row>
    <row r="18" spans="2:11" x14ac:dyDescent="0.25">
      <c r="B18" s="8">
        <v>13</v>
      </c>
      <c r="C18" s="8" t="s">
        <v>30</v>
      </c>
      <c r="D18" s="8" t="s">
        <v>31</v>
      </c>
      <c r="E18" s="8" t="s">
        <v>11</v>
      </c>
      <c r="F18" s="8"/>
      <c r="G18" s="9">
        <v>1</v>
      </c>
      <c r="H18" s="9"/>
      <c r="I18" s="9">
        <v>2</v>
      </c>
      <c r="J18" s="9">
        <v>1</v>
      </c>
      <c r="K18" s="10">
        <v>1</v>
      </c>
    </row>
    <row r="19" spans="2:11" x14ac:dyDescent="0.25">
      <c r="B19" s="8">
        <v>14</v>
      </c>
      <c r="C19" s="8" t="s">
        <v>13</v>
      </c>
      <c r="D19" s="8" t="s">
        <v>10</v>
      </c>
      <c r="E19" s="8" t="s">
        <v>11</v>
      </c>
      <c r="F19" s="8"/>
      <c r="G19" s="9"/>
      <c r="H19" s="9"/>
      <c r="I19" s="9">
        <v>2</v>
      </c>
      <c r="J19" s="9"/>
      <c r="K19" s="10">
        <v>2</v>
      </c>
    </row>
    <row r="20" spans="2:11" x14ac:dyDescent="0.25">
      <c r="B20" s="8">
        <v>15</v>
      </c>
      <c r="C20" s="8" t="s">
        <v>13</v>
      </c>
      <c r="D20" s="8" t="s">
        <v>7</v>
      </c>
      <c r="E20" s="8" t="s">
        <v>11</v>
      </c>
      <c r="F20" s="8"/>
      <c r="G20" s="9">
        <v>1</v>
      </c>
      <c r="H20" s="9">
        <v>7</v>
      </c>
      <c r="I20" s="9">
        <v>2</v>
      </c>
      <c r="J20" s="9">
        <v>1</v>
      </c>
      <c r="K20" s="10">
        <v>7</v>
      </c>
    </row>
    <row r="21" spans="2:11" x14ac:dyDescent="0.25">
      <c r="B21" s="8">
        <v>16</v>
      </c>
      <c r="C21" s="8" t="s">
        <v>33</v>
      </c>
      <c r="D21" s="8" t="s">
        <v>9</v>
      </c>
      <c r="E21" s="8" t="s">
        <v>11</v>
      </c>
      <c r="F21" s="8"/>
      <c r="G21" s="9">
        <v>1</v>
      </c>
      <c r="H21" s="9">
        <v>5</v>
      </c>
      <c r="I21" s="9">
        <v>2</v>
      </c>
      <c r="J21" s="9">
        <v>1</v>
      </c>
      <c r="K21" s="10">
        <v>1</v>
      </c>
    </row>
    <row r="22" spans="2:11" x14ac:dyDescent="0.25">
      <c r="B22" s="8">
        <v>17</v>
      </c>
      <c r="C22" s="8" t="s">
        <v>34</v>
      </c>
      <c r="D22" s="8" t="s">
        <v>16</v>
      </c>
      <c r="E22" s="8" t="s">
        <v>11</v>
      </c>
      <c r="F22" s="8"/>
      <c r="G22" s="9"/>
      <c r="H22" s="9"/>
      <c r="I22" s="9">
        <v>1</v>
      </c>
      <c r="J22" s="9"/>
      <c r="K22" s="10">
        <v>1</v>
      </c>
    </row>
    <row r="23" spans="2:11" x14ac:dyDescent="0.25">
      <c r="B23" s="8">
        <v>18</v>
      </c>
      <c r="C23" s="8" t="s">
        <v>54</v>
      </c>
      <c r="D23" s="8" t="s">
        <v>48</v>
      </c>
      <c r="E23" s="8" t="s">
        <v>11</v>
      </c>
      <c r="F23" s="8"/>
      <c r="G23" s="9">
        <v>1</v>
      </c>
      <c r="H23" s="9">
        <v>4</v>
      </c>
      <c r="I23" s="9">
        <v>2</v>
      </c>
      <c r="J23" s="9">
        <v>1</v>
      </c>
      <c r="K23" s="10">
        <v>1</v>
      </c>
    </row>
    <row r="24" spans="2:11" x14ac:dyDescent="0.25">
      <c r="B24" s="8">
        <v>19</v>
      </c>
      <c r="C24" s="8" t="s">
        <v>32</v>
      </c>
      <c r="D24" s="8" t="s">
        <v>9</v>
      </c>
      <c r="E24" s="8" t="s">
        <v>11</v>
      </c>
      <c r="F24" s="8"/>
      <c r="G24" s="9">
        <v>1</v>
      </c>
      <c r="H24" s="9">
        <v>4</v>
      </c>
      <c r="I24" s="9">
        <v>2</v>
      </c>
      <c r="J24" s="9">
        <v>1</v>
      </c>
      <c r="K24" s="10">
        <v>1</v>
      </c>
    </row>
  </sheetData>
  <mergeCells count="1">
    <mergeCell ref="B4:G4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82F6A0-BD73-4CB4-AEC2-F05C8962DACE}">
  <sheetPr>
    <tabColor theme="0" tint="-0.34998626667073579"/>
  </sheetPr>
  <dimension ref="A1:L29"/>
  <sheetViews>
    <sheetView zoomScale="75" zoomScaleNormal="75" workbookViewId="0">
      <selection activeCell="N16" sqref="N16"/>
    </sheetView>
  </sheetViews>
  <sheetFormatPr defaultRowHeight="15" x14ac:dyDescent="0.25"/>
  <cols>
    <col min="2" max="2" width="28.7109375" bestFit="1" customWidth="1"/>
    <col min="3" max="3" width="10.85546875" bestFit="1" customWidth="1"/>
    <col min="4" max="4" width="9.28515625" bestFit="1" customWidth="1"/>
    <col min="5" max="5" width="39.140625" bestFit="1" customWidth="1"/>
    <col min="6" max="6" width="10.140625" customWidth="1"/>
    <col min="7" max="7" width="9" customWidth="1"/>
    <col min="8" max="8" width="7.42578125" customWidth="1"/>
    <col min="9" max="11" width="8.140625" customWidth="1"/>
  </cols>
  <sheetData>
    <row r="1" spans="1:12" ht="15.75" x14ac:dyDescent="0.25">
      <c r="A1" s="14" t="s">
        <v>17</v>
      </c>
      <c r="B1" s="14"/>
      <c r="C1" s="14"/>
      <c r="D1" s="14"/>
      <c r="E1" s="14"/>
    </row>
    <row r="2" spans="1:12" x14ac:dyDescent="0.25">
      <c r="A2" s="1" t="s">
        <v>2</v>
      </c>
      <c r="B2" s="1" t="s">
        <v>3</v>
      </c>
      <c r="C2" s="1" t="s">
        <v>4</v>
      </c>
      <c r="D2" s="1" t="s">
        <v>5</v>
      </c>
      <c r="E2" s="1" t="s">
        <v>60</v>
      </c>
      <c r="F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58</v>
      </c>
      <c r="L2" s="1" t="s">
        <v>45</v>
      </c>
    </row>
    <row r="3" spans="1:12" x14ac:dyDescent="0.25">
      <c r="A3" s="2">
        <v>1</v>
      </c>
      <c r="B3" s="2" t="s">
        <v>18</v>
      </c>
      <c r="C3" s="2" t="s">
        <v>19</v>
      </c>
      <c r="D3" s="2" t="s">
        <v>0</v>
      </c>
      <c r="E3" s="2">
        <f>1.45+33.08+2.63+1.45+0.46+1.45+13.46+2.2</f>
        <v>56.180000000000014</v>
      </c>
      <c r="F3" s="2">
        <f>3.47+4.79+4+6*0.3+0.57*3</f>
        <v>15.77</v>
      </c>
      <c r="G3" s="2">
        <f>4.62+0.69+4.27+4.01</f>
        <v>13.59</v>
      </c>
      <c r="H3" s="2">
        <f>1.77+1.02+2.65-1+0.3*2</f>
        <v>5.0399999999999991</v>
      </c>
      <c r="I3" s="2">
        <v>5.04</v>
      </c>
      <c r="J3" s="2">
        <f>1.82+16.75+20.65+2.65-0.6+10*0.3</f>
        <v>44.269999999999996</v>
      </c>
      <c r="K3" s="2">
        <f>3.5+2.65-0.6+0.3*6+2.56+4.79</f>
        <v>14.7</v>
      </c>
      <c r="L3" s="4">
        <f>SUM(E3:K3)</f>
        <v>154.59</v>
      </c>
    </row>
    <row r="4" spans="1:12" x14ac:dyDescent="0.25">
      <c r="A4" s="2">
        <f>A3+1</f>
        <v>2</v>
      </c>
      <c r="B4" s="2" t="s">
        <v>18</v>
      </c>
      <c r="C4" s="2" t="s">
        <v>20</v>
      </c>
      <c r="D4" s="2" t="s">
        <v>0</v>
      </c>
      <c r="E4" s="3">
        <f>1.83+2.61+0.24+1.45+4.24+1.74</f>
        <v>12.110000000000001</v>
      </c>
      <c r="F4" s="3">
        <f>2.65-0.6</f>
        <v>2.0499999999999998</v>
      </c>
      <c r="G4" s="3"/>
      <c r="H4" s="2"/>
      <c r="I4" s="2"/>
      <c r="J4" s="2"/>
      <c r="K4" s="2"/>
      <c r="L4" s="4">
        <f t="shared" ref="L4:L28" si="0">SUM(E4:K4)</f>
        <v>14.16</v>
      </c>
    </row>
    <row r="5" spans="1:12" x14ac:dyDescent="0.25">
      <c r="A5" s="2">
        <f t="shared" ref="A5:A11" si="1">A4+1</f>
        <v>3</v>
      </c>
      <c r="B5" s="2" t="s">
        <v>18</v>
      </c>
      <c r="C5" s="2" t="s">
        <v>7</v>
      </c>
      <c r="D5" s="2" t="s">
        <v>0</v>
      </c>
      <c r="E5" s="3">
        <f>2.31+0.76+1.45</f>
        <v>4.5200000000000005</v>
      </c>
      <c r="F5" s="3"/>
      <c r="G5" s="3"/>
      <c r="H5" s="2"/>
      <c r="I5" s="2"/>
      <c r="J5" s="2"/>
      <c r="K5" s="2"/>
      <c r="L5" s="4">
        <f t="shared" si="0"/>
        <v>4.5200000000000005</v>
      </c>
    </row>
    <row r="6" spans="1:12" x14ac:dyDescent="0.25">
      <c r="A6" s="2">
        <f t="shared" si="1"/>
        <v>4</v>
      </c>
      <c r="B6" s="2" t="s">
        <v>25</v>
      </c>
      <c r="C6" s="2" t="s">
        <v>19</v>
      </c>
      <c r="D6" s="2" t="s">
        <v>5</v>
      </c>
      <c r="E6" s="3"/>
      <c r="F6" s="2"/>
      <c r="G6" s="3">
        <v>1</v>
      </c>
      <c r="H6" s="3">
        <v>1</v>
      </c>
      <c r="I6" s="3">
        <v>1</v>
      </c>
      <c r="J6" s="3">
        <v>1</v>
      </c>
      <c r="K6" s="3">
        <v>1</v>
      </c>
      <c r="L6" s="4">
        <f t="shared" si="0"/>
        <v>5</v>
      </c>
    </row>
    <row r="7" spans="1:12" x14ac:dyDescent="0.25">
      <c r="A7" s="2">
        <f t="shared" si="1"/>
        <v>5</v>
      </c>
      <c r="B7" s="2" t="s">
        <v>25</v>
      </c>
      <c r="C7" s="2" t="s">
        <v>20</v>
      </c>
      <c r="D7" s="2" t="s">
        <v>5</v>
      </c>
      <c r="E7" s="3">
        <v>1</v>
      </c>
      <c r="F7" s="3">
        <v>1</v>
      </c>
      <c r="G7" s="3"/>
      <c r="H7" s="3"/>
      <c r="I7" s="3"/>
      <c r="J7" s="3"/>
      <c r="K7" s="3"/>
      <c r="L7" s="4">
        <f t="shared" si="0"/>
        <v>2</v>
      </c>
    </row>
    <row r="8" spans="1:12" x14ac:dyDescent="0.25">
      <c r="A8" s="2">
        <f t="shared" si="1"/>
        <v>6</v>
      </c>
      <c r="B8" s="2" t="s">
        <v>25</v>
      </c>
      <c r="C8" s="2" t="s">
        <v>7</v>
      </c>
      <c r="D8" s="2" t="s">
        <v>5</v>
      </c>
      <c r="E8" s="3">
        <v>1</v>
      </c>
      <c r="F8" s="3"/>
      <c r="G8" s="3"/>
      <c r="H8" s="3"/>
      <c r="I8" s="3"/>
      <c r="J8" s="3"/>
      <c r="K8" s="3"/>
      <c r="L8" s="4">
        <f t="shared" si="0"/>
        <v>1</v>
      </c>
    </row>
    <row r="9" spans="1:12" x14ac:dyDescent="0.25">
      <c r="A9" s="2">
        <f t="shared" si="1"/>
        <v>7</v>
      </c>
      <c r="B9" s="2" t="s">
        <v>27</v>
      </c>
      <c r="C9" s="2" t="s">
        <v>19</v>
      </c>
      <c r="D9" s="2" t="s">
        <v>5</v>
      </c>
      <c r="E9" s="3">
        <f>2+5</f>
        <v>7</v>
      </c>
      <c r="F9" s="3">
        <v>3</v>
      </c>
      <c r="G9" s="3">
        <v>4</v>
      </c>
      <c r="H9" s="3">
        <v>2</v>
      </c>
      <c r="I9" s="3">
        <v>2</v>
      </c>
      <c r="J9" s="3">
        <v>3</v>
      </c>
      <c r="K9" s="3">
        <v>3</v>
      </c>
      <c r="L9" s="4">
        <f t="shared" si="0"/>
        <v>24</v>
      </c>
    </row>
    <row r="10" spans="1:12" x14ac:dyDescent="0.25">
      <c r="A10" s="2">
        <f t="shared" si="1"/>
        <v>8</v>
      </c>
      <c r="B10" s="2" t="s">
        <v>26</v>
      </c>
      <c r="C10" s="2" t="s">
        <v>19</v>
      </c>
      <c r="D10" s="2" t="s">
        <v>5</v>
      </c>
      <c r="E10" s="3"/>
      <c r="F10" s="3">
        <v>1</v>
      </c>
      <c r="G10" s="3"/>
      <c r="H10" s="3"/>
      <c r="I10" s="3"/>
      <c r="J10" s="3"/>
      <c r="K10" s="3"/>
      <c r="L10" s="4">
        <f t="shared" si="0"/>
        <v>1</v>
      </c>
    </row>
    <row r="11" spans="1:12" x14ac:dyDescent="0.25">
      <c r="A11" s="2">
        <f t="shared" si="1"/>
        <v>9</v>
      </c>
      <c r="B11" s="2" t="s">
        <v>26</v>
      </c>
      <c r="C11" s="2" t="s">
        <v>20</v>
      </c>
      <c r="D11" s="2" t="s">
        <v>5</v>
      </c>
      <c r="E11" s="3">
        <v>2</v>
      </c>
      <c r="F11" s="3"/>
      <c r="G11" s="3"/>
      <c r="H11" s="3"/>
      <c r="I11" s="3"/>
      <c r="J11" s="3"/>
      <c r="K11" s="3"/>
      <c r="L11" s="4">
        <f t="shared" si="0"/>
        <v>2</v>
      </c>
    </row>
    <row r="12" spans="1:12" x14ac:dyDescent="0.25">
      <c r="A12" s="2">
        <f t="shared" ref="A12:A24" si="2">A11+1</f>
        <v>10</v>
      </c>
      <c r="B12" s="2" t="s">
        <v>26</v>
      </c>
      <c r="C12" s="2" t="s">
        <v>7</v>
      </c>
      <c r="D12" s="2" t="s">
        <v>5</v>
      </c>
      <c r="E12" s="3">
        <v>1</v>
      </c>
      <c r="F12" s="3"/>
      <c r="G12" s="3"/>
      <c r="H12" s="3"/>
      <c r="I12" s="3"/>
      <c r="J12" s="3"/>
      <c r="K12" s="3"/>
      <c r="L12" s="4">
        <f t="shared" si="0"/>
        <v>1</v>
      </c>
    </row>
    <row r="13" spans="1:12" x14ac:dyDescent="0.25">
      <c r="A13" s="2">
        <f t="shared" si="2"/>
        <v>11</v>
      </c>
      <c r="B13" s="2" t="s">
        <v>27</v>
      </c>
      <c r="C13" s="2" t="s">
        <v>7</v>
      </c>
      <c r="D13" s="2" t="s">
        <v>5</v>
      </c>
      <c r="E13" s="3">
        <v>1</v>
      </c>
      <c r="F13" s="3"/>
      <c r="G13" s="3"/>
      <c r="H13" s="2"/>
      <c r="I13" s="2"/>
      <c r="J13" s="2"/>
      <c r="K13" s="2"/>
      <c r="L13" s="4">
        <f t="shared" si="0"/>
        <v>1</v>
      </c>
    </row>
    <row r="14" spans="1:12" x14ac:dyDescent="0.25">
      <c r="A14" s="2">
        <f t="shared" si="2"/>
        <v>12</v>
      </c>
      <c r="B14" s="2" t="s">
        <v>28</v>
      </c>
      <c r="C14" s="2" t="s">
        <v>61</v>
      </c>
      <c r="D14" s="2" t="s">
        <v>5</v>
      </c>
      <c r="E14" s="2"/>
      <c r="F14" s="3">
        <v>10</v>
      </c>
      <c r="G14" s="3">
        <v>1</v>
      </c>
      <c r="H14" s="3">
        <v>3</v>
      </c>
      <c r="I14" s="3">
        <v>3</v>
      </c>
      <c r="J14" s="3"/>
      <c r="K14" s="3">
        <v>7</v>
      </c>
      <c r="L14" s="4">
        <f t="shared" si="0"/>
        <v>24</v>
      </c>
    </row>
    <row r="15" spans="1:12" x14ac:dyDescent="0.25">
      <c r="A15" s="2">
        <f t="shared" si="2"/>
        <v>13</v>
      </c>
      <c r="B15" s="2" t="s">
        <v>28</v>
      </c>
      <c r="C15" s="2" t="s">
        <v>44</v>
      </c>
      <c r="D15" s="2" t="s">
        <v>5</v>
      </c>
      <c r="E15" s="2"/>
      <c r="F15" s="3"/>
      <c r="G15" s="3">
        <v>1</v>
      </c>
      <c r="H15" s="2"/>
      <c r="I15" s="3"/>
      <c r="J15" s="3"/>
      <c r="K15" s="3"/>
      <c r="L15" s="4">
        <f t="shared" si="0"/>
        <v>1</v>
      </c>
    </row>
    <row r="16" spans="1:12" x14ac:dyDescent="0.25">
      <c r="A16" s="2">
        <f t="shared" si="2"/>
        <v>14</v>
      </c>
      <c r="B16" s="2" t="s">
        <v>46</v>
      </c>
      <c r="C16" s="2" t="s">
        <v>44</v>
      </c>
      <c r="D16" s="2" t="s">
        <v>5</v>
      </c>
      <c r="E16" s="2"/>
      <c r="F16" s="3"/>
      <c r="G16" s="3">
        <v>2</v>
      </c>
      <c r="H16" s="3"/>
      <c r="I16" s="3"/>
      <c r="J16" s="3"/>
      <c r="K16" s="3"/>
      <c r="L16" s="4">
        <f t="shared" si="0"/>
        <v>2</v>
      </c>
    </row>
    <row r="17" spans="1:12" x14ac:dyDescent="0.25">
      <c r="A17" s="2">
        <f t="shared" si="2"/>
        <v>15</v>
      </c>
      <c r="B17" s="2" t="s">
        <v>46</v>
      </c>
      <c r="C17" s="2" t="s">
        <v>61</v>
      </c>
      <c r="D17" s="2" t="s">
        <v>5</v>
      </c>
      <c r="E17" s="2"/>
      <c r="F17" s="3">
        <v>2</v>
      </c>
      <c r="G17" s="3"/>
      <c r="H17" s="3"/>
      <c r="I17" s="3"/>
      <c r="J17" s="3">
        <v>10</v>
      </c>
      <c r="K17" s="3">
        <v>2</v>
      </c>
      <c r="L17" s="4">
        <f t="shared" si="0"/>
        <v>14</v>
      </c>
    </row>
    <row r="18" spans="1:12" x14ac:dyDescent="0.25">
      <c r="A18" s="2">
        <f t="shared" si="2"/>
        <v>16</v>
      </c>
      <c r="B18" s="2" t="s">
        <v>27</v>
      </c>
      <c r="C18" s="2" t="s">
        <v>20</v>
      </c>
      <c r="D18" s="2" t="s">
        <v>5</v>
      </c>
      <c r="E18" s="3">
        <v>4</v>
      </c>
      <c r="F18" s="3"/>
      <c r="G18" s="3"/>
      <c r="H18" s="3"/>
      <c r="I18" s="3"/>
      <c r="J18" s="3"/>
      <c r="K18" s="3"/>
      <c r="L18" s="4">
        <f t="shared" si="0"/>
        <v>4</v>
      </c>
    </row>
    <row r="19" spans="1:12" x14ac:dyDescent="0.25">
      <c r="A19" s="2">
        <f t="shared" si="2"/>
        <v>17</v>
      </c>
      <c r="B19" s="2" t="s">
        <v>29</v>
      </c>
      <c r="C19" s="2" t="s">
        <v>20</v>
      </c>
      <c r="D19" s="2" t="s">
        <v>5</v>
      </c>
      <c r="E19" s="3">
        <v>3</v>
      </c>
      <c r="F19" s="3"/>
      <c r="G19" s="3"/>
      <c r="H19" s="3"/>
      <c r="I19" s="3"/>
      <c r="J19" s="3"/>
      <c r="K19" s="3"/>
      <c r="L19" s="4">
        <f t="shared" si="0"/>
        <v>3</v>
      </c>
    </row>
    <row r="20" spans="1:12" x14ac:dyDescent="0.25">
      <c r="A20" s="2">
        <f t="shared" si="2"/>
        <v>18</v>
      </c>
      <c r="B20" s="2" t="s">
        <v>29</v>
      </c>
      <c r="C20" s="2" t="s">
        <v>19</v>
      </c>
      <c r="D20" s="2" t="s">
        <v>5</v>
      </c>
      <c r="E20" s="3">
        <v>1</v>
      </c>
      <c r="F20" s="3">
        <v>9</v>
      </c>
      <c r="G20" s="3"/>
      <c r="H20" s="3">
        <v>1</v>
      </c>
      <c r="I20" s="3">
        <v>1</v>
      </c>
      <c r="J20" s="3">
        <v>9</v>
      </c>
      <c r="K20" s="3">
        <v>6</v>
      </c>
      <c r="L20" s="4">
        <f t="shared" si="0"/>
        <v>27</v>
      </c>
    </row>
    <row r="21" spans="1:12" x14ac:dyDescent="0.25">
      <c r="A21" s="2">
        <f t="shared" si="2"/>
        <v>19</v>
      </c>
      <c r="B21" s="2" t="s">
        <v>29</v>
      </c>
      <c r="C21" s="2" t="s">
        <v>7</v>
      </c>
      <c r="D21" s="2" t="s">
        <v>5</v>
      </c>
      <c r="E21" s="3">
        <v>2</v>
      </c>
      <c r="F21" s="3"/>
      <c r="G21" s="3"/>
      <c r="H21" s="3"/>
      <c r="I21" s="3"/>
      <c r="J21" s="3"/>
      <c r="K21" s="3"/>
      <c r="L21" s="4">
        <f t="shared" si="0"/>
        <v>2</v>
      </c>
    </row>
    <row r="22" spans="1:12" x14ac:dyDescent="0.25">
      <c r="A22" s="2">
        <f t="shared" si="2"/>
        <v>20</v>
      </c>
      <c r="B22" s="2" t="s">
        <v>22</v>
      </c>
      <c r="C22" s="2" t="s">
        <v>59</v>
      </c>
      <c r="D22" s="2" t="s">
        <v>5</v>
      </c>
      <c r="E22" s="3">
        <v>1</v>
      </c>
      <c r="F22" s="3"/>
      <c r="G22" s="3"/>
      <c r="H22" s="3"/>
      <c r="I22" s="3"/>
      <c r="J22" s="3"/>
      <c r="K22" s="3"/>
      <c r="L22" s="4">
        <f t="shared" si="0"/>
        <v>1</v>
      </c>
    </row>
    <row r="23" spans="1:12" x14ac:dyDescent="0.25">
      <c r="A23" s="2">
        <f t="shared" si="2"/>
        <v>21</v>
      </c>
      <c r="B23" s="2" t="s">
        <v>21</v>
      </c>
      <c r="C23" s="2" t="s">
        <v>19</v>
      </c>
      <c r="D23" s="2" t="s">
        <v>11</v>
      </c>
      <c r="E23" s="3">
        <v>1</v>
      </c>
      <c r="F23" s="3"/>
      <c r="G23" s="3"/>
      <c r="H23" s="3"/>
      <c r="I23" s="3"/>
      <c r="J23" s="3"/>
      <c r="K23" s="3"/>
      <c r="L23" s="4">
        <f t="shared" si="0"/>
        <v>1</v>
      </c>
    </row>
    <row r="24" spans="1:12" x14ac:dyDescent="0.25">
      <c r="A24" s="2">
        <f t="shared" si="2"/>
        <v>22</v>
      </c>
      <c r="B24" s="2" t="s">
        <v>35</v>
      </c>
      <c r="C24" s="2" t="s">
        <v>19</v>
      </c>
      <c r="D24" s="2" t="s">
        <v>11</v>
      </c>
      <c r="E24" s="3">
        <v>1</v>
      </c>
      <c r="F24" s="3"/>
      <c r="G24" s="3"/>
      <c r="H24" s="3"/>
      <c r="I24" s="3"/>
      <c r="J24" s="3"/>
      <c r="K24" s="3"/>
      <c r="L24" s="4">
        <f t="shared" si="0"/>
        <v>1</v>
      </c>
    </row>
    <row r="25" spans="1:12" x14ac:dyDescent="0.25">
      <c r="A25" s="2">
        <f t="shared" ref="A25:A28" si="3">A24+1</f>
        <v>23</v>
      </c>
      <c r="B25" s="2" t="s">
        <v>36</v>
      </c>
      <c r="C25" s="2" t="s">
        <v>37</v>
      </c>
      <c r="D25" s="2" t="s">
        <v>11</v>
      </c>
      <c r="E25" s="3"/>
      <c r="F25" s="3">
        <v>1</v>
      </c>
      <c r="G25" s="3"/>
      <c r="H25" s="3"/>
      <c r="I25" s="3"/>
      <c r="J25" s="3"/>
      <c r="K25" s="3"/>
      <c r="L25" s="4">
        <f t="shared" si="0"/>
        <v>1</v>
      </c>
    </row>
    <row r="26" spans="1:12" x14ac:dyDescent="0.25">
      <c r="A26" s="2">
        <f t="shared" si="3"/>
        <v>24</v>
      </c>
      <c r="B26" s="2" t="s">
        <v>36</v>
      </c>
      <c r="C26" s="2" t="s">
        <v>38</v>
      </c>
      <c r="D26" s="2" t="s">
        <v>11</v>
      </c>
      <c r="E26" s="3"/>
      <c r="F26" s="3">
        <v>1</v>
      </c>
      <c r="G26" s="3"/>
      <c r="H26" s="3"/>
      <c r="I26" s="3"/>
      <c r="J26" s="3"/>
      <c r="K26" s="3"/>
      <c r="L26" s="4">
        <f t="shared" si="0"/>
        <v>1</v>
      </c>
    </row>
    <row r="27" spans="1:12" x14ac:dyDescent="0.25">
      <c r="A27" s="2">
        <f t="shared" si="3"/>
        <v>25</v>
      </c>
      <c r="B27" s="2" t="s">
        <v>36</v>
      </c>
      <c r="C27" s="2" t="s">
        <v>37</v>
      </c>
      <c r="D27" s="2" t="s">
        <v>11</v>
      </c>
      <c r="E27" s="3"/>
      <c r="F27" s="3">
        <v>1</v>
      </c>
      <c r="G27" s="3"/>
      <c r="H27" s="3"/>
      <c r="I27" s="3"/>
      <c r="J27" s="3"/>
      <c r="K27" s="3"/>
      <c r="L27" s="4">
        <f t="shared" si="0"/>
        <v>1</v>
      </c>
    </row>
    <row r="28" spans="1:12" x14ac:dyDescent="0.25">
      <c r="A28" s="2">
        <f t="shared" si="3"/>
        <v>26</v>
      </c>
      <c r="B28" s="2" t="s">
        <v>51</v>
      </c>
      <c r="C28" s="2" t="s">
        <v>52</v>
      </c>
      <c r="D28" s="2" t="s">
        <v>11</v>
      </c>
      <c r="E28" s="3">
        <v>3</v>
      </c>
      <c r="F28" s="3"/>
      <c r="G28" s="3"/>
      <c r="H28" s="3"/>
      <c r="I28" s="3"/>
      <c r="J28" s="3"/>
      <c r="K28" s="3"/>
      <c r="L28" s="4">
        <f t="shared" si="0"/>
        <v>3</v>
      </c>
    </row>
    <row r="29" spans="1:12" x14ac:dyDescent="0.25">
      <c r="A29" s="2">
        <f t="shared" ref="A29" si="4">A28+1</f>
        <v>27</v>
      </c>
      <c r="B29" s="2" t="s">
        <v>62</v>
      </c>
      <c r="C29" s="2" t="s">
        <v>52</v>
      </c>
      <c r="D29" s="2" t="s">
        <v>11</v>
      </c>
      <c r="E29" s="3">
        <v>1</v>
      </c>
      <c r="F29" s="3"/>
      <c r="G29" s="3"/>
      <c r="H29" s="3"/>
      <c r="I29" s="3"/>
      <c r="J29" s="3"/>
      <c r="K29" s="3"/>
      <c r="L29" s="4">
        <f t="shared" ref="L29" si="5">SUM(E29:K29)</f>
        <v>1</v>
      </c>
    </row>
  </sheetData>
  <mergeCells count="1">
    <mergeCell ref="A1:E1"/>
  </mergeCells>
  <phoneticPr fontId="5" type="noConversion"/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NBR-5626</vt:lpstr>
      <vt:lpstr>QTT ESGOTO</vt:lpstr>
      <vt:lpstr>QTT ÁGUA FRIA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Aline</dc:creator>
  <cp:lastModifiedBy>USER</cp:lastModifiedBy>
  <cp:lastPrinted>2022-08-26T15:01:13Z</cp:lastPrinted>
  <dcterms:created xsi:type="dcterms:W3CDTF">2013-06-09T00:07:16Z</dcterms:created>
  <dcterms:modified xsi:type="dcterms:W3CDTF">2025-07-07T18:02:30Z</dcterms:modified>
</cp:coreProperties>
</file>