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ROJETOS -JORGE\ANDARAI-MERCADO DE MOCAMBO\"/>
    </mc:Choice>
  </mc:AlternateContent>
  <xr:revisionPtr revIDLastSave="0" documentId="13_ncr:1_{055D676F-F242-4B39-983B-30612C2EC0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intura " sheetId="5" r:id="rId1"/>
    <sheet name="CÁLCULO PESO EST METALICA" sheetId="3" r:id="rId2"/>
  </sheets>
  <calcPr calcId="181029"/>
</workbook>
</file>

<file path=xl/calcChain.xml><?xml version="1.0" encoding="utf-8"?>
<calcChain xmlns="http://schemas.openxmlformats.org/spreadsheetml/2006/main">
  <c r="G38" i="5" l="1"/>
  <c r="E33" i="5"/>
  <c r="C22" i="5"/>
  <c r="C20" i="5"/>
  <c r="E23" i="3" l="1"/>
  <c r="E22" i="3"/>
  <c r="E21" i="3"/>
  <c r="E17" i="3"/>
  <c r="G33" i="5" s="1"/>
  <c r="G36" i="5" s="1"/>
  <c r="C6" i="3"/>
  <c r="C4" i="3"/>
  <c r="C34" i="5"/>
  <c r="G34" i="5" s="1"/>
  <c r="G31" i="5"/>
  <c r="F23" i="5"/>
  <c r="F22" i="5"/>
  <c r="F21" i="5"/>
  <c r="F20" i="5"/>
  <c r="F7" i="5"/>
  <c r="F6" i="5"/>
  <c r="C5" i="5"/>
  <c r="F5" i="5" s="1"/>
  <c r="C4" i="5"/>
  <c r="F4" i="5" s="1"/>
  <c r="F8" i="5" l="1"/>
  <c r="F10" i="5" s="1"/>
  <c r="F12" i="5" s="1"/>
  <c r="F25" i="5"/>
  <c r="F27" i="5" s="1"/>
  <c r="I17" i="3" l="1"/>
  <c r="I20" i="3" l="1"/>
  <c r="E19" i="3"/>
  <c r="I23" i="3" l="1"/>
  <c r="I22" i="3"/>
  <c r="I21" i="3"/>
  <c r="C21" i="3"/>
  <c r="H18" i="3"/>
  <c r="I19" i="3"/>
  <c r="C18" i="3"/>
  <c r="F7" i="3"/>
  <c r="F6" i="3"/>
  <c r="F5" i="3"/>
  <c r="F4" i="3"/>
  <c r="I18" i="3" l="1"/>
  <c r="I25" i="3" s="1"/>
  <c r="F9" i="3"/>
  <c r="F11" i="3" s="1"/>
</calcChain>
</file>

<file path=xl/sharedStrings.xml><?xml version="1.0" encoding="utf-8"?>
<sst xmlns="http://schemas.openxmlformats.org/spreadsheetml/2006/main" count="101" uniqueCount="52">
  <si>
    <t>PEÇA</t>
  </si>
  <si>
    <t>QUANTIDADE</t>
  </si>
  <si>
    <t>PESO POR METRO</t>
  </si>
  <si>
    <t xml:space="preserve">DIMENSÕES </t>
  </si>
  <si>
    <t>TOTAL</t>
  </si>
  <si>
    <t>PESO TOTAL(KG)</t>
  </si>
  <si>
    <t>COMPRIMENTO(m)</t>
  </si>
  <si>
    <t>kg/m</t>
  </si>
  <si>
    <t xml:space="preserve"> L-120X80X60-1/4"</t>
  </si>
  <si>
    <t>PESO POR M2</t>
  </si>
  <si>
    <t>Kg/m2</t>
  </si>
  <si>
    <t>ÁREA(M2)</t>
  </si>
  <si>
    <t>CHAPA (EMENDA TERÇA)</t>
  </si>
  <si>
    <t>PARAFUSO DE FIXAÇÃO DAS TERÇAS</t>
  </si>
  <si>
    <t xml:space="preserve">CHUMBADOR DE APOIO-ENGASTADO </t>
  </si>
  <si>
    <t>1/4" x 25mm</t>
  </si>
  <si>
    <t>PESO POR UNIDADE</t>
  </si>
  <si>
    <t>kg</t>
  </si>
  <si>
    <t xml:space="preserve">   Diâmetro-3/4"-370 mm</t>
  </si>
  <si>
    <t>BANZO SUPERIOR</t>
  </si>
  <si>
    <t>BANZO INFERIOR</t>
  </si>
  <si>
    <t>PERFIL U</t>
  </si>
  <si>
    <t>ESPAÇADOR E1</t>
  </si>
  <si>
    <t>PARAFUSO DE FIXAÇÃO DOS ESPAÇADORES</t>
  </si>
  <si>
    <t>Varão de 12.5 mm</t>
  </si>
  <si>
    <t>DIAGONAL D1-inclinadas</t>
  </si>
  <si>
    <t>DIAGONAL D2-vertical</t>
  </si>
  <si>
    <t>NÚMERO DE VIGAS</t>
  </si>
  <si>
    <t>TERÇAS ,CHAPAS E ESPAÇADORES E PILARES</t>
  </si>
  <si>
    <t>200X75</t>
  </si>
  <si>
    <t>300X500-3/8"</t>
  </si>
  <si>
    <t xml:space="preserve">PESO DA VIGA  V1-TRELIÇADA  </t>
  </si>
  <si>
    <t xml:space="preserve">PESO DAS VIGAS   V1 TOTAL </t>
  </si>
  <si>
    <t>PESO DOS PILARES</t>
  </si>
  <si>
    <t>D1</t>
  </si>
  <si>
    <t>D2</t>
  </si>
  <si>
    <t>PVERTICAL</t>
  </si>
  <si>
    <t>COMPRIMENTO TOTAL(m)</t>
  </si>
  <si>
    <t>NÚMERO DE PILARES</t>
  </si>
  <si>
    <t xml:space="preserve">CHAPA(APOIO DOS  PILARES </t>
  </si>
  <si>
    <t>TERÇAS</t>
  </si>
  <si>
    <t>LARGURA</t>
  </si>
  <si>
    <t>ÁREA (M2) X2</t>
  </si>
  <si>
    <t>ÁREA TOTAL</t>
  </si>
  <si>
    <t>COMPRIMENTO</t>
  </si>
  <si>
    <t>M2</t>
  </si>
  <si>
    <t>PESO DOS PILARES-PM1 X 24</t>
  </si>
  <si>
    <t>PERFIL I</t>
  </si>
  <si>
    <t>200X15,00</t>
  </si>
  <si>
    <t>I254X22</t>
  </si>
  <si>
    <t>PERIMETRO DA SEÇÃO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</si>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</sst>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1" fillId="0" borderId="0" xfId="0" applyNumberFormat="1" applyFont="1"/>
    <xf numFmtId="0" fontId="1" fillId="0" borderId="1" xfId="0" applyFont="1" applyBorder="1"/>
    <xf numFmtId="2" fontId="0" fillId="0" borderId="1" xfId="0" applyNumberFormat="1" applyBorder="1"/>
    <xf numFmtId="0" fontId="1" fillId="2" borderId="1" xfId="0" applyFont="1" applyFill="1" applyBorder="1"/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right"/>
    </xf>
    <xf numFmtId="0" fontId="0" fillId="0" borderId="2" xfId="0" applyBorder="1"/>
    <xf numFmtId="0" fontId="0" fillId="0" borderId="0" xfId="0" applyAlignment="1">
      <alignment horizontal="center"/>
    </xf>
    <xf numFmtId="2" fontId="1" fillId="2" borderId="1" xfId="0" applyNumberFormat="1" applyFont="1" applyFill="1" applyBorder="1"/>
    <xf numFmtId="164" fontId="0" fillId="0" borderId="1" xfId="0" applyNumberFormat="1" applyBorder="1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right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right"/>
    </xf>
    <xf numFmtId="2" fontId="0" fillId="3" borderId="1" xfId="0" applyNumberForma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2" fontId="0" fillId="2" borderId="1" xfId="0" applyNumberFormat="1" applyFill="1" applyBorder="1" applyAlignment="1">
      <alignment horizontal="center"/>
    </xf>
    <xf numFmtId="0" fontId="1" fillId="0" borderId="0" xfId="0" applyFont="1" applyAlignment="1">
      <alignment horizontal="left"/>
    </xf>
    <xf numFmtId="2" fontId="0" fillId="0" borderId="0" xfId="0" applyNumberFormat="1"/>
    <xf numFmtId="0" fontId="1" fillId="0" borderId="1" xfId="0" applyFont="1" applyBorder="1" applyAlignment="1">
      <alignment horizontal="center"/>
    </xf>
    <xf numFmtId="2" fontId="1" fillId="3" borderId="1" xfId="0" applyNumberFormat="1" applyFont="1" applyFill="1" applyBorder="1" applyAlignment="1">
      <alignment horizontal="right"/>
    </xf>
    <xf numFmtId="2" fontId="2" fillId="3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66675</xdr:rowOff>
    </xdr:from>
    <xdr:to>
      <xdr:col>9</xdr:col>
      <xdr:colOff>49154</xdr:colOff>
      <xdr:row>72</xdr:row>
      <xdr:rowOff>115131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78F0421-BB69-6714-0E3E-3477EE5EA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448675"/>
          <a:ext cx="10955279" cy="5953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4B529-E389-41C1-BBEC-C02139AA5CCA}">
  <dimension ref="A1:H38"/>
  <sheetViews>
    <sheetView tabSelected="1" topLeftCell="A52" workbookViewId="0">
      <selection activeCell="G39" sqref="G39"/>
    </sheetView>
  </sheetViews>
  <sheetFormatPr defaultRowHeight="15" x14ac:dyDescent="0.25"/>
  <cols>
    <col min="1" max="1" width="39.85546875" bestFit="1" customWidth="1"/>
    <col min="2" max="2" width="23.5703125" customWidth="1"/>
    <col min="3" max="3" width="24.42578125" customWidth="1"/>
    <col min="4" max="4" width="0.28515625" hidden="1" customWidth="1"/>
    <col min="5" max="6" width="20.85546875" bestFit="1" customWidth="1"/>
    <col min="7" max="7" width="15.7109375" bestFit="1" customWidth="1"/>
  </cols>
  <sheetData>
    <row r="1" spans="1:6" x14ac:dyDescent="0.25">
      <c r="A1" s="8" t="s">
        <v>46</v>
      </c>
    </row>
    <row r="2" spans="1:6" x14ac:dyDescent="0.25">
      <c r="A2" s="6" t="s">
        <v>0</v>
      </c>
      <c r="B2" s="25" t="s">
        <v>3</v>
      </c>
      <c r="C2" s="6" t="s">
        <v>37</v>
      </c>
      <c r="D2" s="6" t="s">
        <v>1</v>
      </c>
      <c r="E2" s="6" t="s">
        <v>41</v>
      </c>
      <c r="F2" s="25" t="s">
        <v>42</v>
      </c>
    </row>
    <row r="3" spans="1:6" x14ac:dyDescent="0.25">
      <c r="A3" s="2"/>
      <c r="B3" s="1" t="s">
        <v>21</v>
      </c>
      <c r="C3" s="2"/>
      <c r="D3" s="2"/>
      <c r="E3" s="4"/>
      <c r="F3" s="2"/>
    </row>
    <row r="4" spans="1:6" x14ac:dyDescent="0.25">
      <c r="A4" s="18" t="s">
        <v>34</v>
      </c>
      <c r="B4" s="1" t="s">
        <v>29</v>
      </c>
      <c r="C4" s="4">
        <f>12*0.35</f>
        <v>4.1999999999999993</v>
      </c>
      <c r="D4" s="4"/>
      <c r="E4" s="4">
        <v>0.1</v>
      </c>
      <c r="F4" s="10">
        <f>C4*E4*2</f>
        <v>0.83999999999999986</v>
      </c>
    </row>
    <row r="5" spans="1:6" x14ac:dyDescent="0.25">
      <c r="A5" s="18" t="s">
        <v>35</v>
      </c>
      <c r="B5" s="1" t="s">
        <v>29</v>
      </c>
      <c r="C5" s="4">
        <f>0.59*12</f>
        <v>7.08</v>
      </c>
      <c r="D5" s="4"/>
      <c r="E5" s="4">
        <v>0.1</v>
      </c>
      <c r="F5" s="10">
        <f t="shared" ref="F5:F7" si="0">C5*E5*2</f>
        <v>1.4160000000000001</v>
      </c>
    </row>
    <row r="6" spans="1:6" x14ac:dyDescent="0.25">
      <c r="A6" s="18" t="s">
        <v>36</v>
      </c>
      <c r="B6" s="1" t="s">
        <v>29</v>
      </c>
      <c r="C6" s="4">
        <v>5.8</v>
      </c>
      <c r="D6" s="22">
        <v>2</v>
      </c>
      <c r="E6" s="4">
        <v>0.1</v>
      </c>
      <c r="F6" s="10">
        <f t="shared" si="0"/>
        <v>1.1599999999999999</v>
      </c>
    </row>
    <row r="7" spans="1:6" x14ac:dyDescent="0.25">
      <c r="A7" s="18" t="s">
        <v>36</v>
      </c>
      <c r="B7" s="1" t="s">
        <v>29</v>
      </c>
      <c r="C7" s="4">
        <v>5.8</v>
      </c>
      <c r="D7" s="22">
        <v>2</v>
      </c>
      <c r="E7" s="4">
        <v>0.1</v>
      </c>
      <c r="F7" s="10">
        <f t="shared" si="0"/>
        <v>1.1599999999999999</v>
      </c>
    </row>
    <row r="8" spans="1:6" x14ac:dyDescent="0.25">
      <c r="A8" s="18" t="s">
        <v>4</v>
      </c>
      <c r="B8" s="1"/>
      <c r="C8" s="9"/>
      <c r="D8" s="10"/>
      <c r="E8" s="9"/>
      <c r="F8" s="20">
        <f>F4+F5+F6+F7</f>
        <v>4.5760000000000005</v>
      </c>
    </row>
    <row r="9" spans="1:6" x14ac:dyDescent="0.25">
      <c r="A9" s="18" t="s">
        <v>38</v>
      </c>
      <c r="B9" s="1"/>
      <c r="C9" s="9"/>
      <c r="D9" s="10"/>
      <c r="E9" s="9"/>
      <c r="F9" s="20">
        <v>24</v>
      </c>
    </row>
    <row r="10" spans="1:6" x14ac:dyDescent="0.25">
      <c r="A10" s="18" t="s">
        <v>33</v>
      </c>
      <c r="B10" s="1"/>
      <c r="C10" s="9"/>
      <c r="D10" s="10"/>
      <c r="E10" s="9"/>
      <c r="F10" s="26">
        <f>F8*F9</f>
        <v>109.82400000000001</v>
      </c>
    </row>
    <row r="12" spans="1:6" x14ac:dyDescent="0.25">
      <c r="A12" s="23" t="s">
        <v>43</v>
      </c>
      <c r="F12" s="13">
        <f>F10</f>
        <v>109.82400000000001</v>
      </c>
    </row>
    <row r="17" spans="1:7" x14ac:dyDescent="0.25">
      <c r="A17" s="8" t="s">
        <v>31</v>
      </c>
    </row>
    <row r="18" spans="1:7" x14ac:dyDescent="0.25">
      <c r="A18" s="6" t="s">
        <v>0</v>
      </c>
      <c r="B18" s="6" t="s">
        <v>3</v>
      </c>
      <c r="C18" s="6" t="s">
        <v>6</v>
      </c>
      <c r="D18" s="6" t="s">
        <v>1</v>
      </c>
      <c r="E18" s="6" t="s">
        <v>50</v>
      </c>
      <c r="F18" s="25" t="s">
        <v>42</v>
      </c>
    </row>
    <row r="19" spans="1:7" x14ac:dyDescent="0.25">
      <c r="A19" s="2"/>
      <c r="B19" s="1" t="s">
        <v>47</v>
      </c>
      <c r="C19" s="2"/>
      <c r="D19" s="2"/>
      <c r="E19" s="4" t="s">
        <v>51</v>
      </c>
      <c r="F19" s="2"/>
    </row>
    <row r="20" spans="1:7" x14ac:dyDescent="0.25">
      <c r="A20" s="18" t="s">
        <v>19</v>
      </c>
      <c r="B20" s="1" t="s">
        <v>48</v>
      </c>
      <c r="C20" s="4">
        <f>13.77*2</f>
        <v>27.54</v>
      </c>
      <c r="D20" s="4"/>
      <c r="E20" s="4">
        <v>0.8</v>
      </c>
      <c r="F20" s="10">
        <f>C20*E20*2</f>
        <v>44.064</v>
      </c>
    </row>
    <row r="21" spans="1:7" x14ac:dyDescent="0.25">
      <c r="A21" s="18" t="s">
        <v>20</v>
      </c>
      <c r="B21" s="1" t="s">
        <v>48</v>
      </c>
      <c r="C21" s="4">
        <v>27</v>
      </c>
      <c r="D21" s="4"/>
      <c r="E21" s="4">
        <v>0.8</v>
      </c>
      <c r="F21" s="10">
        <f t="shared" ref="F21:F23" si="1">C21*E21*2</f>
        <v>43.2</v>
      </c>
    </row>
    <row r="22" spans="1:7" x14ac:dyDescent="0.25">
      <c r="A22" s="18" t="s">
        <v>25</v>
      </c>
      <c r="B22" s="1" t="s">
        <v>48</v>
      </c>
      <c r="C22" s="4">
        <f>(3.95+3.46+3.14+2.86+2.65)*2</f>
        <v>32.119999999999997</v>
      </c>
      <c r="D22" s="22"/>
      <c r="E22" s="4">
        <v>0.8</v>
      </c>
      <c r="F22" s="10">
        <f t="shared" si="1"/>
        <v>51.391999999999996</v>
      </c>
    </row>
    <row r="23" spans="1:7" x14ac:dyDescent="0.25">
      <c r="A23" s="18" t="s">
        <v>26</v>
      </c>
      <c r="B23" s="1" t="s">
        <v>48</v>
      </c>
      <c r="C23" s="4">
        <v>20.56</v>
      </c>
      <c r="D23" s="22"/>
      <c r="E23" s="4">
        <v>0.8</v>
      </c>
      <c r="F23" s="10">
        <f t="shared" si="1"/>
        <v>32.896000000000001</v>
      </c>
    </row>
    <row r="24" spans="1:7" x14ac:dyDescent="0.25">
      <c r="A24" s="18"/>
      <c r="B24" s="1"/>
      <c r="C24" s="4"/>
      <c r="D24" s="4"/>
      <c r="E24" s="4"/>
      <c r="F24" s="10"/>
    </row>
    <row r="25" spans="1:7" x14ac:dyDescent="0.25">
      <c r="A25" s="18" t="s">
        <v>4</v>
      </c>
      <c r="B25" s="1"/>
      <c r="C25" s="9"/>
      <c r="D25" s="10"/>
      <c r="E25" s="9"/>
      <c r="F25" s="20">
        <f>F20+F21+F22+F23</f>
        <v>171.55200000000002</v>
      </c>
    </row>
    <row r="26" spans="1:7" x14ac:dyDescent="0.25">
      <c r="A26" s="18" t="s">
        <v>27</v>
      </c>
      <c r="B26" s="1"/>
      <c r="C26" s="9"/>
      <c r="D26" s="10"/>
      <c r="E26" s="9"/>
      <c r="F26" s="20">
        <v>5</v>
      </c>
    </row>
    <row r="27" spans="1:7" x14ac:dyDescent="0.25">
      <c r="A27" s="18" t="s">
        <v>32</v>
      </c>
      <c r="B27" s="1"/>
      <c r="C27" s="9"/>
      <c r="D27" s="10"/>
      <c r="E27" s="9"/>
      <c r="F27" s="21">
        <f>F25*F26</f>
        <v>857.7600000000001</v>
      </c>
    </row>
    <row r="30" spans="1:7" x14ac:dyDescent="0.25">
      <c r="A30" s="8" t="s">
        <v>40</v>
      </c>
    </row>
    <row r="31" spans="1:7" x14ac:dyDescent="0.25">
      <c r="A31" s="6" t="s">
        <v>0</v>
      </c>
      <c r="B31" s="6" t="s">
        <v>3</v>
      </c>
      <c r="C31" s="1" t="s">
        <v>11</v>
      </c>
      <c r="D31" s="6" t="s">
        <v>6</v>
      </c>
      <c r="E31" s="6" t="s">
        <v>44</v>
      </c>
      <c r="F31" s="6" t="s">
        <v>50</v>
      </c>
      <c r="G31" s="6" t="str">
        <f>F18</f>
        <v>ÁREA (M2) X2</v>
      </c>
    </row>
    <row r="32" spans="1:7" x14ac:dyDescent="0.25">
      <c r="A32" s="11"/>
      <c r="B32" s="3"/>
      <c r="C32" s="2"/>
      <c r="D32" s="11"/>
      <c r="E32" s="11"/>
      <c r="F32" s="4" t="s">
        <v>51</v>
      </c>
      <c r="G32" s="11"/>
    </row>
    <row r="33" spans="1:8" x14ac:dyDescent="0.25">
      <c r="A33" s="1" t="s">
        <v>40</v>
      </c>
      <c r="B33" s="1" t="s">
        <v>49</v>
      </c>
      <c r="C33" s="2"/>
      <c r="D33" s="4">
        <v>22.06</v>
      </c>
      <c r="E33" s="4">
        <f>'CÁLCULO PESO EST METALICA'!E17</f>
        <v>546</v>
      </c>
      <c r="F33" s="4">
        <v>1</v>
      </c>
      <c r="G33" s="10">
        <f>E33*F33*2</f>
        <v>1092</v>
      </c>
    </row>
    <row r="34" spans="1:8" x14ac:dyDescent="0.25">
      <c r="A34" s="1" t="s">
        <v>12</v>
      </c>
      <c r="B34" s="1" t="s">
        <v>8</v>
      </c>
      <c r="C34" s="14">
        <f>0.08*0.12+0.06*0.08</f>
        <v>1.44E-2</v>
      </c>
      <c r="D34" s="9"/>
      <c r="E34" s="4">
        <v>65</v>
      </c>
      <c r="F34" s="1"/>
      <c r="G34" s="10">
        <f>C34*E34</f>
        <v>0.93599999999999994</v>
      </c>
    </row>
    <row r="35" spans="1:8" x14ac:dyDescent="0.25">
      <c r="A35" s="1"/>
      <c r="B35" s="1"/>
      <c r="C35" s="2"/>
      <c r="D35" s="4"/>
      <c r="E35" s="4"/>
      <c r="F35" s="1"/>
      <c r="G35" s="7"/>
    </row>
    <row r="36" spans="1:8" x14ac:dyDescent="0.25">
      <c r="A36" s="6" t="s">
        <v>4</v>
      </c>
      <c r="B36" s="2"/>
      <c r="C36" s="2"/>
      <c r="D36" s="2"/>
      <c r="E36" s="2"/>
      <c r="F36" s="2"/>
      <c r="G36" s="13">
        <f>SUM(G33:G35)</f>
        <v>1092.9359999999999</v>
      </c>
    </row>
    <row r="38" spans="1:8" x14ac:dyDescent="0.25">
      <c r="G38" s="24">
        <f>G36+F27+F12</f>
        <v>2060.52</v>
      </c>
      <c r="H38" t="s">
        <v>45</v>
      </c>
    </row>
  </sheetData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3"/>
  <sheetViews>
    <sheetView workbookViewId="0">
      <selection activeCell="A17" sqref="A17:B17"/>
    </sheetView>
  </sheetViews>
  <sheetFormatPr defaultRowHeight="15" x14ac:dyDescent="0.25"/>
  <cols>
    <col min="1" max="1" width="39.85546875" bestFit="1" customWidth="1"/>
    <col min="2" max="2" width="23" bestFit="1" customWidth="1"/>
    <col min="3" max="3" width="18.140625" customWidth="1"/>
    <col min="4" max="4" width="0.140625" customWidth="1"/>
    <col min="5" max="5" width="16.7109375" bestFit="1" customWidth="1"/>
    <col min="6" max="6" width="17" customWidth="1"/>
    <col min="7" max="7" width="18.7109375" bestFit="1" customWidth="1"/>
    <col min="8" max="9" width="15.7109375" bestFit="1" customWidth="1"/>
  </cols>
  <sheetData>
    <row r="1" spans="1:11" x14ac:dyDescent="0.25">
      <c r="A1" s="8" t="s">
        <v>31</v>
      </c>
    </row>
    <row r="2" spans="1:11" x14ac:dyDescent="0.25">
      <c r="A2" s="6" t="s">
        <v>0</v>
      </c>
      <c r="B2" s="6" t="s">
        <v>3</v>
      </c>
      <c r="C2" s="6" t="s">
        <v>6</v>
      </c>
      <c r="D2" s="6" t="s">
        <v>1</v>
      </c>
      <c r="E2" s="6" t="s">
        <v>2</v>
      </c>
      <c r="F2" s="6" t="s">
        <v>5</v>
      </c>
      <c r="G2" s="15"/>
    </row>
    <row r="3" spans="1:11" x14ac:dyDescent="0.25">
      <c r="A3" s="2"/>
      <c r="B3" s="1" t="s">
        <v>47</v>
      </c>
      <c r="C3" s="2"/>
      <c r="D3" s="2"/>
      <c r="E3" s="1" t="s">
        <v>7</v>
      </c>
      <c r="F3" s="2"/>
    </row>
    <row r="4" spans="1:11" x14ac:dyDescent="0.25">
      <c r="A4" s="18" t="s">
        <v>19</v>
      </c>
      <c r="B4" s="1" t="s">
        <v>48</v>
      </c>
      <c r="C4" s="4">
        <f>13.77*2</f>
        <v>27.54</v>
      </c>
      <c r="D4" s="4"/>
      <c r="E4" s="4">
        <v>15</v>
      </c>
      <c r="F4" s="10">
        <f>C4*E4</f>
        <v>413.09999999999997</v>
      </c>
      <c r="G4" s="16"/>
    </row>
    <row r="5" spans="1:11" x14ac:dyDescent="0.25">
      <c r="A5" s="18" t="s">
        <v>20</v>
      </c>
      <c r="B5" s="1" t="s">
        <v>48</v>
      </c>
      <c r="C5" s="4">
        <v>27</v>
      </c>
      <c r="D5" s="4"/>
      <c r="E5" s="4">
        <v>15</v>
      </c>
      <c r="F5" s="10">
        <f t="shared" ref="F5:F7" si="0">C5*E5</f>
        <v>405</v>
      </c>
    </row>
    <row r="6" spans="1:11" x14ac:dyDescent="0.25">
      <c r="A6" s="18" t="s">
        <v>25</v>
      </c>
      <c r="B6" s="1" t="s">
        <v>48</v>
      </c>
      <c r="C6" s="4">
        <f>(3.95+3.46+3.14+2.86+2.65)*2</f>
        <v>32.119999999999997</v>
      </c>
      <c r="D6" s="22"/>
      <c r="E6" s="4">
        <v>15</v>
      </c>
      <c r="F6" s="10">
        <f t="shared" si="0"/>
        <v>481.79999999999995</v>
      </c>
    </row>
    <row r="7" spans="1:11" x14ac:dyDescent="0.25">
      <c r="A7" s="18" t="s">
        <v>26</v>
      </c>
      <c r="B7" s="1" t="s">
        <v>48</v>
      </c>
      <c r="C7" s="4">
        <v>20.56</v>
      </c>
      <c r="D7" s="22"/>
      <c r="E7" s="4">
        <v>15</v>
      </c>
      <c r="F7" s="10">
        <f t="shared" si="0"/>
        <v>308.39999999999998</v>
      </c>
    </row>
    <row r="8" spans="1:11" x14ac:dyDescent="0.25">
      <c r="A8" s="18"/>
      <c r="B8" s="1"/>
      <c r="C8" s="4"/>
      <c r="D8" s="4"/>
      <c r="E8" s="4"/>
      <c r="F8" s="10"/>
    </row>
    <row r="9" spans="1:11" x14ac:dyDescent="0.25">
      <c r="A9" s="18" t="s">
        <v>4</v>
      </c>
      <c r="B9" s="1"/>
      <c r="C9" s="9"/>
      <c r="D9" s="10"/>
      <c r="E9" s="9"/>
      <c r="F9" s="20">
        <f>F4+F5+F6+F7</f>
        <v>1608.2999999999997</v>
      </c>
    </row>
    <row r="10" spans="1:11" x14ac:dyDescent="0.25">
      <c r="A10" s="18" t="s">
        <v>27</v>
      </c>
      <c r="B10" s="1"/>
      <c r="C10" s="9"/>
      <c r="D10" s="10"/>
      <c r="E10" s="9"/>
      <c r="F10" s="27">
        <v>5</v>
      </c>
      <c r="G10" s="19"/>
    </row>
    <row r="11" spans="1:11" x14ac:dyDescent="0.25">
      <c r="A11" s="18" t="s">
        <v>32</v>
      </c>
      <c r="B11" s="1"/>
      <c r="C11" s="9"/>
      <c r="D11" s="10"/>
      <c r="E11" s="9"/>
      <c r="F11" s="21">
        <f>F9*F10</f>
        <v>8041.4999999999982</v>
      </c>
    </row>
    <row r="14" spans="1:11" x14ac:dyDescent="0.25">
      <c r="A14" s="8" t="s">
        <v>28</v>
      </c>
    </row>
    <row r="15" spans="1:11" x14ac:dyDescent="0.25">
      <c r="A15" s="6" t="s">
        <v>0</v>
      </c>
      <c r="B15" s="6" t="s">
        <v>3</v>
      </c>
      <c r="C15" s="1" t="s">
        <v>11</v>
      </c>
      <c r="D15" s="6" t="s">
        <v>6</v>
      </c>
      <c r="E15" s="6" t="s">
        <v>1</v>
      </c>
      <c r="F15" s="6" t="s">
        <v>2</v>
      </c>
      <c r="G15" s="6" t="s">
        <v>16</v>
      </c>
      <c r="H15" s="6" t="s">
        <v>9</v>
      </c>
      <c r="I15" s="6" t="s">
        <v>5</v>
      </c>
    </row>
    <row r="16" spans="1:11" x14ac:dyDescent="0.25">
      <c r="A16" s="11"/>
      <c r="B16" s="3"/>
      <c r="C16" s="2"/>
      <c r="D16" s="11"/>
      <c r="E16" s="11"/>
      <c r="F16" s="3" t="s">
        <v>7</v>
      </c>
      <c r="G16" s="3" t="s">
        <v>17</v>
      </c>
      <c r="H16" s="12" t="s">
        <v>10</v>
      </c>
      <c r="I16" s="11"/>
      <c r="K16" s="5"/>
    </row>
    <row r="17" spans="1:13" x14ac:dyDescent="0.25">
      <c r="A17" s="1" t="s">
        <v>40</v>
      </c>
      <c r="B17" s="1" t="s">
        <v>49</v>
      </c>
      <c r="C17" s="2"/>
      <c r="D17" s="4">
        <v>22.06</v>
      </c>
      <c r="E17" s="4">
        <f>42*13</f>
        <v>546</v>
      </c>
      <c r="F17" s="4">
        <v>22.3</v>
      </c>
      <c r="G17" s="9"/>
      <c r="H17" s="2"/>
      <c r="I17" s="10">
        <f>E17*F17</f>
        <v>12175.800000000001</v>
      </c>
    </row>
    <row r="18" spans="1:13" x14ac:dyDescent="0.25">
      <c r="A18" s="1" t="s">
        <v>12</v>
      </c>
      <c r="B18" s="1" t="s">
        <v>8</v>
      </c>
      <c r="C18" s="14">
        <f>0.08*0.12+0.06*0.08</f>
        <v>1.44E-2</v>
      </c>
      <c r="D18" s="9"/>
      <c r="E18" s="4">
        <v>65</v>
      </c>
      <c r="F18" s="1"/>
      <c r="G18" s="9"/>
      <c r="H18" s="1">
        <f>49.79</f>
        <v>49.79</v>
      </c>
      <c r="I18" s="10">
        <f>C18*E18*H18</f>
        <v>46.603439999999999</v>
      </c>
    </row>
    <row r="19" spans="1:13" x14ac:dyDescent="0.25">
      <c r="A19" s="1" t="s">
        <v>13</v>
      </c>
      <c r="B19" s="1" t="s">
        <v>15</v>
      </c>
      <c r="C19" s="1"/>
      <c r="D19" s="9"/>
      <c r="E19" s="4">
        <f>E18*4</f>
        <v>260</v>
      </c>
      <c r="F19" s="1"/>
      <c r="G19" s="17">
        <v>8.5000000000000006E-2</v>
      </c>
      <c r="H19" s="1"/>
      <c r="I19" s="10">
        <f>E19*G19</f>
        <v>22.1</v>
      </c>
    </row>
    <row r="20" spans="1:13" x14ac:dyDescent="0.25">
      <c r="A20" s="1" t="s">
        <v>22</v>
      </c>
      <c r="B20" s="1" t="s">
        <v>24</v>
      </c>
      <c r="C20" s="1"/>
      <c r="D20" s="4">
        <v>130</v>
      </c>
      <c r="E20" s="4">
        <v>210</v>
      </c>
      <c r="F20" s="4">
        <v>1</v>
      </c>
      <c r="G20" s="17"/>
      <c r="H20" s="1"/>
      <c r="I20" s="10">
        <f>D20*F20</f>
        <v>130</v>
      </c>
    </row>
    <row r="21" spans="1:13" x14ac:dyDescent="0.25">
      <c r="A21" s="1" t="s">
        <v>39</v>
      </c>
      <c r="B21" s="1" t="s">
        <v>30</v>
      </c>
      <c r="C21" s="1">
        <f>0.3*0.5</f>
        <v>0.15</v>
      </c>
      <c r="D21" s="9"/>
      <c r="E21" s="4">
        <f>10</f>
        <v>10</v>
      </c>
      <c r="F21" s="1"/>
      <c r="G21" s="17"/>
      <c r="H21" s="1">
        <v>78.69</v>
      </c>
      <c r="I21" s="10">
        <f>H21*E21*C21</f>
        <v>118.035</v>
      </c>
    </row>
    <row r="22" spans="1:13" x14ac:dyDescent="0.25">
      <c r="A22" s="1" t="s">
        <v>23</v>
      </c>
      <c r="B22" s="1"/>
      <c r="C22" s="1"/>
      <c r="D22" s="9"/>
      <c r="E22" s="4">
        <f>16</f>
        <v>16</v>
      </c>
      <c r="F22" s="1"/>
      <c r="G22" s="17">
        <v>6.1100000000000002E-2</v>
      </c>
      <c r="H22" s="1"/>
      <c r="I22" s="10">
        <f>E22*G22</f>
        <v>0.97760000000000002</v>
      </c>
      <c r="M22" s="24"/>
    </row>
    <row r="23" spans="1:13" x14ac:dyDescent="0.25">
      <c r="A23" s="1" t="s">
        <v>14</v>
      </c>
      <c r="B23" s="2" t="s">
        <v>18</v>
      </c>
      <c r="C23" s="2"/>
      <c r="D23" s="2"/>
      <c r="E23" s="4">
        <f>10*4</f>
        <v>40</v>
      </c>
      <c r="F23" s="1"/>
      <c r="G23" s="17">
        <v>1.1499999999999999</v>
      </c>
      <c r="H23" s="1"/>
      <c r="I23" s="7">
        <f>E23*G23</f>
        <v>46</v>
      </c>
    </row>
    <row r="24" spans="1:13" x14ac:dyDescent="0.25">
      <c r="A24" s="1"/>
      <c r="B24" s="1"/>
      <c r="C24" s="2"/>
      <c r="D24" s="4"/>
      <c r="E24" s="4"/>
      <c r="F24" s="1"/>
      <c r="G24" s="17"/>
      <c r="H24" s="1"/>
      <c r="I24" s="7"/>
    </row>
    <row r="25" spans="1:13" x14ac:dyDescent="0.25">
      <c r="A25" s="6" t="s">
        <v>4</v>
      </c>
      <c r="B25" s="2"/>
      <c r="C25" s="2"/>
      <c r="D25" s="2"/>
      <c r="E25" s="2"/>
      <c r="F25" s="2"/>
      <c r="G25" s="2"/>
      <c r="H25" s="2"/>
      <c r="I25" s="13">
        <f>SUM(I17:I24)</f>
        <v>12539.516040000002</v>
      </c>
      <c r="L25" s="5"/>
    </row>
    <row r="28" spans="1:13" x14ac:dyDescent="0.25">
      <c r="A28" s="24"/>
    </row>
    <row r="32" spans="1:13" x14ac:dyDescent="0.25">
      <c r="A32" s="24"/>
    </row>
    <row r="33" spans="9:9" x14ac:dyDescent="0.25">
      <c r="I33" s="24"/>
    </row>
  </sheetData>
  <phoneticPr fontId="3" type="noConversion"/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pintura </vt:lpstr>
      <vt:lpstr>CÁLCULO PESO EST METALICA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2023-01-18T18:23:12Z</cp:lastPrinted>
  <dcterms:created xsi:type="dcterms:W3CDTF">2011-02-22T16:44:27Z</dcterms:created>
  <dcterms:modified xsi:type="dcterms:W3CDTF">2025-07-07T18:12:46Z</dcterms:modified>
</cp:coreProperties>
</file>