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USER\Desktop\UPB - 2025\06 - JULHO\02 - MERCADO DE MUCAMBO - ANDARAI\ORÇAMENTO\"/>
    </mc:Choice>
  </mc:AlternateContent>
  <xr:revisionPtr revIDLastSave="0" documentId="13_ncr:1_{B8104254-610A-48A9-82EE-6A3212B1AA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EMORIA DE CALCULO - R02" sheetId="2" r:id="rId1"/>
  </sheets>
  <definedNames>
    <definedName name="_xlnm.Print_Area" localSheetId="0">'MEMORIA DE CALCULO - R02'!$A$1:$N$48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8" i="2" l="1"/>
  <c r="D47" i="2"/>
  <c r="D46" i="2"/>
  <c r="K13" i="2"/>
  <c r="E25" i="2"/>
  <c r="D25" i="2"/>
  <c r="L5" i="2"/>
  <c r="E13" i="2"/>
  <c r="D13" i="2"/>
  <c r="E31" i="2"/>
  <c r="K19" i="2"/>
  <c r="D31" i="2"/>
  <c r="L19" i="2"/>
  <c r="F19" i="2"/>
  <c r="D51" i="2"/>
  <c r="D38" i="2"/>
  <c r="D56" i="2"/>
  <c r="D45" i="2"/>
  <c r="K6" i="2"/>
  <c r="L6" i="2"/>
  <c r="K5" i="2"/>
  <c r="P9" i="2"/>
  <c r="M25" i="2"/>
  <c r="F13" i="2"/>
  <c r="M19" i="2" l="1"/>
  <c r="M5" i="2"/>
  <c r="M31" i="2"/>
  <c r="F31" i="2"/>
  <c r="F5" i="2"/>
  <c r="F38" i="2" l="1"/>
  <c r="M43" i="2"/>
  <c r="F25" i="2" l="1"/>
  <c r="M37" i="2"/>
  <c r="M13" i="2"/>
</calcChain>
</file>

<file path=xl/sharedStrings.xml><?xml version="1.0" encoding="utf-8"?>
<sst xmlns="http://schemas.openxmlformats.org/spreadsheetml/2006/main" count="70" uniqueCount="32">
  <si>
    <t>M2</t>
  </si>
  <si>
    <t>TOTAL</t>
  </si>
  <si>
    <t>PISO</t>
  </si>
  <si>
    <t>VÃOS</t>
  </si>
  <si>
    <t>PISO CERAMICO</t>
  </si>
  <si>
    <t>DIVISÓRIA EM GRANITO</t>
  </si>
  <si>
    <t>ALVENARIA</t>
  </si>
  <si>
    <t>MEMORIA DE CALCULO - MERCADO DE VALENTE</t>
  </si>
  <si>
    <t>GRAMA ESMERALDA</t>
  </si>
  <si>
    <t>MURETA H=50CM</t>
  </si>
  <si>
    <t>GRADIL H=2,50</t>
  </si>
  <si>
    <t>TELHA</t>
  </si>
  <si>
    <t>PINTURA EM TETO</t>
  </si>
  <si>
    <t>PINTURA NO TETO (LAJE APARENTE)</t>
  </si>
  <si>
    <t>FACHADA</t>
  </si>
  <si>
    <t>PAREDES INTERNAS</t>
  </si>
  <si>
    <t>PISO EM GRANILITE</t>
  </si>
  <si>
    <t>REVESTIMENTO CERAMICO</t>
  </si>
  <si>
    <t>REVESTIMENTO EM ALUMINIO COMPOSTO</t>
  </si>
  <si>
    <t>PINTURA EM FACHADA</t>
  </si>
  <si>
    <t>PINTURA A BASE DE BORRACHA</t>
  </si>
  <si>
    <t>PINTURA ACRILICA</t>
  </si>
  <si>
    <t>PORCELANATO 40X40</t>
  </si>
  <si>
    <t>FORRO</t>
  </si>
  <si>
    <t>FORRO EM GESSO ACARTONADO</t>
  </si>
  <si>
    <t>TELHA PVC COLONIAL</t>
  </si>
  <si>
    <t>PINTURA INTERNA EMBORRACHADA</t>
  </si>
  <si>
    <t>PINTURA INTERNA ACRILICA</t>
  </si>
  <si>
    <t>CHAPISCO E REBOCO ACIMA DO FORRO</t>
  </si>
  <si>
    <t>CHAPISCO E REBOCO</t>
  </si>
  <si>
    <t>RODAPÉ EM GRANILITE</t>
  </si>
  <si>
    <t>PISO EM CONCRETO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</si>
</sst>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0.0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</cellStyleXfs>
  <cellXfs count="55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0" xfId="0" applyAlignment="1">
      <alignment horizontal="center"/>
    </xf>
    <xf numFmtId="2" fontId="0" fillId="0" borderId="20" xfId="0" applyNumberFormat="1" applyBorder="1" applyAlignment="1">
      <alignment horizontal="center"/>
    </xf>
    <xf numFmtId="165" fontId="0" fillId="0" borderId="20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23" xfId="0" applyBorder="1"/>
    <xf numFmtId="2" fontId="0" fillId="0" borderId="23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2" fontId="0" fillId="0" borderId="24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7" xfId="0" applyBorder="1"/>
    <xf numFmtId="0" fontId="0" fillId="0" borderId="4" xfId="0" applyBorder="1"/>
    <xf numFmtId="2" fontId="1" fillId="3" borderId="13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2" fontId="1" fillId="3" borderId="17" xfId="0" applyNumberFormat="1" applyFont="1" applyFill="1" applyBorder="1" applyAlignment="1">
      <alignment horizontal="center" vertical="center"/>
    </xf>
    <xf numFmtId="2" fontId="1" fillId="3" borderId="18" xfId="0" applyNumberFormat="1" applyFont="1" applyFill="1" applyBorder="1" applyAlignment="1">
      <alignment horizontal="center" vertical="center"/>
    </xf>
    <xf numFmtId="2" fontId="1" fillId="3" borderId="6" xfId="0" applyNumberFormat="1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wrapText="1"/>
    </xf>
    <xf numFmtId="0" fontId="1" fillId="4" borderId="0" xfId="0" applyFont="1" applyFill="1" applyAlignment="1">
      <alignment horizontal="center" vertical="center"/>
    </xf>
    <xf numFmtId="0" fontId="1" fillId="2" borderId="9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wrapText="1"/>
    </xf>
    <xf numFmtId="0" fontId="1" fillId="2" borderId="22" xfId="0" applyFont="1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2" fontId="1" fillId="6" borderId="17" xfId="0" applyNumberFormat="1" applyFont="1" applyFill="1" applyBorder="1" applyAlignment="1">
      <alignment horizontal="center" vertical="center" wrapText="1"/>
    </xf>
    <xf numFmtId="2" fontId="1" fillId="6" borderId="18" xfId="0" applyNumberFormat="1" applyFont="1" applyFill="1" applyBorder="1" applyAlignment="1">
      <alignment horizontal="center" vertical="center" wrapText="1"/>
    </xf>
    <xf numFmtId="2" fontId="1" fillId="6" borderId="21" xfId="0" applyNumberFormat="1" applyFont="1" applyFill="1" applyBorder="1" applyAlignment="1">
      <alignment horizontal="center" vertical="center" wrapText="1"/>
    </xf>
    <xf numFmtId="2" fontId="1" fillId="6" borderId="17" xfId="0" applyNumberFormat="1" applyFont="1" applyFill="1" applyBorder="1" applyAlignment="1">
      <alignment horizontal="center" vertical="center"/>
    </xf>
    <xf numFmtId="2" fontId="1" fillId="6" borderId="18" xfId="0" applyNumberFormat="1" applyFont="1" applyFill="1" applyBorder="1" applyAlignment="1">
      <alignment horizontal="center" vertical="center"/>
    </xf>
    <xf numFmtId="2" fontId="1" fillId="6" borderId="6" xfId="0" applyNumberFormat="1" applyFont="1" applyFill="1" applyBorder="1" applyAlignment="1">
      <alignment horizontal="center" vertical="center"/>
    </xf>
  </cellXfs>
  <cellStyles count="5">
    <cellStyle name="Normal" xfId="0" builtinId="0"/>
    <cellStyle name="Normal 2" xfId="3" xr:uid="{00000000-0005-0000-0000-000001000000}"/>
    <cellStyle name="Normal 2 2 2 2 2 2" xfId="4" xr:uid="{00000000-0005-0000-0000-000002000000}"/>
    <cellStyle name="Normal 2_ORÇ_URBANIZAÇÃO DA ORLA DE VERA CRUZ - MAR GRANDE22 2015" xfId="1" xr:uid="{00000000-0005-0000-0000-000003000000}"/>
    <cellStyle name="Vírgula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6"/>
  <sheetViews>
    <sheetView tabSelected="1" topLeftCell="A13" zoomScale="85" zoomScaleNormal="85" workbookViewId="0">
      <selection activeCell="F25" sqref="F25:F27"/>
    </sheetView>
  </sheetViews>
  <sheetFormatPr defaultRowHeight="15" x14ac:dyDescent="0.25"/>
  <cols>
    <col min="3" max="3" width="22" customWidth="1"/>
    <col min="5" max="5" width="14.140625" customWidth="1"/>
    <col min="6" max="6" width="40.7109375" customWidth="1"/>
    <col min="10" max="10" width="25.5703125" customWidth="1"/>
    <col min="11" max="11" width="10.28515625" customWidth="1"/>
    <col min="12" max="12" width="13.5703125" customWidth="1"/>
    <col min="13" max="13" width="36.28515625" customWidth="1"/>
  </cols>
  <sheetData>
    <row r="1" spans="1:16" ht="15.75" thickBot="1" x14ac:dyDescent="0.3">
      <c r="A1" s="35" t="s">
        <v>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7"/>
    </row>
    <row r="2" spans="1:16" ht="15.75" thickBot="1" x14ac:dyDescent="0.3"/>
    <row r="3" spans="1:16" ht="15" customHeight="1" x14ac:dyDescent="0.25">
      <c r="A3" s="32"/>
      <c r="B3" s="33"/>
      <c r="C3" s="33"/>
      <c r="D3" s="33"/>
      <c r="E3" s="33"/>
      <c r="F3" s="34"/>
      <c r="H3" s="32" t="s">
        <v>6</v>
      </c>
      <c r="I3" s="33"/>
      <c r="J3" s="33"/>
      <c r="K3" s="33"/>
      <c r="L3" s="33"/>
      <c r="M3" s="34"/>
    </row>
    <row r="4" spans="1:16" x14ac:dyDescent="0.25">
      <c r="A4" s="24"/>
      <c r="B4" s="25"/>
      <c r="C4" s="26"/>
      <c r="D4" s="1" t="s">
        <v>0</v>
      </c>
      <c r="E4" s="1" t="s">
        <v>3</v>
      </c>
      <c r="F4" s="2" t="s">
        <v>1</v>
      </c>
      <c r="H4" s="24"/>
      <c r="I4" s="25"/>
      <c r="J4" s="26"/>
      <c r="K4" s="1" t="s">
        <v>0</v>
      </c>
      <c r="L4" s="1" t="s">
        <v>3</v>
      </c>
      <c r="M4" s="2" t="s">
        <v>1</v>
      </c>
    </row>
    <row r="5" spans="1:16" x14ac:dyDescent="0.25">
      <c r="A5" s="29" t="s">
        <v>9</v>
      </c>
      <c r="B5" s="30"/>
      <c r="C5" s="30"/>
      <c r="D5" s="4"/>
      <c r="E5" s="3"/>
      <c r="F5" s="31">
        <f>(D5-E5)+(D6-E6)</f>
        <v>0</v>
      </c>
      <c r="H5" s="29" t="s">
        <v>14</v>
      </c>
      <c r="I5" s="30"/>
      <c r="J5" s="30"/>
      <c r="K5" s="5">
        <f>((39.2+39.2)*4.7)+((189.44+189.44))</f>
        <v>747.36</v>
      </c>
      <c r="L5" s="3">
        <f>(2*2.4*8)+(3.6*2.4*2)+(2.7*2.4*2)+(4*1.2*2)+(8*1.2*6)+(1*0.6*2)+(1.4*0.6*4)+(3*1.2*2)+(2*1.2*1)+(1.6*1.2*1)</f>
        <v>151.91999999999996</v>
      </c>
      <c r="M5" s="49">
        <f>(K5-L5)+(K6-L6)+(K7-L7)+(K9-L9)+(K8-L8)</f>
        <v>910.49</v>
      </c>
    </row>
    <row r="6" spans="1:16" x14ac:dyDescent="0.25">
      <c r="A6" s="29" t="s">
        <v>10</v>
      </c>
      <c r="B6" s="30"/>
      <c r="C6" s="30"/>
      <c r="D6" s="4"/>
      <c r="E6" s="3"/>
      <c r="F6" s="31"/>
      <c r="H6" s="29" t="s">
        <v>15</v>
      </c>
      <c r="I6" s="30"/>
      <c r="J6" s="30"/>
      <c r="K6" s="4">
        <f>((74.8+4+4+4+4+4+4+4+4+4+4+4+3.7+1.8+1.8+1.8+7.95)*3)+((1.7*1.6))</f>
        <v>410.27</v>
      </c>
      <c r="L6" s="3">
        <f>(3*2.4*12)+(0.9*2.1*2)+(0.8*2.1*3)</f>
        <v>95.22</v>
      </c>
      <c r="M6" s="50"/>
    </row>
    <row r="7" spans="1:16" x14ac:dyDescent="0.25">
      <c r="A7" s="29"/>
      <c r="B7" s="30"/>
      <c r="C7" s="30"/>
      <c r="D7" s="4"/>
      <c r="E7" s="3"/>
      <c r="F7" s="31"/>
      <c r="H7" s="29"/>
      <c r="I7" s="30"/>
      <c r="J7" s="30"/>
      <c r="K7" s="4"/>
      <c r="L7" s="3"/>
      <c r="M7" s="50"/>
    </row>
    <row r="8" spans="1:16" x14ac:dyDescent="0.25">
      <c r="D8" s="8"/>
      <c r="E8" s="5"/>
      <c r="H8" s="29"/>
      <c r="I8" s="30"/>
      <c r="J8" s="30"/>
      <c r="K8" s="12"/>
      <c r="L8" s="13"/>
      <c r="M8" s="50"/>
    </row>
    <row r="9" spans="1:16" ht="15.75" thickBot="1" x14ac:dyDescent="0.3">
      <c r="H9" s="27"/>
      <c r="I9" s="28"/>
      <c r="J9" s="28"/>
      <c r="K9" s="6"/>
      <c r="L9" s="7"/>
      <c r="M9" s="51"/>
      <c r="P9">
        <f>(2.76+2.76+5.29+12.95+2.59+13.1+2.8+27.46+2.72+2.85+6.92+13.12+2.72+2.72+5.7+3.77+8.55+8.55+3.04+15.38+30.43+8.5+2.85+2.84+2.85+2.84+1.64+6.12+1.61+34.47+3.22+3.22+15.57+3.22+3.22+3.22+6.92+3.2+7.46+3.77+7.1+2.72+13)*2.5</f>
        <v>789.35000000000014</v>
      </c>
    </row>
    <row r="10" spans="1:16" ht="15.75" thickBot="1" x14ac:dyDescent="0.3"/>
    <row r="11" spans="1:16" ht="15" customHeight="1" x14ac:dyDescent="0.25">
      <c r="A11" s="32" t="s">
        <v>26</v>
      </c>
      <c r="B11" s="33"/>
      <c r="C11" s="33"/>
      <c r="D11" s="33"/>
      <c r="E11" s="33"/>
      <c r="F11" s="34"/>
      <c r="H11" s="32" t="s">
        <v>5</v>
      </c>
      <c r="I11" s="33"/>
      <c r="J11" s="33"/>
      <c r="K11" s="33"/>
      <c r="L11" s="33"/>
      <c r="M11" s="34"/>
    </row>
    <row r="12" spans="1:16" x14ac:dyDescent="0.25">
      <c r="A12" s="24"/>
      <c r="B12" s="25"/>
      <c r="C12" s="26"/>
      <c r="D12" s="1" t="s">
        <v>0</v>
      </c>
      <c r="E12" s="1" t="s">
        <v>3</v>
      </c>
      <c r="F12" s="2" t="s">
        <v>1</v>
      </c>
      <c r="H12" s="24"/>
      <c r="I12" s="25"/>
      <c r="J12" s="26"/>
      <c r="K12" s="1" t="s">
        <v>0</v>
      </c>
      <c r="L12" s="1" t="s">
        <v>3</v>
      </c>
      <c r="M12" s="2" t="s">
        <v>1</v>
      </c>
    </row>
    <row r="13" spans="1:16" x14ac:dyDescent="0.25">
      <c r="A13" s="29" t="s">
        <v>20</v>
      </c>
      <c r="B13" s="30"/>
      <c r="C13" s="30"/>
      <c r="D13" s="4">
        <f>((11*2.87*9))+((11.15+12.4+6.4+26.6)*2.87)+((74.8*3))+((3.7+3+3+3+11.15+3+3+3+3+3+3+3)*2.87)+((3.5*1.6))+((10.7+58)*4.7)</f>
        <v>1128.038</v>
      </c>
      <c r="E13" s="3">
        <f>(3*2.4*20)+(0.8*2.1*3)+(0.9*2.1*2)+(3*2.4*2)</f>
        <v>167.22</v>
      </c>
      <c r="F13" s="52">
        <f>(D13-E13)</f>
        <v>960.81799999999998</v>
      </c>
      <c r="H13" s="29"/>
      <c r="I13" s="30"/>
      <c r="J13" s="30"/>
      <c r="K13" s="4">
        <f>(1.61+1.2+0.13+0.46+1.2+0.32+1.61+1.2+0.13+0.46+1.2+0.32)*1.8</f>
        <v>17.712</v>
      </c>
      <c r="L13" s="3">
        <v>0</v>
      </c>
      <c r="M13" s="49">
        <f>(K13-L13)+(K14-L14)</f>
        <v>17.712</v>
      </c>
    </row>
    <row r="14" spans="1:16" x14ac:dyDescent="0.25">
      <c r="A14" s="29"/>
      <c r="B14" s="30"/>
      <c r="C14" s="30"/>
      <c r="D14" s="4"/>
      <c r="E14" s="3"/>
      <c r="F14" s="53"/>
      <c r="H14" s="29"/>
      <c r="I14" s="30"/>
      <c r="J14" s="30"/>
      <c r="K14" s="4"/>
      <c r="L14" s="4"/>
      <c r="M14" s="50"/>
    </row>
    <row r="15" spans="1:16" x14ac:dyDescent="0.25">
      <c r="A15" s="29"/>
      <c r="B15" s="30"/>
      <c r="C15" s="30"/>
      <c r="D15" s="4"/>
      <c r="E15" s="3"/>
      <c r="F15" s="54"/>
      <c r="H15" s="29"/>
      <c r="I15" s="30"/>
      <c r="J15" s="30"/>
      <c r="K15" s="4"/>
      <c r="L15" s="3"/>
      <c r="M15" s="50"/>
    </row>
    <row r="16" spans="1:16" ht="15.75" thickBot="1" x14ac:dyDescent="0.3"/>
    <row r="17" spans="1:13" ht="15" customHeight="1" x14ac:dyDescent="0.25">
      <c r="A17" s="32" t="s">
        <v>27</v>
      </c>
      <c r="B17" s="33"/>
      <c r="C17" s="33"/>
      <c r="D17" s="33"/>
      <c r="E17" s="33"/>
      <c r="F17" s="34"/>
      <c r="H17" s="32" t="s">
        <v>28</v>
      </c>
      <c r="I17" s="33"/>
      <c r="J17" s="33"/>
      <c r="K17" s="33"/>
      <c r="L17" s="33"/>
      <c r="M17" s="34"/>
    </row>
    <row r="18" spans="1:13" ht="15" customHeight="1" x14ac:dyDescent="0.25">
      <c r="A18" s="24"/>
      <c r="B18" s="25"/>
      <c r="C18" s="26"/>
      <c r="D18" s="1" t="s">
        <v>0</v>
      </c>
      <c r="E18" s="1" t="s">
        <v>3</v>
      </c>
      <c r="F18" s="2" t="s">
        <v>1</v>
      </c>
      <c r="H18" s="24"/>
      <c r="I18" s="25"/>
      <c r="J18" s="26"/>
      <c r="K18" s="1" t="s">
        <v>0</v>
      </c>
      <c r="L18" s="1" t="s">
        <v>3</v>
      </c>
      <c r="M18" s="2" t="s">
        <v>1</v>
      </c>
    </row>
    <row r="19" spans="1:13" x14ac:dyDescent="0.25">
      <c r="A19" s="29" t="s">
        <v>21</v>
      </c>
      <c r="B19" s="30"/>
      <c r="C19" s="30"/>
      <c r="D19" s="4"/>
      <c r="E19" s="3"/>
      <c r="F19" s="38">
        <f>(D19-E19)</f>
        <v>0</v>
      </c>
      <c r="H19" s="29" t="s">
        <v>29</v>
      </c>
      <c r="I19" s="30"/>
      <c r="J19" s="30"/>
      <c r="K19" s="4">
        <f>((3.7+3+3+3+11.15+3+3+3+3+3+3+3)*1.8)+((8.1+1.8+1.8+4)*1.8)</f>
        <v>108.99000000000001</v>
      </c>
      <c r="L19" s="3">
        <f>(8*1.2*3)+(4.8*1.2*1)+(2.1*2.1*1)</f>
        <v>38.97</v>
      </c>
      <c r="M19" s="49">
        <f>(K19-L19)</f>
        <v>70.02000000000001</v>
      </c>
    </row>
    <row r="20" spans="1:13" x14ac:dyDescent="0.25">
      <c r="A20" s="29"/>
      <c r="B20" s="30"/>
      <c r="C20" s="30"/>
      <c r="D20" s="4"/>
      <c r="E20" s="3"/>
      <c r="F20" s="39"/>
      <c r="H20" s="29"/>
      <c r="I20" s="30"/>
      <c r="J20" s="30"/>
      <c r="K20" s="4"/>
      <c r="L20" s="3"/>
      <c r="M20" s="50"/>
    </row>
    <row r="21" spans="1:13" x14ac:dyDescent="0.25">
      <c r="A21" s="29"/>
      <c r="B21" s="30"/>
      <c r="C21" s="30"/>
      <c r="D21" s="4"/>
      <c r="E21" s="3"/>
      <c r="F21" s="40"/>
      <c r="H21" s="29"/>
      <c r="I21" s="30"/>
      <c r="J21" s="30"/>
      <c r="K21" s="4"/>
      <c r="L21" s="3"/>
      <c r="M21" s="50"/>
    </row>
    <row r="22" spans="1:13" ht="15.75" thickBot="1" x14ac:dyDescent="0.3"/>
    <row r="23" spans="1:13" ht="15" customHeight="1" x14ac:dyDescent="0.25">
      <c r="A23" s="32" t="s">
        <v>19</v>
      </c>
      <c r="B23" s="33"/>
      <c r="C23" s="33"/>
      <c r="D23" s="33"/>
      <c r="E23" s="33"/>
      <c r="F23" s="34"/>
      <c r="H23" s="43"/>
      <c r="I23" s="44"/>
      <c r="J23" s="44"/>
      <c r="K23" s="44"/>
      <c r="L23" s="44"/>
      <c r="M23" s="45"/>
    </row>
    <row r="24" spans="1:13" x14ac:dyDescent="0.25">
      <c r="A24" s="24"/>
      <c r="B24" s="25"/>
      <c r="C24" s="26"/>
      <c r="D24" s="1" t="s">
        <v>0</v>
      </c>
      <c r="E24" s="1" t="s">
        <v>3</v>
      </c>
      <c r="F24" s="2" t="s">
        <v>1</v>
      </c>
      <c r="H24" s="24"/>
      <c r="I24" s="25"/>
      <c r="J24" s="26"/>
      <c r="K24" s="1" t="s">
        <v>0</v>
      </c>
      <c r="L24" s="1" t="s">
        <v>3</v>
      </c>
      <c r="M24" s="2" t="s">
        <v>1</v>
      </c>
    </row>
    <row r="25" spans="1:13" x14ac:dyDescent="0.25">
      <c r="A25" s="29" t="s">
        <v>21</v>
      </c>
      <c r="B25" s="30"/>
      <c r="C25" s="30"/>
      <c r="D25" s="4">
        <f>((39.2+39.2)*4.7)+((189.44+189.44))</f>
        <v>747.36</v>
      </c>
      <c r="E25" s="3">
        <f>(2*2.4*8)+(3.6*2.4*2)+(2.7*2.4*2)+(4*1.2*2)+(8*1.2*6)+(1*0.6*2)+(1.4*0.6*4)+(3*1.2*2)+(2*1.2*1)+(1.6*1.2*1)</f>
        <v>151.91999999999996</v>
      </c>
      <c r="F25" s="52">
        <f>(D25-E25)+(D26-E26)</f>
        <v>595.44000000000005</v>
      </c>
      <c r="H25" s="46"/>
      <c r="I25" s="47"/>
      <c r="J25" s="48"/>
      <c r="K25" s="4"/>
      <c r="L25" s="3"/>
      <c r="M25" s="38">
        <f>(K25-L25)+(K26-L26)+(K27-L27)</f>
        <v>0</v>
      </c>
    </row>
    <row r="26" spans="1:13" x14ac:dyDescent="0.25">
      <c r="A26" s="29"/>
      <c r="B26" s="30"/>
      <c r="C26" s="30"/>
      <c r="D26" s="4"/>
      <c r="E26" s="4"/>
      <c r="F26" s="53"/>
      <c r="H26" s="46"/>
      <c r="I26" s="47"/>
      <c r="J26" s="48"/>
      <c r="K26" s="4"/>
      <c r="L26" s="4"/>
      <c r="M26" s="39"/>
    </row>
    <row r="27" spans="1:13" x14ac:dyDescent="0.25">
      <c r="A27" s="29"/>
      <c r="B27" s="30"/>
      <c r="C27" s="30"/>
      <c r="D27" s="4"/>
      <c r="E27" s="3"/>
      <c r="F27" s="54"/>
      <c r="H27" s="46"/>
      <c r="I27" s="47"/>
      <c r="J27" s="48"/>
      <c r="K27" s="4"/>
      <c r="L27" s="3"/>
      <c r="M27" s="40"/>
    </row>
    <row r="28" spans="1:13" ht="15.75" thickBot="1" x14ac:dyDescent="0.3">
      <c r="D28" s="8"/>
      <c r="E28" s="5"/>
      <c r="K28" s="8"/>
      <c r="L28" s="5"/>
    </row>
    <row r="29" spans="1:13" x14ac:dyDescent="0.25">
      <c r="A29" s="32" t="s">
        <v>17</v>
      </c>
      <c r="B29" s="33"/>
      <c r="C29" s="33"/>
      <c r="D29" s="33"/>
      <c r="E29" s="33"/>
      <c r="F29" s="34"/>
      <c r="H29" s="43"/>
      <c r="I29" s="44"/>
      <c r="J29" s="44"/>
      <c r="K29" s="44"/>
      <c r="L29" s="44"/>
      <c r="M29" s="45"/>
    </row>
    <row r="30" spans="1:13" x14ac:dyDescent="0.25">
      <c r="A30" s="24"/>
      <c r="B30" s="25"/>
      <c r="C30" s="26"/>
      <c r="D30" s="1" t="s">
        <v>0</v>
      </c>
      <c r="E30" s="1" t="s">
        <v>3</v>
      </c>
      <c r="F30" s="2" t="s">
        <v>1</v>
      </c>
      <c r="H30" s="24"/>
      <c r="I30" s="25"/>
      <c r="J30" s="26"/>
      <c r="K30" s="1" t="s">
        <v>0</v>
      </c>
      <c r="L30" s="1" t="s">
        <v>3</v>
      </c>
      <c r="M30" s="2" t="s">
        <v>1</v>
      </c>
    </row>
    <row r="31" spans="1:13" x14ac:dyDescent="0.25">
      <c r="A31" s="29" t="s">
        <v>22</v>
      </c>
      <c r="B31" s="30"/>
      <c r="C31" s="30"/>
      <c r="D31" s="4">
        <f>((8.1+5.4+5.4+12.2+15.4)*2.87)+((8.1+1.8+1.8+4)*2.87)</f>
        <v>178.51400000000001</v>
      </c>
      <c r="E31" s="3">
        <f>(0.8*2.1*3)+(0.9*2.1*2)+(1.4*0.6*4)+(1*0.6*2)</f>
        <v>13.379999999999999</v>
      </c>
      <c r="F31" s="52">
        <f>(D31-E31)+(D32-E32)</f>
        <v>165.13400000000001</v>
      </c>
      <c r="H31" s="46"/>
      <c r="I31" s="47"/>
      <c r="J31" s="48"/>
      <c r="K31" s="4"/>
      <c r="L31" s="3"/>
      <c r="M31" s="38">
        <f>(K31-L31)+(K32-L32)</f>
        <v>0</v>
      </c>
    </row>
    <row r="32" spans="1:13" x14ac:dyDescent="0.25">
      <c r="A32" s="29"/>
      <c r="B32" s="30"/>
      <c r="C32" s="30"/>
      <c r="D32" s="4"/>
      <c r="E32" s="4"/>
      <c r="F32" s="53"/>
      <c r="H32" s="46"/>
      <c r="I32" s="47"/>
      <c r="J32" s="48"/>
      <c r="K32" s="4"/>
      <c r="L32" s="4"/>
      <c r="M32" s="39"/>
    </row>
    <row r="33" spans="1:13" x14ac:dyDescent="0.25">
      <c r="A33" s="29"/>
      <c r="B33" s="30"/>
      <c r="C33" s="30"/>
      <c r="D33" s="4"/>
      <c r="E33" s="3"/>
      <c r="F33" s="54"/>
      <c r="H33" s="46"/>
      <c r="I33" s="47"/>
      <c r="J33" s="48"/>
      <c r="K33" s="4"/>
      <c r="L33" s="3"/>
      <c r="M33" s="40"/>
    </row>
    <row r="34" spans="1:13" ht="15.75" thickBot="1" x14ac:dyDescent="0.3">
      <c r="D34" s="8"/>
      <c r="E34" s="5"/>
      <c r="H34" s="9"/>
      <c r="I34" s="9"/>
      <c r="J34" s="9"/>
      <c r="K34" s="10"/>
      <c r="L34" s="11"/>
    </row>
    <row r="35" spans="1:13" ht="15.75" customHeight="1" thickBot="1" x14ac:dyDescent="0.3">
      <c r="H35" s="43"/>
      <c r="I35" s="44"/>
      <c r="J35" s="44"/>
      <c r="K35" s="44"/>
      <c r="L35" s="44"/>
      <c r="M35" s="45"/>
    </row>
    <row r="36" spans="1:13" x14ac:dyDescent="0.25">
      <c r="A36" s="32" t="s">
        <v>18</v>
      </c>
      <c r="B36" s="33"/>
      <c r="C36" s="33"/>
      <c r="D36" s="33"/>
      <c r="E36" s="33"/>
      <c r="F36" s="34"/>
      <c r="H36" s="24"/>
      <c r="I36" s="25"/>
      <c r="J36" s="26"/>
      <c r="K36" s="1" t="s">
        <v>0</v>
      </c>
      <c r="L36" s="1" t="s">
        <v>3</v>
      </c>
      <c r="M36" s="2" t="s">
        <v>1</v>
      </c>
    </row>
    <row r="37" spans="1:13" ht="15.75" customHeight="1" x14ac:dyDescent="0.25">
      <c r="A37" s="24"/>
      <c r="B37" s="25"/>
      <c r="C37" s="26"/>
      <c r="D37" s="1" t="s">
        <v>0</v>
      </c>
      <c r="E37" s="1" t="s">
        <v>3</v>
      </c>
      <c r="F37" s="2" t="s">
        <v>1</v>
      </c>
      <c r="H37" s="29"/>
      <c r="I37" s="30"/>
      <c r="J37" s="30"/>
      <c r="K37" s="4"/>
      <c r="L37" s="3"/>
      <c r="M37" s="31">
        <f>(K37-L37)+(K38-L38)</f>
        <v>0</v>
      </c>
    </row>
    <row r="38" spans="1:13" ht="18" customHeight="1" x14ac:dyDescent="0.25">
      <c r="A38" s="29" t="s">
        <v>14</v>
      </c>
      <c r="B38" s="30"/>
      <c r="C38" s="30"/>
      <c r="D38" s="4">
        <f>(14+14+24.7)*0.6</f>
        <v>31.62</v>
      </c>
      <c r="E38" s="3">
        <v>0</v>
      </c>
      <c r="F38" s="52">
        <f>(D38-E38)+(D39-E39)</f>
        <v>31.62</v>
      </c>
      <c r="H38" s="29"/>
      <c r="I38" s="30"/>
      <c r="J38" s="30"/>
      <c r="K38" s="4"/>
      <c r="L38" s="4"/>
      <c r="M38" s="31"/>
    </row>
    <row r="39" spans="1:13" x14ac:dyDescent="0.25">
      <c r="A39" s="29"/>
      <c r="B39" s="30"/>
      <c r="C39" s="30"/>
      <c r="D39" s="4"/>
      <c r="E39" s="4"/>
      <c r="F39" s="53"/>
      <c r="H39" s="29"/>
      <c r="I39" s="30"/>
      <c r="J39" s="30"/>
      <c r="K39" s="4"/>
      <c r="L39" s="3"/>
      <c r="M39" s="31"/>
    </row>
    <row r="40" spans="1:13" ht="15.75" thickBot="1" x14ac:dyDescent="0.3">
      <c r="A40" s="29"/>
      <c r="B40" s="30"/>
      <c r="C40" s="30"/>
      <c r="D40" s="4"/>
      <c r="E40" s="3"/>
      <c r="F40" s="54"/>
    </row>
    <row r="41" spans="1:13" ht="15.75" customHeight="1" x14ac:dyDescent="0.25">
      <c r="A41" s="41"/>
      <c r="B41" s="41"/>
      <c r="C41" s="41"/>
      <c r="D41" s="42"/>
      <c r="E41" s="42"/>
      <c r="H41" s="32"/>
      <c r="I41" s="33"/>
      <c r="J41" s="33"/>
      <c r="K41" s="33"/>
      <c r="L41" s="33"/>
      <c r="M41" s="34"/>
    </row>
    <row r="42" spans="1:13" ht="15.75" thickBot="1" x14ac:dyDescent="0.3">
      <c r="H42" s="24"/>
      <c r="I42" s="25"/>
      <c r="J42" s="26"/>
      <c r="K42" s="1" t="s">
        <v>0</v>
      </c>
      <c r="L42" s="1" t="s">
        <v>3</v>
      </c>
      <c r="M42" s="2" t="s">
        <v>1</v>
      </c>
    </row>
    <row r="43" spans="1:13" ht="15.75" thickBot="1" x14ac:dyDescent="0.3">
      <c r="A43" s="15" t="s">
        <v>2</v>
      </c>
      <c r="B43" s="16"/>
      <c r="C43" s="16"/>
      <c r="D43" s="16"/>
      <c r="E43" s="17"/>
      <c r="H43" s="29"/>
      <c r="I43" s="30"/>
      <c r="J43" s="30"/>
      <c r="K43" s="4"/>
      <c r="L43" s="3"/>
      <c r="M43" s="31">
        <f>(K43-L43)+(K45-L45)</f>
        <v>0</v>
      </c>
    </row>
    <row r="44" spans="1:13" ht="15.75" thickBot="1" x14ac:dyDescent="0.3">
      <c r="A44" s="18" t="s">
        <v>31</v>
      </c>
      <c r="B44" s="19"/>
      <c r="C44" s="19"/>
      <c r="D44" s="20">
        <v>627.76</v>
      </c>
      <c r="E44" s="21"/>
      <c r="H44" s="29"/>
      <c r="I44" s="30"/>
      <c r="J44" s="30"/>
      <c r="K44" s="4"/>
      <c r="L44" s="3"/>
      <c r="M44" s="31"/>
    </row>
    <row r="45" spans="1:13" ht="15.75" thickBot="1" x14ac:dyDescent="0.3">
      <c r="A45" s="18" t="s">
        <v>16</v>
      </c>
      <c r="B45" s="19"/>
      <c r="C45" s="19"/>
      <c r="D45" s="20">
        <f>(12*9)+(28.6+5+9.25+15.56+6.9+85.05+117.7+528.9)</f>
        <v>904.96</v>
      </c>
      <c r="E45" s="21"/>
      <c r="H45" s="29"/>
      <c r="I45" s="30"/>
      <c r="J45" s="30"/>
      <c r="K45" s="4"/>
      <c r="L45" s="4"/>
      <c r="M45" s="31"/>
    </row>
    <row r="46" spans="1:13" ht="15.75" customHeight="1" thickBot="1" x14ac:dyDescent="0.3">
      <c r="A46" s="18" t="s">
        <v>4</v>
      </c>
      <c r="B46" s="19"/>
      <c r="C46" s="19"/>
      <c r="D46" s="20">
        <f>(16.4+3.24+3.24+16.4+14.8)</f>
        <v>54.08</v>
      </c>
      <c r="E46" s="21"/>
      <c r="H46" s="29"/>
      <c r="I46" s="30"/>
      <c r="J46" s="30"/>
      <c r="K46" s="4"/>
      <c r="L46" s="3"/>
      <c r="M46" s="31"/>
    </row>
    <row r="47" spans="1:13" ht="15.75" customHeight="1" thickBot="1" x14ac:dyDescent="0.3">
      <c r="A47" s="18" t="s">
        <v>8</v>
      </c>
      <c r="B47" s="19"/>
      <c r="C47" s="19"/>
      <c r="D47" s="20">
        <f>780+74+74</f>
        <v>928</v>
      </c>
      <c r="E47" s="21"/>
    </row>
    <row r="48" spans="1:13" ht="15.75" customHeight="1" thickBot="1" x14ac:dyDescent="0.3">
      <c r="A48" s="18" t="s">
        <v>30</v>
      </c>
      <c r="B48" s="19"/>
      <c r="C48" s="19"/>
      <c r="D48" s="20">
        <f>(11*9)+(19.3+2.95+0.35+1.38+1.77+1.36+11.95+1.15+11.85+2.4+2.2+1.7+2.6+1+2.4+1+2.6+1.7+2.2+2.4+7.9+8.1+2.72+9.32)</f>
        <v>201.3</v>
      </c>
      <c r="E48" s="21"/>
      <c r="H48" s="15" t="s">
        <v>12</v>
      </c>
      <c r="I48" s="16"/>
      <c r="J48" s="16"/>
      <c r="K48" s="16"/>
      <c r="L48" s="17"/>
    </row>
    <row r="49" spans="1:12" ht="15.75" thickBot="1" x14ac:dyDescent="0.3">
      <c r="H49" s="18" t="s">
        <v>13</v>
      </c>
      <c r="I49" s="19"/>
      <c r="J49" s="19"/>
      <c r="K49" s="22"/>
      <c r="L49" s="23"/>
    </row>
    <row r="50" spans="1:12" ht="15.75" thickBot="1" x14ac:dyDescent="0.3">
      <c r="A50" s="15" t="s">
        <v>23</v>
      </c>
      <c r="B50" s="16"/>
      <c r="C50" s="16"/>
      <c r="D50" s="16"/>
      <c r="E50" s="17"/>
      <c r="H50" s="14"/>
      <c r="I50" s="14"/>
      <c r="J50" s="14"/>
    </row>
    <row r="51" spans="1:12" ht="15.75" thickBot="1" x14ac:dyDescent="0.3">
      <c r="A51" s="18" t="s">
        <v>24</v>
      </c>
      <c r="B51" s="19"/>
      <c r="C51" s="19"/>
      <c r="D51" s="20">
        <f>(12*9)+28.6+5+9.25+16.4+3.24+3.24+16.4+14.8+85.05</f>
        <v>289.98</v>
      </c>
      <c r="E51" s="21"/>
    </row>
    <row r="52" spans="1:12" ht="15.75" thickBot="1" x14ac:dyDescent="0.3">
      <c r="A52" s="18"/>
      <c r="B52" s="19"/>
      <c r="C52" s="19"/>
      <c r="D52" s="20"/>
      <c r="E52" s="21"/>
    </row>
    <row r="53" spans="1:12" ht="15.75" thickBot="1" x14ac:dyDescent="0.3">
      <c r="A53" s="18"/>
      <c r="B53" s="19"/>
      <c r="C53" s="19"/>
      <c r="D53" s="20"/>
      <c r="E53" s="21"/>
    </row>
    <row r="54" spans="1:12" ht="15.75" thickBot="1" x14ac:dyDescent="0.3"/>
    <row r="55" spans="1:12" ht="15.75" thickBot="1" x14ac:dyDescent="0.3">
      <c r="A55" s="15" t="s">
        <v>11</v>
      </c>
      <c r="B55" s="16"/>
      <c r="C55" s="16"/>
      <c r="D55" s="16"/>
      <c r="E55" s="17"/>
    </row>
    <row r="56" spans="1:12" ht="15.75" thickBot="1" x14ac:dyDescent="0.3">
      <c r="A56" s="18" t="s">
        <v>25</v>
      </c>
      <c r="B56" s="19"/>
      <c r="C56" s="19"/>
      <c r="D56" s="20">
        <f>1071.9+20+20+56.1</f>
        <v>1168</v>
      </c>
      <c r="E56" s="21"/>
    </row>
  </sheetData>
  <mergeCells count="108">
    <mergeCell ref="M43:M46"/>
    <mergeCell ref="H14:J14"/>
    <mergeCell ref="H15:J15"/>
    <mergeCell ref="H23:M23"/>
    <mergeCell ref="M37:M39"/>
    <mergeCell ref="H38:J38"/>
    <mergeCell ref="H39:J39"/>
    <mergeCell ref="H41:M41"/>
    <mergeCell ref="H42:J42"/>
    <mergeCell ref="H45:J45"/>
    <mergeCell ref="H46:J46"/>
    <mergeCell ref="H24:J24"/>
    <mergeCell ref="H25:J25"/>
    <mergeCell ref="M25:M27"/>
    <mergeCell ref="H26:J26"/>
    <mergeCell ref="H27:J27"/>
    <mergeCell ref="H35:M35"/>
    <mergeCell ref="H44:J44"/>
    <mergeCell ref="H17:M17"/>
    <mergeCell ref="H18:J18"/>
    <mergeCell ref="H19:J19"/>
    <mergeCell ref="M19:M21"/>
    <mergeCell ref="H20:J20"/>
    <mergeCell ref="H21:J21"/>
    <mergeCell ref="H13:J13"/>
    <mergeCell ref="M13:M15"/>
    <mergeCell ref="A14:C14"/>
    <mergeCell ref="A15:C15"/>
    <mergeCell ref="A13:C13"/>
    <mergeCell ref="F13:F15"/>
    <mergeCell ref="A23:F23"/>
    <mergeCell ref="A24:C24"/>
    <mergeCell ref="A25:C25"/>
    <mergeCell ref="F25:F27"/>
    <mergeCell ref="A26:C26"/>
    <mergeCell ref="A27:C27"/>
    <mergeCell ref="A17:F17"/>
    <mergeCell ref="A18:C18"/>
    <mergeCell ref="A19:C19"/>
    <mergeCell ref="F19:F21"/>
    <mergeCell ref="A20:C20"/>
    <mergeCell ref="A21:C21"/>
    <mergeCell ref="A29:F29"/>
    <mergeCell ref="A30:C30"/>
    <mergeCell ref="A31:C31"/>
    <mergeCell ref="H36:J36"/>
    <mergeCell ref="H37:J37"/>
    <mergeCell ref="H43:J43"/>
    <mergeCell ref="A36:F36"/>
    <mergeCell ref="F38:F40"/>
    <mergeCell ref="A39:C39"/>
    <mergeCell ref="A40:C40"/>
    <mergeCell ref="A38:C38"/>
    <mergeCell ref="A37:C37"/>
    <mergeCell ref="A41:C41"/>
    <mergeCell ref="D41:E41"/>
    <mergeCell ref="A43:E43"/>
    <mergeCell ref="F31:F33"/>
    <mergeCell ref="A32:C32"/>
    <mergeCell ref="A33:C33"/>
    <mergeCell ref="H29:M29"/>
    <mergeCell ref="H30:J30"/>
    <mergeCell ref="H31:J31"/>
    <mergeCell ref="M31:M33"/>
    <mergeCell ref="H32:J32"/>
    <mergeCell ref="H33:J33"/>
    <mergeCell ref="A1:M1"/>
    <mergeCell ref="A3:F3"/>
    <mergeCell ref="H3:M3"/>
    <mergeCell ref="A4:C4"/>
    <mergeCell ref="H4:J4"/>
    <mergeCell ref="H6:J6"/>
    <mergeCell ref="A7:C7"/>
    <mergeCell ref="H7:J7"/>
    <mergeCell ref="H11:M11"/>
    <mergeCell ref="H12:J12"/>
    <mergeCell ref="A12:C12"/>
    <mergeCell ref="H9:J9"/>
    <mergeCell ref="M5:M9"/>
    <mergeCell ref="H5:J5"/>
    <mergeCell ref="A5:C5"/>
    <mergeCell ref="F5:F7"/>
    <mergeCell ref="A6:C6"/>
    <mergeCell ref="A11:F11"/>
    <mergeCell ref="H8:J8"/>
    <mergeCell ref="D46:E46"/>
    <mergeCell ref="A48:C48"/>
    <mergeCell ref="D48:E48"/>
    <mergeCell ref="A45:C45"/>
    <mergeCell ref="D45:E45"/>
    <mergeCell ref="A46:C46"/>
    <mergeCell ref="D47:E47"/>
    <mergeCell ref="A47:C47"/>
    <mergeCell ref="A44:C44"/>
    <mergeCell ref="D44:E44"/>
    <mergeCell ref="A55:E55"/>
    <mergeCell ref="A56:C56"/>
    <mergeCell ref="D56:E56"/>
    <mergeCell ref="H49:J49"/>
    <mergeCell ref="H48:L48"/>
    <mergeCell ref="K49:L49"/>
    <mergeCell ref="A50:E50"/>
    <mergeCell ref="A51:C51"/>
    <mergeCell ref="D51:E51"/>
    <mergeCell ref="A52:C52"/>
    <mergeCell ref="D52:E52"/>
    <mergeCell ref="A53:C53"/>
    <mergeCell ref="D53:E53"/>
  </mergeCells>
  <phoneticPr fontId="3" type="noConversion"/>
  <pageMargins left="0.511811024" right="0.511811024" top="0.78740157499999996" bottom="0.78740157499999996" header="0.31496062000000002" footer="0.31496062000000002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MEMORIA DE CALCULO - R02</vt:lpstr>
      <vt:lpstr>'MEMORIA DE CALCULO - R02'!Area_de_impressao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Eng10</dc:creator>
  <cp:lastModifiedBy>Felipe Vasconcelos</cp:lastModifiedBy>
  <cp:lastPrinted>2021-03-02T14:33:33Z</cp:lastPrinted>
  <dcterms:created xsi:type="dcterms:W3CDTF">2019-07-18T18:53:33Z</dcterms:created>
  <dcterms:modified xsi:type="dcterms:W3CDTF">2025-07-31T17:16:11Z</dcterms:modified>
</cp:coreProperties>
</file>