
<file path=[Content_Types].xml><?xml version="1.0" encoding="utf-8"?>
<Types xmlns="http://schemas.openxmlformats.org/package/2006/content-types">
  <Default Extension="png" ContentType="image/png"/>
  <Default Extension="jpeg" ContentType="image/jpeg"/>
  <Default Extension="JPG" ContentType="image/.jpg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externalLinks/externalLink1.xml" ContentType="application/vnd.openxmlformats-officedocument.spreadsheetml.externalLink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 codeName="ThisWorkbook"/>
  <bookViews>
    <workbookView windowWidth="28800" windowHeight="11850"/>
  </bookViews>
  <sheets>
    <sheet name="Cronograma" sheetId="5" r:id="rId1"/>
    <sheet name="Resumo Geral" sheetId="6" r:id="rId2"/>
    <sheet name="Planilha Analítica" sheetId="2" r:id="rId3"/>
    <sheet name="Orçamento" sheetId="1" r:id="rId4"/>
    <sheet name="Curva ABC" sheetId="4" r:id="rId5"/>
    <sheet name="BDI SERVIÇOS" sheetId="7" r:id="rId6"/>
    <sheet name="BDI INSUMO" sheetId="8" r:id="rId7"/>
  </sheets>
  <externalReferences>
    <externalReference r:id="rId8"/>
  </externalReferences>
  <definedNames>
    <definedName name="_xlnm._FilterDatabase" localSheetId="3" hidden="1">Orçamento!$A$9:$J$9</definedName>
    <definedName name="_xlnm.Print_Area" localSheetId="0">Cronograma!$A$1:$AT$36</definedName>
    <definedName name="_xlnm.Print_Area" localSheetId="4">'Curva ABC'!$A$1:$K$79</definedName>
    <definedName name="_xlnm.Print_Area" localSheetId="3">Orçamento!$A$2:$J$95</definedName>
    <definedName name="_xlnm.Print_Area" localSheetId="2">'Planilha Analítica'!$B$1:$K$844</definedName>
    <definedName name="_xlnm.Print_Area" localSheetId="1">'Resumo Geral'!$A$1:$D$37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<sst xmlns="http://schemas.openxmlformats.org/spreadsheetml/2006/main" count="5277" uniqueCount="1054">
  <si>
    <t>CRONOGRAMA FÍSICO-FINANCEIRO</t>
  </si>
  <si>
    <t>2707,38 M²</t>
  </si>
  <si>
    <t>Item</t>
  </si>
  <si>
    <t>Descrição</t>
  </si>
  <si>
    <t>TOTAIS</t>
  </si>
  <si>
    <t>30 dias</t>
  </si>
  <si>
    <t>60 dias</t>
  </si>
  <si>
    <t>90 dias</t>
  </si>
  <si>
    <t>120 dias</t>
  </si>
  <si>
    <t>150 dias</t>
  </si>
  <si>
    <t>180 dias</t>
  </si>
  <si>
    <t>210 dias</t>
  </si>
  <si>
    <t>240 dias</t>
  </si>
  <si>
    <t>270 dias</t>
  </si>
  <si>
    <t>300 dias</t>
  </si>
  <si>
    <t>330 dias</t>
  </si>
  <si>
    <t>360 dias</t>
  </si>
  <si>
    <t>390 dias</t>
  </si>
  <si>
    <t>420 dias</t>
  </si>
  <si>
    <t>Total</t>
  </si>
  <si>
    <t>Incidencia</t>
  </si>
  <si>
    <t>R$</t>
  </si>
  <si>
    <t>%</t>
  </si>
  <si>
    <t>% AC.</t>
  </si>
  <si>
    <t>VALOR TOTAL</t>
  </si>
  <si>
    <t>_________________________________</t>
  </si>
  <si>
    <t>Engº Civil - JAISON ANDREY SEGAT</t>
  </si>
  <si>
    <t>CREA-MT 50609</t>
  </si>
  <si>
    <t>DADOS</t>
  </si>
  <si>
    <t>ASSUNTO</t>
  </si>
  <si>
    <t>RESUMO GERAL</t>
  </si>
  <si>
    <t>OBRA</t>
  </si>
  <si>
    <t>TÚMULOS VERTICAIS</t>
  </si>
  <si>
    <t>ÁREA DE CONSTRUÇAO (M²)</t>
  </si>
  <si>
    <t>PROPRIETARIO</t>
  </si>
  <si>
    <t>CIDADE</t>
  </si>
  <si>
    <t>ENDEREÇO</t>
  </si>
  <si>
    <t>AV.DOM HENRIQUE FROEHLICH, ESQUINA COM AV. ANDRÉ MAGGI</t>
  </si>
  <si>
    <t>DESCRIÇAO</t>
  </si>
  <si>
    <t>CONSTRUÇÃO DE GAVETAS VERTICAIS PARA SEPULTAMENTO</t>
  </si>
  <si>
    <t>TABELA REFERENCIA</t>
  </si>
  <si>
    <t>UF</t>
  </si>
  <si>
    <t>MT</t>
  </si>
  <si>
    <t>RESPONSAVEL TECNICO</t>
  </si>
  <si>
    <t>ENGENHEIRO CIVIL: JAISON ANDREY SEGAT CREA 1219814750</t>
  </si>
  <si>
    <t>6.</t>
  </si>
  <si>
    <t>7.</t>
  </si>
  <si>
    <t>8.</t>
  </si>
  <si>
    <t>9.</t>
  </si>
  <si>
    <t>10.</t>
  </si>
  <si>
    <t>11.</t>
  </si>
  <si>
    <t>12.</t>
  </si>
  <si>
    <t>13.</t>
  </si>
  <si>
    <t>LIMPEZA DE OBRA</t>
  </si>
  <si>
    <r>
      <rPr>
        <b/>
        <sz val="11"/>
        <color rgb="FF000000"/>
        <rFont val="Calibri"/>
        <charset val="134"/>
      </rPr>
      <t>Bancos:</t>
    </r>
    <r>
      <rPr>
        <sz val="11"/>
        <color rgb="FF000000"/>
        <rFont val="Calibri"/>
        <charset val="134"/>
      </rPr>
      <t xml:space="preserve">
</t>
    </r>
  </si>
  <si>
    <r>
      <rPr>
        <sz val="11"/>
        <rFont val="Calibri"/>
        <charset val="134"/>
      </rPr>
      <t xml:space="preserve">BDI Mão de Obra - </t>
    </r>
    <r>
      <rPr>
        <b/>
        <sz val="13"/>
        <rFont val="Calibri"/>
        <charset val="134"/>
      </rPr>
      <t>22,23%</t>
    </r>
  </si>
  <si>
    <r>
      <rPr>
        <sz val="11"/>
        <rFont val="Calibri"/>
        <charset val="134"/>
      </rPr>
      <t xml:space="preserve">BDI Material - </t>
    </r>
    <r>
      <rPr>
        <b/>
        <sz val="13"/>
        <rFont val="Calibri"/>
        <charset val="134"/>
      </rPr>
      <t>15,00%</t>
    </r>
  </si>
  <si>
    <t xml:space="preserve"> 1 </t>
  </si>
  <si>
    <t>ADMINISTRAÇÃO DE OBRA</t>
  </si>
  <si>
    <t xml:space="preserve"> 1.2 </t>
  </si>
  <si>
    <t>Código</t>
  </si>
  <si>
    <t>Banco</t>
  </si>
  <si>
    <t>Tipo</t>
  </si>
  <si>
    <t>Und</t>
  </si>
  <si>
    <t>Quant.</t>
  </si>
  <si>
    <t>Valor Unit</t>
  </si>
  <si>
    <t>Composição</t>
  </si>
  <si>
    <t xml:space="preserve"> 94295 </t>
  </si>
  <si>
    <t>SINAPI</t>
  </si>
  <si>
    <t>MESTRE DE OBRAS COM ENCARGOS COMPLEMENTARES</t>
  </si>
  <si>
    <t>Livro SINAPI: Cálculos e Parâmetros</t>
  </si>
  <si>
    <t>MES</t>
  </si>
  <si>
    <t>Composição Auxiliar</t>
  </si>
  <si>
    <t xml:space="preserve"> 95423 </t>
  </si>
  <si>
    <t>CURSO DE CAPACITAÇÃO PARA MESTRE DE OBRAS (ENCARGOS COMPLEMENTARES) - MENSALISTA</t>
  </si>
  <si>
    <t>Insumo</t>
  </si>
  <si>
    <t xml:space="preserve"> 00040819 </t>
  </si>
  <si>
    <t>MESTRE DE OBRAS (MENSALISTA)</t>
  </si>
  <si>
    <t>Mão de Obra</t>
  </si>
  <si>
    <t xml:space="preserve"> 00040861 </t>
  </si>
  <si>
    <t>TRANSPORTE - MENSALISTA (COLETADO CAIXA - ENCARGOS COMPLEMENTARES)</t>
  </si>
  <si>
    <t>Encargos Complementares</t>
  </si>
  <si>
    <t xml:space="preserve"> 00040862 </t>
  </si>
  <si>
    <t>ALIMENTACAO - MENSALISTA (COLETADO CAIXA - ENCARGOS COMPLEMENTARES)</t>
  </si>
  <si>
    <t xml:space="preserve"> 00040863 </t>
  </si>
  <si>
    <t>EXAMES - MENSALISTA (COLETADO CAIXA - ENCARGOS COMPLEMENTARES)</t>
  </si>
  <si>
    <t xml:space="preserve"> 00040864 </t>
  </si>
  <si>
    <t>SEGURO - MENSALISTA (COLETADO CAIXA - ENCARGOS COMPLEMENTARES)</t>
  </si>
  <si>
    <t xml:space="preserve"> 00043475 </t>
  </si>
  <si>
    <t>FERRAMENTAS - FAMILIA ENCARREGADO GERAL - MENSALISTA (ENCARGOS COMPLEMENTARES - COLETADO CAIXA)</t>
  </si>
  <si>
    <t xml:space="preserve"> 00043499 </t>
  </si>
  <si>
    <t>EPI - FAMILIA ENCARREGADO GERAL - MENSALISTA (ENCARGOS COMPLEMENTARES - COLETADO CAIXA)</t>
  </si>
  <si>
    <t>MO sem LS =&gt;</t>
  </si>
  <si>
    <t>LS =&gt;</t>
  </si>
  <si>
    <t>MO com LS =&gt;</t>
  </si>
  <si>
    <t>Valor do BDI =&gt;</t>
  </si>
  <si>
    <t>Valor com BDI =&gt;</t>
  </si>
  <si>
    <t>Quant. =&gt;</t>
  </si>
  <si>
    <t>Preço Total =&gt;</t>
  </si>
  <si>
    <t xml:space="preserve"> 1.3 </t>
  </si>
  <si>
    <t xml:space="preserve"> 90777 </t>
  </si>
  <si>
    <t>ENGENHEIRO CIVIL DE OBRA JUNIOR COM ENCARGOS COMPLEMENTARES</t>
  </si>
  <si>
    <t>H</t>
  </si>
  <si>
    <t xml:space="preserve"> 95402 </t>
  </si>
  <si>
    <t>CURSO DE CAPACITAÇÃO PARA ENGENHEIRO CIVIL DE OBRA JÚNIOR (ENCARGOS COMPLEMENTARES) - HORISTA</t>
  </si>
  <si>
    <t xml:space="preserve"> 00002706 </t>
  </si>
  <si>
    <t>ENGENHEIRO CIVIL DE OBRA JUNIOR (HORISTA)</t>
  </si>
  <si>
    <t xml:space="preserve"> 00037370 </t>
  </si>
  <si>
    <t>ALIMENTACAO - HORISTA (COLETADO CAIXA - ENCARGOS COMPLEMENTARES)</t>
  </si>
  <si>
    <t xml:space="preserve"> 00037372 </t>
  </si>
  <si>
    <t>EXAMES - HORISTA (COLETADO CAIXA - ENCARGOS COMPLEMENTARES)</t>
  </si>
  <si>
    <t xml:space="preserve"> 00037373 </t>
  </si>
  <si>
    <t>SEGURO - HORISTA (COLETADO CAIXA - ENCARGOS COMPLEMENTARES)</t>
  </si>
  <si>
    <t xml:space="preserve"> 00043462 </t>
  </si>
  <si>
    <t>FERRAMENTAS - FAMILIA ENGENHEIRO CIVIL - HORISTA (ENCARGOS COMPLEMENTARES - COLETADO CAIXA)</t>
  </si>
  <si>
    <t xml:space="preserve"> 00043486 </t>
  </si>
  <si>
    <t>EPI - FAMILIA ENGENHEIRO CIVIL - HORISTA (ENCARGOS COMPLEMENTARES - COLETADO CAIXA)</t>
  </si>
  <si>
    <t xml:space="preserve"> 2 </t>
  </si>
  <si>
    <t>SERVIÇÕES PRELIMINARES</t>
  </si>
  <si>
    <t xml:space="preserve"> 2.1 </t>
  </si>
  <si>
    <t xml:space="preserve"> 103689 </t>
  </si>
  <si>
    <t>FORNECIMENTO E INSTALAÇÃO DE PLACA DE OBRA COM CHAPA GALVANIZADA E ESTRUTURA DE MADEIRA. AF_03/2022_PS</t>
  </si>
  <si>
    <t>Sinalização Vertical Viária</t>
  </si>
  <si>
    <t>m²</t>
  </si>
  <si>
    <t xml:space="preserve"> 102234 </t>
  </si>
  <si>
    <t>PINTURA IMUNIZANTE PARA MADEIRA, 2 DEMÃOS. AF_01/2021</t>
  </si>
  <si>
    <t>Pintura em Madeira</t>
  </si>
  <si>
    <t xml:space="preserve"> 88262 </t>
  </si>
  <si>
    <t>CARPINTEIRO DE FORMAS COM ENCARGOS COMPLEMENTARES</t>
  </si>
  <si>
    <t xml:space="preserve"> 88316 </t>
  </si>
  <si>
    <t>SERVENTE COM ENCARGOS COMPLEMENTARES</t>
  </si>
  <si>
    <t xml:space="preserve"> 00004509 </t>
  </si>
  <si>
    <t>SARRAFO *2,5 X 10* CM EM PINUS, MISTA OU EQUIVALENTE DA REGIAO - BRUTA</t>
  </si>
  <si>
    <t>Material</t>
  </si>
  <si>
    <t>M</t>
  </si>
  <si>
    <t xml:space="preserve"> 00004813 </t>
  </si>
  <si>
    <t>PLACA DE OBRA (PARA CONSTRUCAO CIVIL) EM CHAPA GALVANIZADA *N. 22*, ADESIVADA, DE *2,4 X 1,2* M (SEM POSTES PARA FIXACAO)</t>
  </si>
  <si>
    <t xml:space="preserve"> 00005065 </t>
  </si>
  <si>
    <t>PREGO DE ACO POLIDO COM CABECA 10 X 10 (7/8 X 17)</t>
  </si>
  <si>
    <t>KG</t>
  </si>
  <si>
    <t xml:space="preserve"> 00005069 </t>
  </si>
  <si>
    <t>PREGO DE ACO POLIDO COM CABECA 17 X 27 (2 1/2 X 11)</t>
  </si>
  <si>
    <t xml:space="preserve"> 2.2 </t>
  </si>
  <si>
    <t xml:space="preserve"> 99059 </t>
  </si>
  <si>
    <t>LOCAÇÃO CONVENCIONAL DE OBRA, UTILIZANDO GABARITO DE TÁBUAS CORRIDAS PONTALETADAS A CADA 2,00M - 2 UTILIZAÇÕES. AF_03/2024</t>
  </si>
  <si>
    <t>Locação de Obras</t>
  </si>
  <si>
    <t xml:space="preserve"> 88239 </t>
  </si>
  <si>
    <t>AJUDANTE DE CARPINTEIRO COM ENCARGOS COMPLEMENTARES</t>
  </si>
  <si>
    <t xml:space="preserve"> 91692 </t>
  </si>
  <si>
    <t>SERRA CIRCULAR DE BANCADA COM MOTOR ELÉTRICO POTÊNCIA DE 5HP, COM COIFA PARA DISCO 10" - CHP DIURNO. AF_08/2015</t>
  </si>
  <si>
    <t>Custos Horários Produtivo e Improdutivo dos Equipamentos</t>
  </si>
  <si>
    <t>CHP</t>
  </si>
  <si>
    <t xml:space="preserve"> 91693 </t>
  </si>
  <si>
    <t>SERRA CIRCULAR DE BANCADA COM MOTOR ELÉTRICO POTÊNCIA DE 5HP, COM COIFA PARA DISCO 10" - CHI DIURNO. AF_08/2015</t>
  </si>
  <si>
    <t>CHI</t>
  </si>
  <si>
    <t xml:space="preserve"> 94974 </t>
  </si>
  <si>
    <t>CONCRETO MAGRO PARA LASTRO, TRAÇO 1:4,5:4,5 (EM MASSA SECA DE CIMENTO/ AREIA MÉDIA/ BRITA 1) - PREPARO MANUAL. AF_05/2021</t>
  </si>
  <si>
    <t>Produção de Concreto</t>
  </si>
  <si>
    <t>m³</t>
  </si>
  <si>
    <t xml:space="preserve"> 00004417 </t>
  </si>
  <si>
    <t>SARRAFO NAO APARELHADO *2,5 X 7* CM, EM MACARANDUBA/MASSARANDUBA, ANGELIM, PEROBA-ROSA OU EQUIVALENTE DA REGIAO - BRUTA</t>
  </si>
  <si>
    <t xml:space="preserve"> 00004433 </t>
  </si>
  <si>
    <t>CAIBRO NAO APARELHADO *6 X 6* CM, EM MACARANDUBA/MASSARANDUBA, ANGELIM OU EQUIVALENTE DA REGIAO - BRUTA</t>
  </si>
  <si>
    <t xml:space="preserve"> 00005068 </t>
  </si>
  <si>
    <t>PREGO DE ACO POLIDO COM CABECA 17 X 21 (2 X 11)</t>
  </si>
  <si>
    <t xml:space="preserve"> 00007356 </t>
  </si>
  <si>
    <t>TINTA LATEX ACRILICA PREMIUM, COR BRANCO FOSCO</t>
  </si>
  <si>
    <t>L</t>
  </si>
  <si>
    <t xml:space="preserve"> 00010567 </t>
  </si>
  <si>
    <t>TABUA *2,5 X 23* CM EM PINUS, MISTA OU EQUIVALENTE DA REGIAO - BRUTA</t>
  </si>
  <si>
    <t xml:space="preserve"> 2.3 </t>
  </si>
  <si>
    <t xml:space="preserve"> 93584 </t>
  </si>
  <si>
    <t>EXECUÇÃO DE DEPÓSITO EM CANTEIRO DE OBRA EM CHAPA DE MADEIRA COMPENSADA, NÃO INCLUSO MOBILIÁRIO. AF_04/2016</t>
  </si>
  <si>
    <t>CANT - CANTEIRO DE OBRAS</t>
  </si>
  <si>
    <t xml:space="preserve"> 101165 </t>
  </si>
  <si>
    <t>ALVENARIA DE EMBASAMENTO COM BLOCO ESTRUTURAL DE CONCRETO, DE 14X19X29CM E ARGAMASSA DE ASSENTAMENTO COM PREPARO EM BETONEIRA. AF_05/2020</t>
  </si>
  <si>
    <t>Alvenarias Diversas</t>
  </si>
  <si>
    <t xml:space="preserve"> 88489 </t>
  </si>
  <si>
    <t>PINTURA LÁTEX ACRÍLICA PREMIUM, APLICAÇÃO MANUAL EM PAREDES, DUAS DEMÃOS. AF_04/2023</t>
  </si>
  <si>
    <t>Pintura Interna</t>
  </si>
  <si>
    <t xml:space="preserve"> 91170 </t>
  </si>
  <si>
    <t>FIXAÇÃO DE TUBOS HORIZONTAIS DE PVC ÁGUA, PVC ESGOTO, PVC ÁGUA PLUVIAL, CPVC, PPR, COBRE OU AÇO, DIÂMETROS MENORES OU IGUAIS A 40 MM, COM ABRAÇADEIRA METÁLICA RÍGIDA TIPO U PERFIL 1 1/4", FIXADA EM PERFILADO EM LAJE. AF_09/2023_PS</t>
  </si>
  <si>
    <t>Rasgos e Fixações</t>
  </si>
  <si>
    <t xml:space="preserve"> 91173 </t>
  </si>
  <si>
    <t>FIXAÇÃO DE TUBOS VERTICAIS DE PVC ÁGUA, PVC ESGOTO, PVC ÁGUA PLUVIAL, CPVC, PPR, COBRE OU AÇO, DIÂMETROS MENORES OU IGUAIS A 40 MM, COM ABRAÇADEIRA METÁLICA RÍGIDA TIPO U PERFIL 1 1/4", FIXADA EM PERFILADO EM PAREDE. AF_09/2023_PS</t>
  </si>
  <si>
    <t xml:space="preserve"> 91341 </t>
  </si>
  <si>
    <t>PORTA EM ALUMÍNIO DE ABRIR TIPO VENEZIANA COM GUARNIÇÃO, FIXAÇÃO COM PARAFUSOS - FORNECIMENTO E INSTALAÇÃO. AF_10/2025</t>
  </si>
  <si>
    <t>Esquadrias - Portas</t>
  </si>
  <si>
    <t xml:space="preserve"> 91852 </t>
  </si>
  <si>
    <t>ELETRODUTO FLEXÍVEL CORRUGADO, PVC, DN 20 MM (1/2"), PARA CIRCUITOS TERMINAIS, INSTALADO EM PAREDE - FORNECIMENTO E INSTALAÇÃO. AF_03/2023</t>
  </si>
  <si>
    <t>Instalações Elétricas - Eletrodutos Embutidos, Cabos, Caixas, Tomadas e Interruptores</t>
  </si>
  <si>
    <t xml:space="preserve"> 91862 </t>
  </si>
  <si>
    <t>ELETRODUTO RÍGIDO ROSCÁVEL, PVC, DN 20 MM (1/2"), PARA CIRCUITOS TERMINAIS, INSTALADO EM FORRO - FORNECIMENTO E INSTALAÇÃO. AF_03/2023</t>
  </si>
  <si>
    <t xml:space="preserve"> 91870 </t>
  </si>
  <si>
    <t>ELETRODUTO RÍGIDO ROSCÁVEL, PVC, DN 20 MM (1/2"), PARA CIRCUITOS TERMINAIS, INSTALADO EM PAREDE - FORNECIMENTO E INSTALAÇÃO. AF_03/2023</t>
  </si>
  <si>
    <t xml:space="preserve"> 91924 </t>
  </si>
  <si>
    <t>CABO DE COBRE FLEXÍVEL ISOLADO, 1,5 MM², ANTI-CHAMA 450/750 V, PARA CIRCUITOS TERMINAIS - FORNECIMENTO E INSTALAÇÃO. AF_03/2023</t>
  </si>
  <si>
    <t xml:space="preserve"> 92023 </t>
  </si>
  <si>
    <t>INTERRUPTOR SIMPLES (1 MÓDULO) COM 1 TOMADA DE EMBUTIR 2P+T 10 A, INCLUINDO SUPORTE E PLACA - FORNECIMENTO E INSTALAÇÃO. AF_03/2023</t>
  </si>
  <si>
    <t>UN</t>
  </si>
  <si>
    <t xml:space="preserve"> 92543 </t>
  </si>
  <si>
    <t>TRAMA DE MADEIRA COMPOSTA POR TERÇAS PARA TELHADOS DE ATÉ 2 ÁGUAS PARA TELHA ONDULADA DE FIBROCIMENTO, METÁLICA, PLÁSTICA OU TERMOACÚSTICA, INCLUSO TRANSPORTE VERTICAL. AF_10/2025</t>
  </si>
  <si>
    <t>Estrutura e Trama para Cobertura</t>
  </si>
  <si>
    <t xml:space="preserve"> 93358 </t>
  </si>
  <si>
    <t>ESCAVAÇÃO MANUAL DE VALA. AF_09/2024</t>
  </si>
  <si>
    <t>Escavação de Valas</t>
  </si>
  <si>
    <t xml:space="preserve"> 93382 </t>
  </si>
  <si>
    <t>REATERRO MANUAL DE VALAS, COM COMPACTADOR DE SOLOS DE PERCUSSÃO. AF_08/2023</t>
  </si>
  <si>
    <t>Aterro e Reaterro de Valas</t>
  </si>
  <si>
    <t xml:space="preserve"> 94210 </t>
  </si>
  <si>
    <t>TELHAMENTO COM TELHA ONDULADA DE FIBROCIMENTO E = 6 MM, COM RECOBRIMENTO LATERAL DE 1 1/4 DE ONDA PARA TELHADO COM INCLINAÇÃO MÁXIMA DE 10°, COM ATÉ 2 ÁGUAS, INCLUSO IÇAMENTO. AF_07/2019</t>
  </si>
  <si>
    <t>Telhamento para Cobertura</t>
  </si>
  <si>
    <t xml:space="preserve"> 94559 </t>
  </si>
  <si>
    <t>JANELA DE AÇO TIPO BASCULANTE, PARA VIDROS (VIDROS NÃO INCLUSOS), BATENTE/ REQUADRO INCLUSO (6,5 A 14 CM), DIMENSÕES 60X60 CM, COM COM PINTURA ANTICORROSIVA, SEM ACABAMENTO, COM FERRAGENS, FIXAÇÃO COM ARGAMASSA, EXCLUSIVE CONTRAMARCO - FORNECIMENTO E INSTALAÇÃO. AF_11/2024</t>
  </si>
  <si>
    <t>Esquadrias - Janelas</t>
  </si>
  <si>
    <t xml:space="preserve"> 95240 </t>
  </si>
  <si>
    <t>LASTRO DE CONCRETO MAGRO, APLICADO EM PISOS, LAJES SOBRE SOLO OU RADIERS, ESPESSURA DE 3 CM. AF_01/2024</t>
  </si>
  <si>
    <t>Lastro</t>
  </si>
  <si>
    <t xml:space="preserve"> 95241 </t>
  </si>
  <si>
    <t>LASTRO DE CONCRETO MAGRO, APLICADO EM PISOS, LAJES SOBRE SOLO OU RADIERS, ESPESSURA DE 5 CM. AF_01/2024</t>
  </si>
  <si>
    <t xml:space="preserve"> 95805 </t>
  </si>
  <si>
    <t>CONDULETE DE PVC, TIPO B, PARA ELETRODUTO DE PVC SOLDÁVEL DN 25 MM (3/4''), APARENTE - FORNECIMENTO E INSTALAÇÃO. AF_10/2022</t>
  </si>
  <si>
    <t>Instalações Elétricas - Eletrodutos, Conexões e Conduletes Aparentes</t>
  </si>
  <si>
    <t xml:space="preserve"> 98441 </t>
  </si>
  <si>
    <t>PAREDE DE MADEIRA COMPENSADA PARA CONSTRUÇÃO TEMPORÁRIA EM CHAPA SIMPLES, EXTERNA, SEM VÃO. AF_03/2024</t>
  </si>
  <si>
    <t>Instalações para Canteiros de Obras</t>
  </si>
  <si>
    <t xml:space="preserve"> 98445 </t>
  </si>
  <si>
    <t>PAREDE DE MADEIRA COMPENSADA PARA CONSTRUÇÃO TEMPORÁRIA EM CHAPA SIMPLES, EXTERNA, COM ÁREA LÍQUIDA MAIOR OU IGUAL A 6 M², COM VÃO. AF_03/2024</t>
  </si>
  <si>
    <t xml:space="preserve"> 98446 </t>
  </si>
  <si>
    <t>PAREDE DE MADEIRA COMPENSADA PARA CONSTRUÇÃO TEMPORÁRIA EM CHAPA SIMPLES, EXTERNA, COM ÁREA LÍQUIDA MENOR QUE 6 M², COM VÃO. AF_03/2024</t>
  </si>
  <si>
    <t xml:space="preserve"> 97586 </t>
  </si>
  <si>
    <t>LUMINÁRIA TIPO CALHA, DE SOBREPOR, COM 2 LÂMPADAS TUBULARES FLUORESCENTES DE 36 W, COM REATOR DE PARTIDA RÁPIDA - FORNECIMENTO E INSTALAÇÃO. AF_02/2020</t>
  </si>
  <si>
    <t>INEL - INSTALAÇÃO ELÉTRICA/ELETRIFICAÇÃO E ILUMINAÇÃO EXTERNA</t>
  </si>
  <si>
    <t xml:space="preserve"> 98442 </t>
  </si>
  <si>
    <t>PAREDE DE MADEIRA COMPENSADA PARA CONSTRUÇÃO TEMPORÁRIA EM CHAPA SIMPLES, EXTERNA, COM ÁREA LÍQUIDA MENOR QUE 6 M², SEM VÃO. AF_05/2018</t>
  </si>
  <si>
    <t xml:space="preserve"> 00011455 </t>
  </si>
  <si>
    <t>FERROLHO COM FECHO / TRINCO REDONDO, EM ACO GALVANIZADO / ZINCADO, DE SOBREPOR, COM COMPRIMENTO DE 8" E ESPESSURA MINIMA DA CHAPA DE 1,50 MM</t>
  </si>
  <si>
    <t xml:space="preserve"> 2.4 </t>
  </si>
  <si>
    <t xml:space="preserve"> 93582 </t>
  </si>
  <si>
    <t>EXECUÇÃO DE CENTRAL DE ARMADURA EM CANTEIRO DE OBRA, NÃO INCLUSO MOBILIÁRIO E EQUIPAMENTOS. AF_04/2016</t>
  </si>
  <si>
    <t xml:space="preserve"> 101876 </t>
  </si>
  <si>
    <t>QUADRO DE DISTRIBUIÇÃO DE ENERGIA EM PVC, DE EMBUTIR, SEM BARRAMENTO, PARA 6 DISJUNTORES - FORNECIMENTO E INSTALAÇÃO. AF_07/2025</t>
  </si>
  <si>
    <t>Instalações Elétricas - Quadros, Cabos, Disjuntores, Contatores e Barramentos Blindados</t>
  </si>
  <si>
    <t xml:space="preserve"> 101891 </t>
  </si>
  <si>
    <t>DISJUNTOR MONOPOLAR TIPO NEMA, CORRENTE NOMINAL DE 35 ATÉ 50A - FORNECIMENTO E INSTALAÇÃO. AF_07/2025</t>
  </si>
  <si>
    <t xml:space="preserve"> 91926 </t>
  </si>
  <si>
    <t>CABO DE COBRE FLEXÍVEL ISOLADO, 2,5 MM², ANTI-CHAMA 450/750 V, PARA CIRCUITOS TERMINAIS - FORNECIMENTO E INSTALAÇÃO. AF_03/2023</t>
  </si>
  <si>
    <t xml:space="preserve"> 91959 </t>
  </si>
  <si>
    <t>INTERRUPTOR SIMPLES (2 MÓDULOS), 10A/250V, INCLUINDO SUPORTE E PLACA - FORNECIMENTO E INSTALAÇÃO. AF_03/2023</t>
  </si>
  <si>
    <t xml:space="preserve"> 92000 </t>
  </si>
  <si>
    <t>TOMADA BAIXA DE EMBUTIR (1 MÓDULO), 2P+T 10 A, INCLUINDO SUPORTE E PLACA - FORNECIMENTO E INSTALAÇÃO. AF_03/2023</t>
  </si>
  <si>
    <t xml:space="preserve"> 92001 </t>
  </si>
  <si>
    <t>TOMADA BAIXA DE EMBUTIR (1 MÓDULO), 2P+T 20 A, INCLUINDO SUPORTE E PLACA - FORNECIMENTO E INSTALAÇÃO. AF_03/2023</t>
  </si>
  <si>
    <t xml:space="preserve"> 96985 </t>
  </si>
  <si>
    <t>HASTE DE ATERRAMENTO, DIÂMETRO 5/8", COM 3 METROS - FORNECIMENTO E INSTALAÇÃO. AF_08/2023</t>
  </si>
  <si>
    <t>Sistema de Proteção contra Descargas Atmosféricas - SPDA</t>
  </si>
  <si>
    <t xml:space="preserve"> 97886 </t>
  </si>
  <si>
    <t>CAIXA ENTERRADA ELÉTRICA RETANGULAR, EM ALVENARIA COM TIJOLOS CERÂMICOS MACIÇOS, FUNDO COM BRITA, DIMENSÕES INTERNAS: 0,3X0,3X0,3 M. AF_12/2020</t>
  </si>
  <si>
    <t>Caixas Enterradas</t>
  </si>
  <si>
    <t xml:space="preserve"> 92981 </t>
  </si>
  <si>
    <t>CABO DE COBRE FLEXÍVEL ISOLADO, 16 MM², ANTI-CHAMA 450/750 V, PARA DISTRIBUIÇÃO - FORNECIMENTO E INSTALAÇÃO. AF_10/2020</t>
  </si>
  <si>
    <t xml:space="preserve"> 00010886 </t>
  </si>
  <si>
    <t>EXTINTOR DE INCENDIO PORTATIL COM CARGA DE AGUA PRESSURIZADA DE 10 L, CLASSE A</t>
  </si>
  <si>
    <t xml:space="preserve"> 00010891 </t>
  </si>
  <si>
    <t>EXTINTOR DE INCENDIO PORTATIL COM CARGA DE PO QUIMICO SECO (PQS) DE 4 KG, CLASSE BC</t>
  </si>
  <si>
    <t xml:space="preserve"> 2.5 </t>
  </si>
  <si>
    <t xml:space="preserve"> 93583 </t>
  </si>
  <si>
    <t>EXECUÇÃO DE CENTRAL DE FÔRMAS, PRODUÇÃO DE ARGAMASSA OU CONCRETO EM CANTEIRO DE OBRA, NÃO INCLUSO MOBILIÁRIO E EQUIPAMENTOS. AF_04/2016</t>
  </si>
  <si>
    <t xml:space="preserve"> 92008 </t>
  </si>
  <si>
    <t>TOMADA BAIXA DE EMBUTIR (2 MÓDULOS), 2P+T 10 A, INCLUINDO SUPORTE E PLACA - FORNECIMENTO E INSTALAÇÃO. AF_03/2023</t>
  </si>
  <si>
    <t xml:space="preserve"> 2.6 </t>
  </si>
  <si>
    <t xml:space="preserve"> 00010775 </t>
  </si>
  <si>
    <t>LOCACAO DE CONTAINER 2,30 X 6,00 M, ALT. 2,50 M, COM 1 SANITARIO, PARA ESCRITORIO, COMPLETO, SEM DIVISORIAS INTERNAS (NAO INCLUI MOBILIZACAO/DESMOBILIZACAO)</t>
  </si>
  <si>
    <t>Equipamento</t>
  </si>
  <si>
    <t xml:space="preserve"> 3 </t>
  </si>
  <si>
    <t>FUNDAÇÃO</t>
  </si>
  <si>
    <t xml:space="preserve"> 3.1 </t>
  </si>
  <si>
    <t xml:space="preserve"> 96522 </t>
  </si>
  <si>
    <t>ESCAVAÇÃO MANUAL PARA BLOCO DE COROAMENTO OU SAPATA (SEM ESCAVAÇÃO PARA COLOCAÇÃO DE FÔRMAS). AF_01/2024</t>
  </si>
  <si>
    <t>Fundações Rasas (Blocos, Sapatas, Vigas Baldrame)</t>
  </si>
  <si>
    <t xml:space="preserve"> 88309 </t>
  </si>
  <si>
    <t>PEDREIRO COM ENCARGOS COMPLEMENTARES</t>
  </si>
  <si>
    <t xml:space="preserve"> 3.2 </t>
  </si>
  <si>
    <t xml:space="preserve"> 97083 </t>
  </si>
  <si>
    <t>COMPACTAÇÃO MECÂNICA DE SOLO PARA EXECUÇÃO DE RADIER, PISO DE CONCRETO OU LAJE SOBRE SOLO, COM COMPACTADOR DE SOLOS A PERCUSSÃO. AF_09/2021</t>
  </si>
  <si>
    <t>Radier, Piso de Concreto e Laje sobre Solo</t>
  </si>
  <si>
    <t xml:space="preserve"> 95264 </t>
  </si>
  <si>
    <t>COMPACTADOR DE SOLOS DE PERCUSÃO (SOQUETE) COM MOTOR A GASOLINA, POTÊNCIA 3 CV - CHP DIURNO. AF_09/2016</t>
  </si>
  <si>
    <t xml:space="preserve"> 95265 </t>
  </si>
  <si>
    <t>COMPACTADOR DE SOLOS DE PERCUSÃO (SOQUETE) COM MOTOR A GASOLINA, POTÊNCIA 3 CV - CHI DIURNO. AF_09/2016</t>
  </si>
  <si>
    <t xml:space="preserve"> 3.3 </t>
  </si>
  <si>
    <t xml:space="preserve"> 96619 </t>
  </si>
  <si>
    <t>LASTRO DE CONCRETO MAGRO, APLICADO EM BLOCOS DE COROAMENTO OU SAPATAS, ESPESSURA DE 5 CM. AF_01/2024</t>
  </si>
  <si>
    <t xml:space="preserve"> 94968 </t>
  </si>
  <si>
    <t>CONCRETO MAGRO PARA LASTRO, TRAÇO 1:4,5:4,5 (EM MASSA SECA DE CIMENTO/ AREIA MÉDIA/ BRITA 1) - PREPARO MECÂNICO COM BETONEIRA 600 L. AF_05/2021</t>
  </si>
  <si>
    <t xml:space="preserve"> 3.4 </t>
  </si>
  <si>
    <t xml:space="preserve"> 96532 </t>
  </si>
  <si>
    <t>FABRICAÇÃO, MONTAGEM E DESMONTAGEM DE FÔRMA PARA SAPATA, EM MADEIRA SERRADA, E=25 MM, 2 UTILIZAÇÕES. AF_01/2024</t>
  </si>
  <si>
    <t xml:space="preserve"> 00002692 </t>
  </si>
  <si>
    <t>DESMOLDANTE PROTETOR PARA FORMAS DE MADEIRA, DE BASE OLEOSA EMULSIONADA EM AGUA</t>
  </si>
  <si>
    <t xml:space="preserve"> 00004517 </t>
  </si>
  <si>
    <t>SARRAFO *2,5 X 7,5* CM EM PINUS, MISTA OU EQUIVALENTE DA REGIAO - BRUTA</t>
  </si>
  <si>
    <t xml:space="preserve"> 00005073 </t>
  </si>
  <si>
    <t>PREGO DE ACO POLIDO COM CABECA 17 X 24 (2 1/4 X 11)</t>
  </si>
  <si>
    <t xml:space="preserve"> 00005074 </t>
  </si>
  <si>
    <t>PREGO DE ACO POLIDO COM CABECA 15 X 18 (1 1/2 X 13)</t>
  </si>
  <si>
    <t xml:space="preserve"> 00006212 </t>
  </si>
  <si>
    <t>TABUA *2,5 X 30 CM EM PINUS, MISTA OU EQUIVALENTE DA REGIAO - BRUTA</t>
  </si>
  <si>
    <t xml:space="preserve"> 00040304 </t>
  </si>
  <si>
    <t>PREGO DE ACO POLIDO COM CABECA DUPLA 17 X 27 (2 1/2 X 11)</t>
  </si>
  <si>
    <t xml:space="preserve"> 3.5 </t>
  </si>
  <si>
    <t xml:space="preserve"> 96545 </t>
  </si>
  <si>
    <t>ARMAÇÃO DE BLOCO UTILIZANDO AÇO CA-50 DE 8 MM - MONTAGEM. AF_01/2024</t>
  </si>
  <si>
    <t xml:space="preserve"> 88238 </t>
  </si>
  <si>
    <t>AJUDANTE DE ARMADOR COM ENCARGOS COMPLEMENTARES</t>
  </si>
  <si>
    <t xml:space="preserve"> 88245 </t>
  </si>
  <si>
    <t>ARMADOR COM ENCARGOS COMPLEMENTARES</t>
  </si>
  <si>
    <t xml:space="preserve"> 92802 </t>
  </si>
  <si>
    <t>CORTE E DOBRA DE AÇO CA-50, DIÂMETRO DE 8,0 MM. AF_06/2022</t>
  </si>
  <si>
    <t>Armação para Estruturas de Concreto Armado</t>
  </si>
  <si>
    <t xml:space="preserve"> 00039017 </t>
  </si>
  <si>
    <t>ESPACADOR / DISTANCIADOR CIRCULAR COM ENTRADA LATERAL, EM PLASTICO, PARA VERGALHAO *4,2 A 12,5* MM, COBRIMENTO 20 MM</t>
  </si>
  <si>
    <t xml:space="preserve"> 00043132 </t>
  </si>
  <si>
    <t>ARAME RECOZIDO 16 BWG, D = 1,65 MM (0,016 KG/M) OU 18 BWG, D = 1,25 MM (0,01 KG/M)</t>
  </si>
  <si>
    <t xml:space="preserve"> 3.6 </t>
  </si>
  <si>
    <t xml:space="preserve"> 96558 </t>
  </si>
  <si>
    <t>CONCRETAGEM DE SAPATA, FCK 30 MPA, COM USO DE BOMBA - LANÇAMENTO, ADENSAMENTO E ACABAMENTO. AF_01/2024</t>
  </si>
  <si>
    <t xml:space="preserve"> 90586 </t>
  </si>
  <si>
    <t>VIBRADOR DE IMERSÃO, DIÂMETRO DE PONTEIRA 45MM, MOTOR ELÉTRICO TRIFÁSICO POTÊNCIA DE 2 CV - CHP DIURNO. AF_06/2015</t>
  </si>
  <si>
    <t xml:space="preserve"> 90587 </t>
  </si>
  <si>
    <t>VIBRADOR DE IMERSÃO, DIÂMETRO DE PONTEIRA 45MM, MOTOR ELÉTRICO TRIFÁSICO POTÊNCIA DE 2 CV - CHI DIURNO. AF_06/2015</t>
  </si>
  <si>
    <t xml:space="preserve"> 00001525 </t>
  </si>
  <si>
    <t>CONCRETO USINADO BOMBEAVEL, CLASSE DE RESISTENCIA C30, BRITA 0 E 1, SLUMP = 100 +/- 20 MM, COM BOMBEAMENTO (DISPONIBILIZACAO DE BOMBA), SEM O LANCAMENTO (NBR 8953)</t>
  </si>
  <si>
    <t xml:space="preserve"> 4 </t>
  </si>
  <si>
    <t>VIGAS</t>
  </si>
  <si>
    <t xml:space="preserve"> 4.2 </t>
  </si>
  <si>
    <t xml:space="preserve"> 92761 </t>
  </si>
  <si>
    <t>ARMAÇÃO DE PILAR OU VIGA DE ESTRUTURA CONVENCIONAL DE CONCRETO ARMADO UTILIZANDO AÇO CA-50 DE 8,0 MM - MONTAGEM. AF_06/2022</t>
  </si>
  <si>
    <t xml:space="preserve"> 96533 </t>
  </si>
  <si>
    <t>FABRICAÇÃO, MONTAGEM E DESMONTAGEM DE FÔRMA PARA VIGA BALDRAME, EM MADEIRA SERRADA, E=25 MM, 2 UTILIZAÇÕES. AF_01/2024</t>
  </si>
  <si>
    <t xml:space="preserve"> 00004491 </t>
  </si>
  <si>
    <t>PONTALETE *7,5 X 7,5* CM EM PINUS, MISTA OU EQUIVALENTE DA REGIAO - BRUTA</t>
  </si>
  <si>
    <t xml:space="preserve"> 4.3 </t>
  </si>
  <si>
    <t xml:space="preserve"> 92762 </t>
  </si>
  <si>
    <t>ARMAÇÃO DE PILAR OU VIGA DE ESTRUTURA CONVENCIONAL DE CONCRETO ARMADO UTILIZANDO AÇO CA-50 DE 10,0 MM - MONTAGEM. AF_06/2022</t>
  </si>
  <si>
    <t xml:space="preserve"> 92803 </t>
  </si>
  <si>
    <t>CORTE E DOBRA DE AÇO CA-50, DIÂMETRO DE 10,0 MM. AF_06/2022</t>
  </si>
  <si>
    <t xml:space="preserve"> 4.4 </t>
  </si>
  <si>
    <t xml:space="preserve"> 92760 </t>
  </si>
  <si>
    <t>ARMAÇÃO DE PILAR OU VIGA DE ESTRUTURA CONVENCIONAL DE CONCRETO ARMADO UTILIZANDO AÇO CA-50 DE 6,3 MM - MONTAGEM. AF_06/2022</t>
  </si>
  <si>
    <t xml:space="preserve"> 92801 </t>
  </si>
  <si>
    <t>CORTE E DOBRA DE AÇO CA-50, DIÂMETRO DE 6,3 MM. AF_06/2022</t>
  </si>
  <si>
    <t xml:space="preserve"> 4.5 </t>
  </si>
  <si>
    <t xml:space="preserve"> 92759 </t>
  </si>
  <si>
    <t>ARMAÇÃO DE PILAR OU VIGA DE ESTRUTURA CONVENCIONAL DE CONCRETO ARMADO UTILIZANDO AÇO CA-60 DE 5,0 MM - MONTAGEM. AF_06/2022</t>
  </si>
  <si>
    <t xml:space="preserve"> 92800 </t>
  </si>
  <si>
    <t>CORTE E DOBRA DE AÇO CA-60, DIÂMETRO DE 5,0 MM. AF_06/2022</t>
  </si>
  <si>
    <t xml:space="preserve"> 4.6 </t>
  </si>
  <si>
    <t xml:space="preserve"> 103674 </t>
  </si>
  <si>
    <t>CONCRETAGEM DE VIGAS E LAJES, FCK=25 MPA, PARA LAJES PREMOLDADAS COM USO DE BOMBA - LANÇAMENTO, ADENSAMENTO E ACABAMENTO. AF_02/2022_PS</t>
  </si>
  <si>
    <t>Concretagem para Estruturas de Concreto Armado</t>
  </si>
  <si>
    <t xml:space="preserve"> 00001527 </t>
  </si>
  <si>
    <t>CONCRETO USINADO BOMBEAVEL, CLASSE DE RESISTENCIA C25, BRITA 0 E 1, SLUMP = 100 +/- 20 MM, COM BOMBEAMENTO (DISPONIBILIZACAO DE BOMBA), SEM O LANCAMENTO (NBR 8953)</t>
  </si>
  <si>
    <t xml:space="preserve"> 4.7 </t>
  </si>
  <si>
    <t xml:space="preserve"> 98555 </t>
  </si>
  <si>
    <t>IMPERMEABILIZAÇÃO DE SUPERFÍCIE COM ARGAMASSA POLIMÉRICA / MEMBRANA ACRÍLICA, 3 DEMÃOS. AF_09/2023</t>
  </si>
  <si>
    <t>Impermeabilização, Proteção Mecânica e Tratamento de Junta</t>
  </si>
  <si>
    <t xml:space="preserve"> 88243 </t>
  </si>
  <si>
    <t>AJUDANTE ESPECIALIZADO COM ENCARGOS COMPLEMENTARES</t>
  </si>
  <si>
    <t xml:space="preserve"> 88270 </t>
  </si>
  <si>
    <t>IMPERMEABILIZADOR COM ENCARGOS COMPLEMENTARES</t>
  </si>
  <si>
    <t xml:space="preserve"> 00000135 </t>
  </si>
  <si>
    <t>ARGAMASSA POLIMERICA IMPERMEABILIZANTE SEMIFLEXIVEL, BICOMPONENTE, A BASE DE CIMENTO E ADITIVOS</t>
  </si>
  <si>
    <t xml:space="preserve"> 5 </t>
  </si>
  <si>
    <t>PILARES</t>
  </si>
  <si>
    <t xml:space="preserve"> 5.1 </t>
  </si>
  <si>
    <t xml:space="preserve"> 92269 </t>
  </si>
  <si>
    <t>FABRICAÇÃO DE FÔRMA PARA PILARES E ESTRUTURAS SIMILARES, EM MADEIRA SERRADA, E=25 MM. AF_09/2020</t>
  </si>
  <si>
    <t>Fôrmas para Estruturas de Concreto Armado</t>
  </si>
  <si>
    <t xml:space="preserve"> 5.2 </t>
  </si>
  <si>
    <t xml:space="preserve"> 5.3 </t>
  </si>
  <si>
    <t xml:space="preserve"> 5.4 </t>
  </si>
  <si>
    <t xml:space="preserve"> 103672 </t>
  </si>
  <si>
    <t>CONCRETAGEM DE PILARES, FCK = 25 MPA, COM USO DE BOMBA - LANÇAMENTO, ADENSAMENTO E ACABAMENTO. AF_02/2022_PS</t>
  </si>
  <si>
    <t xml:space="preserve"> 6 </t>
  </si>
  <si>
    <t>LAJE</t>
  </si>
  <si>
    <t xml:space="preserve"> 6.1 </t>
  </si>
  <si>
    <t xml:space="preserve"> 92271 </t>
  </si>
  <si>
    <t>FABRICAÇÃO DE FÔRMA PARA LAJES, EM MADEIRA SERRADA, E=25 MM. AF_09/2020</t>
  </si>
  <si>
    <t xml:space="preserve"> 00006189 </t>
  </si>
  <si>
    <t>TABUA NAO APARELHADA *2,5 X 30* CM, EM MACARANDUBA/MASSARANDUBA, ANGELIM OU EQUIVALENTE DA REGIAO - BRUTA</t>
  </si>
  <si>
    <t xml:space="preserve"> 6.2 </t>
  </si>
  <si>
    <t xml:space="preserve"> 92769 </t>
  </si>
  <si>
    <t>ARMAÇÃO DE LAJE DE ESTRUTURA CONVENCIONAL DE CONCRETO ARMADO UTILIZANDO AÇO CA-50 DE 6,3 MM - MONTAGEM. AF_06/2022</t>
  </si>
  <si>
    <t xml:space="preserve"> 6.3 </t>
  </si>
  <si>
    <t xml:space="preserve"> 92768 </t>
  </si>
  <si>
    <t>ARMAÇÃO DE LAJE DE ESTRUTURA CONVENCIONAL DE CONCRETO ARMADO UTILIZANDO AÇO CA-60 DE 5,0 MM - MONTAGEM. AF_06/2022</t>
  </si>
  <si>
    <t xml:space="preserve"> 6.4 </t>
  </si>
  <si>
    <t xml:space="preserve"> 92770 </t>
  </si>
  <si>
    <t>ARMAÇÃO DE LAJE DE ESTRUTURA CONVENCIONAL DE CONCRETO ARMADO UTILIZANDO AÇO CA-50 DE 8,0 MM - MONTAGEM. AF_06/2022</t>
  </si>
  <si>
    <t xml:space="preserve"> 6.5 </t>
  </si>
  <si>
    <t xml:space="preserve"> 92771 </t>
  </si>
  <si>
    <t>ARMAÇÃO DE LAJE DE ESTRUTURA CONVENCIONAL DE CONCRETO ARMADO UTILIZANDO AÇO CA-50 DE 10,0 MM - MONTAGEM. AF_06/2022</t>
  </si>
  <si>
    <t xml:space="preserve"> 6.6 </t>
  </si>
  <si>
    <t xml:space="preserve"> 103675 </t>
  </si>
  <si>
    <t>CONCRETAGEM DE VIGAS E LAJES, FCK=25 MPA, PARA LAJES MACIÇAS OU NERVURADAS COM USO DE BOMBA - LANÇAMENTO, ADENSAMENTO E ACABAMENTO. AF_02/2022_PS</t>
  </si>
  <si>
    <t xml:space="preserve"> 6.7 </t>
  </si>
  <si>
    <t xml:space="preserve"> 7 </t>
  </si>
  <si>
    <t>FECHAMENTO/VEDAÇÕES</t>
  </si>
  <si>
    <t xml:space="preserve"> 7.1 </t>
  </si>
  <si>
    <t xml:space="preserve"> 103330 </t>
  </si>
  <si>
    <t>ALVENARIA DE VEDAÇÃO DE BLOCOS CERÂMICOS FURADOS NA HORIZONTAL DE 11,5X19X19 CM (ESPESSURA 11,5 CM) E ARGAMASSA DE ASSENTAMENTO COM PREPARO EM BETONEIRA. AF_12/2021</t>
  </si>
  <si>
    <t>Alvenaria de Vedação</t>
  </si>
  <si>
    <t xml:space="preserve"> 87292 </t>
  </si>
  <si>
    <t>ARGAMASSA TRAÇO 1:2:8 (EM VOLUME DE CIMENTO, CAL E AREIA MÉDIA ÚMIDA) PARA EMBOÇO/MASSA ÚNICA/ASSENTAMENTO DE ALVENARIA DE VEDAÇÃO, PREPARO MECÂNICO COM BETONEIRA 400 L. AF_08/2019</t>
  </si>
  <si>
    <t>Argamassas</t>
  </si>
  <si>
    <t xml:space="preserve"> 00034558 </t>
  </si>
  <si>
    <t>TELA DE ACO SOLDADA GALVANIZADA/ZINCADA PARA ALVENARIA, FIO D = *1,20 A 1,70* MM, MALHA 15 X 15 MM, (C X L) *50 X 10,5* CM</t>
  </si>
  <si>
    <t xml:space="preserve"> 00037395 </t>
  </si>
  <si>
    <t>PINO DE ACO COM FURO, HASTE = 27 MM (ACAO DIRETA)</t>
  </si>
  <si>
    <t>CENTO</t>
  </si>
  <si>
    <t xml:space="preserve"> 00038783 </t>
  </si>
  <si>
    <t>BLOCO CERAMICO / TIJOLO VAZADO PARA ALVENARIA DE VEDACAO, FUROS NA HORIZONTAL DE 11,5 X 19 X 19 CM (L X A X C)</t>
  </si>
  <si>
    <t xml:space="preserve"> 8 </t>
  </si>
  <si>
    <t>INSTALAÇÕES HIDRÁULICAS</t>
  </si>
  <si>
    <t xml:space="preserve"> 8.1 </t>
  </si>
  <si>
    <t xml:space="preserve"> 89446 </t>
  </si>
  <si>
    <t>TUBO, PVC, SOLDÁVEL, DE 25MM, INSTALADO EM PRUMADA DE ÁGUA - FORNECIMENTO E INSTALAÇÃO. AF_06/2022</t>
  </si>
  <si>
    <t>Instalações Prediais de Água Fria em PVC</t>
  </si>
  <si>
    <t xml:space="preserve"> 88248 </t>
  </si>
  <si>
    <t>AUXILIAR DE ENCANADOR OU BOMBEIRO HIDRÁULICO COM ENCARGOS COMPLEMENTARES</t>
  </si>
  <si>
    <t xml:space="preserve"> 88267 </t>
  </si>
  <si>
    <t>ENCANADOR OU BOMBEIRO HIDRÁULICO COM ENCARGOS COMPLEMENTARES</t>
  </si>
  <si>
    <t xml:space="preserve"> 00009868 </t>
  </si>
  <si>
    <t>TUBO PVC, SOLDAVEL, DE 25 MM, AGUA FRIA (NBR-5648)</t>
  </si>
  <si>
    <t xml:space="preserve"> 00038383 </t>
  </si>
  <si>
    <t>LIXA D'AGUA EM FOLHA, COR PRETA, GRAO 100</t>
  </si>
  <si>
    <t xml:space="preserve"> 8.2 </t>
  </si>
  <si>
    <t xml:space="preserve"> 89481 </t>
  </si>
  <si>
    <t>JOELHO 90 GRAUS, PVC, SOLDÁVEL, DN 25MM, INSTALADO EM PRUMADA DE ÁGUA - FORNECIMENTO E INSTALAÇÃO. AF_06/2022</t>
  </si>
  <si>
    <t xml:space="preserve"> 00000122 </t>
  </si>
  <si>
    <t>ADESIVO PLASTICO PARA PVC, FRASCO COM *850* GR</t>
  </si>
  <si>
    <t xml:space="preserve"> 00003529 </t>
  </si>
  <si>
    <t>JOELHO PVC, SOLDAVEL, 90 GRAUS, 25 MM, COR MARROM, PARA AGUA FRIA PREDIAL</t>
  </si>
  <si>
    <t xml:space="preserve"> 00020083 </t>
  </si>
  <si>
    <t>SOLUCAO PREPARADORA / LIMPADORA PARA PVC, FRASCO COM 1000 CM3</t>
  </si>
  <si>
    <t xml:space="preserve"> 8.3 </t>
  </si>
  <si>
    <t xml:space="preserve"> 89617 </t>
  </si>
  <si>
    <t>TE, PVC, SOLDÁVEL, DN 25MM, INSTALADO EM PRUMADA DE ÁGUA - FORNECIMENTO E INSTALAÇÃO. AF_06/2022</t>
  </si>
  <si>
    <t xml:space="preserve"> 00007139 </t>
  </si>
  <si>
    <t>TE SOLDAVEL, PVC, 90 GRAUS, 25 MM, PARA AGUA FRIA PREDIAL (NBR 5648)</t>
  </si>
  <si>
    <t xml:space="preserve"> 8.4 </t>
  </si>
  <si>
    <t xml:space="preserve"> 00001185 </t>
  </si>
  <si>
    <t>CAP PVC, SOLDAVEL, 25 MM, PARA AGUA FRIA PREDIAL</t>
  </si>
  <si>
    <t xml:space="preserve"> 8.5 </t>
  </si>
  <si>
    <t xml:space="preserve"> C0977 </t>
  </si>
  <si>
    <t>SEINFRA</t>
  </si>
  <si>
    <t>CRUZETA PVC SOLD. MARROM D= 25mm (3/4")</t>
  </si>
  <si>
    <t xml:space="preserve"> I0026 </t>
  </si>
  <si>
    <t>ADESIVO PARA TUBO DE PVC RIGIDO</t>
  </si>
  <si>
    <t xml:space="preserve"> I0043 </t>
  </si>
  <si>
    <t>AJUDANTE DE ENCANADOR</t>
  </si>
  <si>
    <t xml:space="preserve"> I0908 </t>
  </si>
  <si>
    <t>CRUZETA PVC SOLD. MARROM DIAM. 25MM (3/4'')</t>
  </si>
  <si>
    <t xml:space="preserve"> I1888 </t>
  </si>
  <si>
    <t>SOLUÇÃO LIMPADORA PARA PVC RIGIDO</t>
  </si>
  <si>
    <t xml:space="preserve"> I2320 </t>
  </si>
  <si>
    <t>ENCANADOR</t>
  </si>
  <si>
    <t xml:space="preserve"> 9 </t>
  </si>
  <si>
    <t>INSTALAÇÕES SANITÁRIAS/PLUVIAIS</t>
  </si>
  <si>
    <t xml:space="preserve"> 9.1 </t>
  </si>
  <si>
    <t xml:space="preserve"> 89712 </t>
  </si>
  <si>
    <t>TUBO PVC, SERIE NORMAL, ESGOTO PREDIAL, DN 50 MM, FORNECIDO E INSTALADO EM RAMAL DE DESCARGA OU RAMAL DE ESGOTO SANITÁRIO. AF_08/2022</t>
  </si>
  <si>
    <t>Instalações Prediais de Esgoto - Tubos e Conexões</t>
  </si>
  <si>
    <t xml:space="preserve"> 00009838 </t>
  </si>
  <si>
    <t>TUBO PVC SERIE NORMAL, DN 50 MM, PARA ESGOTO PREDIAL (NBR 5688)</t>
  </si>
  <si>
    <t xml:space="preserve"> 9.2 </t>
  </si>
  <si>
    <t xml:space="preserve"> 89784 </t>
  </si>
  <si>
    <t>TE, PVC, SERIE NORMAL, ESGOTO PREDIAL, DN 50 X 50 MM, JUNTA ELÁSTICA, FORNECIDO E INSTALADO EM RAMAL DE DESCARGA OU RAMAL DE ESGOTO SANITÁRIO. AF_08/2022</t>
  </si>
  <si>
    <t xml:space="preserve"> 00000296 </t>
  </si>
  <si>
    <t>ANEL BORRACHA PARA TUBO ESGOTO PREDIAL, DN 50 MM (NBR 5688)</t>
  </si>
  <si>
    <t xml:space="preserve"> 00007097 </t>
  </si>
  <si>
    <t>TE SANITARIO, PVC, DN 50 X 50 MM, SERIE NORMAL, PARA ESGOTO PREDIAL</t>
  </si>
  <si>
    <t xml:space="preserve"> 00020078 </t>
  </si>
  <si>
    <t>PASTA LUBRIFICANTE PARA TUBOS E CONEXOES COM JUNTA ELASTICA, EMBALAGEM DE *400* GR (USO EM PVC, ACO, POLIETILENO E OUTROS)</t>
  </si>
  <si>
    <t xml:space="preserve"> 9.3 </t>
  </si>
  <si>
    <t xml:space="preserve"> 89731 </t>
  </si>
  <si>
    <t>JOELHO 90 GRAUS, PVC, SERIE NORMAL, ESGOTO PREDIAL, DN 50 MM, JUNTA ELÁSTICA, FORNECIDO E INSTALADO EM RAMAL DE DESCARGA OU RAMAL DE ESGOTO SANITÁRIO. AF_08/2022</t>
  </si>
  <si>
    <t xml:space="preserve"> 00003526 </t>
  </si>
  <si>
    <t>JOELHO PVC, SOLDAVEL, PB, 90 GRAUS, DN 50 MM, PARA ESGOTO PREDIAL</t>
  </si>
  <si>
    <t xml:space="preserve"> 9.4 </t>
  </si>
  <si>
    <t xml:space="preserve"> 89732 </t>
  </si>
  <si>
    <t>JOELHO 45 GRAUS, PVC, SERIE NORMAL, ESGOTO PREDIAL, DN 50 MM, JUNTA ELÁSTICA, FORNECIDO E INSTALADO EM RAMAL DE DESCARGA OU RAMAL DE ESGOTO SANITÁRIO. AF_08/2022</t>
  </si>
  <si>
    <t xml:space="preserve"> 00003518 </t>
  </si>
  <si>
    <t>JOELHO PVC, SOLDAVEL, PB, 45 GRAUS, DN 50 MM, PARA ESGOTO PREDIAL</t>
  </si>
  <si>
    <t xml:space="preserve"> 9.5 </t>
  </si>
  <si>
    <t xml:space="preserve"> 104343 </t>
  </si>
  <si>
    <t>JUNÇÃO DE REDUÇÃO INVERTIDA, PVC, SÉRIE NORMAL, ESGOTO PREDIAL, DN 75 X 50 MM, JUNTA ELÁSTICA, FORNECIDO E INSTALADO EM RAMAL DE DESCARGA OU RAMAL DE ESGOTO SANITÁRIO. AF_08/2022</t>
  </si>
  <si>
    <t xml:space="preserve"> 00000297 </t>
  </si>
  <si>
    <t>ANEL BORRACHA PARA TUBO ESGOTO PREDIAL, DN 75 MM (NBR 5688)</t>
  </si>
  <si>
    <t xml:space="preserve"> 00003669 </t>
  </si>
  <si>
    <t>JUNCAO DE REDUCAO INVERTIDA, PVC SOLDAVEL, 75 X 50 MM, SERIE NORMAL PARA ESGOTO PREDIAL</t>
  </si>
  <si>
    <t xml:space="preserve"> 9.6 </t>
  </si>
  <si>
    <t xml:space="preserve"> I0296 </t>
  </si>
  <si>
    <t>BUCHA REDUÇÃO PVC ESGOTO  75X50MM (3"X2")</t>
  </si>
  <si>
    <t xml:space="preserve"> 9.7 </t>
  </si>
  <si>
    <t xml:space="preserve"> 89714 </t>
  </si>
  <si>
    <t>TUBO PVC, SERIE NORMAL, ESGOTO PREDIAL, DN 100 MM, FORNECIDO E INSTALADO EM RAMAL DE DESCARGA OU RAMAL DE ESGOTO SANITÁRIO. AF_08/2022</t>
  </si>
  <si>
    <t xml:space="preserve"> 00009836 </t>
  </si>
  <si>
    <t>TUBO PVC SERIE NORMAL, DN 100 MM, PARA ESGOTO PREDIAL (NBR 5688)</t>
  </si>
  <si>
    <t xml:space="preserve"> 9.8 </t>
  </si>
  <si>
    <t xml:space="preserve"> 89713 </t>
  </si>
  <si>
    <t>TUBO PVC, SERIE NORMAL, ESGOTO PREDIAL, DN 75 MM, FORNECIDO E INSTALADO EM RAMAL DE DESCARGA OU RAMAL DE ESGOTO SANITÁRIO. AF_08/2022</t>
  </si>
  <si>
    <t xml:space="preserve"> 00009837 </t>
  </si>
  <si>
    <t>TUBO PVC SERIE NORMAL, DN 75 MM, PARA ESGOTO PREDIAL (NBR 5688)</t>
  </si>
  <si>
    <t xml:space="preserve"> 9.9 </t>
  </si>
  <si>
    <t xml:space="preserve"> 00012909 </t>
  </si>
  <si>
    <t>CAP PVC, SOLDAVEL, DN 50 MM, SERIE NORMAL, PARA ESGOTO PREDIAL</t>
  </si>
  <si>
    <t xml:space="preserve"> 9.11 </t>
  </si>
  <si>
    <t xml:space="preserve"> 104166 </t>
  </si>
  <si>
    <t>TUBO PVC, SÉRIE R, ÁGUA PLUVIAL, DN 150 MM, FORNECIDO E INSTALADO EM RAMAL DE ENCAMINHAMENTO. AF_06/2022</t>
  </si>
  <si>
    <t>Instalações Prediais de Águas Pluviais - Tubos, Conexões, Caixas e Ralos</t>
  </si>
  <si>
    <t xml:space="preserve"> 00009840 </t>
  </si>
  <si>
    <t>TUBO PVC, SERIE R, DN 150 MM, PARA ESGOTO OU AGUAS PLUVIAIS PREDIAL (NBR 5688)</t>
  </si>
  <si>
    <t xml:space="preserve"> CP010 </t>
  </si>
  <si>
    <t>Próprio</t>
  </si>
  <si>
    <t>TANQUE SÉPTICO RETANGULAR, EM ALVENARIA COM BLOCOS DE CONCRETO, DIMENSÕES INTERNAS: 0,7 X 1,4 X H=1,2 M, VOLUME ÚTIL: 1176 L</t>
  </si>
  <si>
    <t>DROP - DRENAGEM/OBRAS DE CONTENÇÃO / POÇOS DE VISITA E CAIXAS</t>
  </si>
  <si>
    <t xml:space="preserve"> 101624 </t>
  </si>
  <si>
    <t>PREPARO DE FUNDO DE VALA COM LARGURA MAIOR OU IGUAL A 1,5 M E MENOR QUE 2,5 M, COM CAMADA DE BRITA, LANÇAMENTO MECANIZADO. AF_08/2020</t>
  </si>
  <si>
    <t>Escoramento e Preparo de Fundo de Valas</t>
  </si>
  <si>
    <t xml:space="preserve"> 5678 </t>
  </si>
  <si>
    <t>RETROESCAVADEIRA SOBRE RODAS COM CARREGADEIRA, TRAÇÃO 4X4, POTÊNCIA LÍQ. 88 HP, CAÇAMBA CARREG. CAP. MÍN. 1 M3, CAÇAMBA RETRO CAP. 0,26 M3, PESO OPERACIONAL MÍN. 6.674 KG, PROFUNDIDADE ESCAVAÇÃO MÁX. 4,37 M - CHP DIURNO. AF_06/2014</t>
  </si>
  <si>
    <t xml:space="preserve"> 5679 </t>
  </si>
  <si>
    <t>RETROESCAVADEIRA SOBRE RODAS COM CARREGADEIRA, TRAÇÃO 4X4, POTÊNCIA LÍQ. 88 HP, CAÇAMBA CARREG. CAP. MÍN. 1 M3, CAÇAMBA RETRO CAP. 0,26 M3, PESO OPERACIONAL MÍN. 6.674 KG, PROFUNDIDADE ESCAVAÇÃO MÁX. 4,37 M - CHI DIURNO. AF_06/2014</t>
  </si>
  <si>
    <t xml:space="preserve"> 87316 </t>
  </si>
  <si>
    <t>ARGAMASSA TRAÇO 1:4 (EM VOLUME DE CIMENTO E AREIA GROSSA ÚMIDA) PARA CHAPISCO CONVENCIONAL, PREPARO MECÂNICO COM BETONEIRA 400 L. AF_08/2019</t>
  </si>
  <si>
    <t xml:space="preserve"> 88628 </t>
  </si>
  <si>
    <t>ARGAMASSA TRAÇO 1:3 (EM VOLUME DE CIMENTO E AREIA MÉDIA ÚMIDA), PREPARO MECÂNICO COM BETONEIRA 400 L. AF_08/2019</t>
  </si>
  <si>
    <t xml:space="preserve"> 89993 </t>
  </si>
  <si>
    <t>GRAUTEAMENTO VERTICAL EM ALVENARIA ESTRUTURAL. AF_09/2021</t>
  </si>
  <si>
    <t>Graute e Armação</t>
  </si>
  <si>
    <t xml:space="preserve"> 89995 </t>
  </si>
  <si>
    <t>GRAUTEAMENTO DE CINTA SUPERIOR OU DE VERGA EM ALVENARIA ESTRUTURAL. AF_09/2021</t>
  </si>
  <si>
    <t xml:space="preserve"> 89996 </t>
  </si>
  <si>
    <t>ARMAÇÃO VERTICAL DE ALVENARIA ESTRUTURAL; DIÂMETRO DE 10,0 MM. AF_09/2021</t>
  </si>
  <si>
    <t xml:space="preserve"> 89998 </t>
  </si>
  <si>
    <t>ARMAÇÃO DE CINTA DE ALVENARIA ESTRUTURAL; DIÂMETRO DE 10,0 MM. AF_09/2021</t>
  </si>
  <si>
    <t xml:space="preserve"> 92767 </t>
  </si>
  <si>
    <t>ARMAÇÃO DE LAJE DE ESTRUTURA CONVENCIONAL DE CONCRETO ARMADO UTILIZANDO AÇO CA-60 DE 4,2 MM - MONTAGEM. AF_06/2022</t>
  </si>
  <si>
    <t xml:space="preserve"> 94970 </t>
  </si>
  <si>
    <t>CONCRETO FCK = 20MPA, TRAÇO 1:2,7:3 (EM MASSA SECA DE CIMENTO/ AREIA MÉDIA/ BRITA 1) - PREPARO MECÂNICO COM BETONEIRA 600 L. AF_05/2021</t>
  </si>
  <si>
    <t xml:space="preserve"> 97735 </t>
  </si>
  <si>
    <t>PEÇA RETANGULAR PRÉ-MOLDADA, VOLUME DE CONCRETO DE 30 A 100 LITROS, TAXA DE AÇO APROXIMADA DE 30KG/M³. AF_03/2024</t>
  </si>
  <si>
    <t>Estruturas Pré-Fabricadas e Pré-Moldadas</t>
  </si>
  <si>
    <t xml:space="preserve"> 00000660 </t>
  </si>
  <si>
    <t>CANALETA DE CONCRETO 19 X 19 X 19 CM (CLASSE C - NBR 6136)</t>
  </si>
  <si>
    <t xml:space="preserve"> 00006193 </t>
  </si>
  <si>
    <t>TABUA NAO APARELHADA *2,5 X 20* CM, EM MACARANDUBA/MASSARANDUBA, ANGELIM OU EQUIVALENTE DA REGIAO - BRUTA</t>
  </si>
  <si>
    <t xml:space="preserve"> 00025067 </t>
  </si>
  <si>
    <t>BLOCO DE CONCRETO ESTRUTURAL 19 X 19 X 39 CM, FBK 4,5 MPA (NBR 6136)</t>
  </si>
  <si>
    <t xml:space="preserve"> 9.12 </t>
  </si>
  <si>
    <t xml:space="preserve"> 104179 </t>
  </si>
  <si>
    <t>CAP, PVC, SERIE R, ÁGUA PLUVIAL, DN 150 MM, JUNTA ELÁSTICA, FORNECIDO E INSTALADO EM RAMAL DE ENCAMINHAMENTO. AF_06/2022</t>
  </si>
  <si>
    <t xml:space="preserve"> 00000300 </t>
  </si>
  <si>
    <t>ANEL BORRACHA, DN 150 MM, PARA TUBO SERIE REFORCADA ESGOTO PREDIAL</t>
  </si>
  <si>
    <t xml:space="preserve"> 00020089 </t>
  </si>
  <si>
    <t>CAP PVC, SERIE R, DN 150 MM, PARA ESGOTO PREDIAL</t>
  </si>
  <si>
    <t xml:space="preserve"> 9.13 </t>
  </si>
  <si>
    <t xml:space="preserve"> 00042256 </t>
  </si>
  <si>
    <t>CARVAO ANTRACITO PARA FILTRO, GRAO VARIANDO DE 0,8 ATE 1,1 MM, COEFICIENTE DE UNIFORMIDADE MENOR QUE 1,7 MM (DISTRIBUIDOR)</t>
  </si>
  <si>
    <t xml:space="preserve"> 9.14 </t>
  </si>
  <si>
    <t xml:space="preserve"> 89578 </t>
  </si>
  <si>
    <t>TUBO PVC, SÉRIE R, ÁGUA PLUVIAL, DN 100 MM, FORNECIDO E INSTALADO EM CONDUTORES VERTICAIS DE ÁGUAS PLUVIAIS. AF_06/2022</t>
  </si>
  <si>
    <t xml:space="preserve"> 00009841 </t>
  </si>
  <si>
    <t>TUBO PVC, SERIE R, DN 100 MM, PARA ESGOTO OU AGUAS PLUVIAIS PREDIAL (NBR 5688)</t>
  </si>
  <si>
    <t xml:space="preserve"> 10 </t>
  </si>
  <si>
    <t>INSTALAÇÕES ELÉTRICAS</t>
  </si>
  <si>
    <t xml:space="preserve"> 10.1 </t>
  </si>
  <si>
    <t xml:space="preserve"> 101632 </t>
  </si>
  <si>
    <t>RELÉ FOTOELÉTRICO PARA COMANDO DE ILUMINAÇÃO EXTERNA 1000 W - FORNECIMENTO E INSTALAÇÃO. AF_02/2025</t>
  </si>
  <si>
    <t>Luminárias Externas</t>
  </si>
  <si>
    <t xml:space="preserve"> 88247 </t>
  </si>
  <si>
    <t>AUXILIAR DE ELETRICISTA COM ENCARGOS COMPLEMENTARES</t>
  </si>
  <si>
    <t xml:space="preserve"> 88264 </t>
  </si>
  <si>
    <t>ELETRICISTA COM ENCARGOS COMPLEMENTARES</t>
  </si>
  <si>
    <t xml:space="preserve"> 00002510 </t>
  </si>
  <si>
    <t>RELE FOTOELETRICO INTERNO E EXTERNO BIVOLT 1000 W, DE CONECTOR, SEM BASE</t>
  </si>
  <si>
    <t xml:space="preserve"> 00021127 </t>
  </si>
  <si>
    <t>FITA ISOLANTE ADESIVA ANTICHAMA, USO ATE 750 V, EM ROLO DE 19 MM X 5 M</t>
  </si>
  <si>
    <t xml:space="preserve"> 10.2 </t>
  </si>
  <si>
    <t xml:space="preserve"> 91844 </t>
  </si>
  <si>
    <t>ELETRODUTO FLEXÍVEL CORRUGADO, PVC, DN 25 MM (3/4"), PARA CIRCUITOS TERMINAIS, INSTALADO EM LAJE - FORNECIMENTO E INSTALAÇÃO. AF_03/2023</t>
  </si>
  <si>
    <t xml:space="preserve"> 00002688 </t>
  </si>
  <si>
    <t>ELETRODUTO PVC FLEXIVEL CORRUGADO, COR AMARELA, DE 25 MM</t>
  </si>
  <si>
    <t xml:space="preserve"> 10.3 </t>
  </si>
  <si>
    <t xml:space="preserve"> 00001013 </t>
  </si>
  <si>
    <t>CABO DE COBRE, FLEXIVEL, CLASSE 4 OU 5, ISOLACAO EM PVC/A, ANTICHAMA BWF-B, 1 CONDUTOR, 450/750 V, SECAO NOMINAL 1,5 MM2</t>
  </si>
  <si>
    <t xml:space="preserve"> 10.4 </t>
  </si>
  <si>
    <t xml:space="preserve"> 93653 </t>
  </si>
  <si>
    <t>DISJUNTOR MONOPOLAR TIPO DIN, CORRENTE NOMINAL DE 10A - FORNECIMENTO E INSTALAÇÃO. AF_07/2025</t>
  </si>
  <si>
    <t xml:space="preserve"> 00001570 </t>
  </si>
  <si>
    <t>TERMINAL A COMPRESSAO EM COBRE ESTANHADO PARA CABO 2,5 MM2, 1 FURO E 1 COMPRESSAO, PARA PARAFUSO DE FIXACAO M5</t>
  </si>
  <si>
    <t xml:space="preserve"> 00034653 </t>
  </si>
  <si>
    <t>DISJUNTOR TERMOMAGNETICO PARA TRILHO DIN (IEC), MONOPOLAR, 6 - 32 A</t>
  </si>
  <si>
    <t xml:space="preserve"> 10.5 </t>
  </si>
  <si>
    <t xml:space="preserve"> 91936 </t>
  </si>
  <si>
    <t>CAIXA OCTOGONAL 4" X 4", PVC, INSTALADA EM LAJE - FORNECIMENTO E INSTALAÇÃO. AF_03/2023</t>
  </si>
  <si>
    <t xml:space="preserve"> 00012001 </t>
  </si>
  <si>
    <t>CAIXA OCTOGONAL DE FUNDO MOVEL, EM PVC, DE 4" X 4", PARA ELETRODUTO FLEXIVEL CORRUGADO</t>
  </si>
  <si>
    <t xml:space="preserve"> 10.6 </t>
  </si>
  <si>
    <t xml:space="preserve"> 97607 </t>
  </si>
  <si>
    <t>LUMINÁRIA ARANDELA TIPO TARTARUGA, DE SOBREPOR, COM 1 LÂMPADA LED DE 6 W, SEM REATOR - FORNECIMENTO E INSTALAÇÃO. AF_09/2024</t>
  </si>
  <si>
    <t>Iluminação Predial e Monitoramento</t>
  </si>
  <si>
    <t xml:space="preserve"> 00038193 </t>
  </si>
  <si>
    <t>LAMPADA LED 6 W BIVOLT BRANCA, FORMATO TRADICIONAL (BASE E27)</t>
  </si>
  <si>
    <t xml:space="preserve"> 00038775 </t>
  </si>
  <si>
    <t>LUMINARIA TIPO TARTARUGA PARA AREA EXTERNA EM ALUMINIO, COM GRADE, PARA 1 LAMPADA, BASE E27, POTENCIA MAXIMA 40/60 W (NAO INCLUI LAMPADA)</t>
  </si>
  <si>
    <t xml:space="preserve"> 11 </t>
  </si>
  <si>
    <t>REVESTIMENTO E PINTURA</t>
  </si>
  <si>
    <t xml:space="preserve"> 11.1 </t>
  </si>
  <si>
    <t xml:space="preserve"> 87879 </t>
  </si>
  <si>
    <t>CHAPISCO APLICADO EM ALVENARIAS E ESTRUTURAS DE CONCRETO INTERNAS, COM COLHER DE PEDREIRO. ARGAMASSA TRAÇO 1:3 COM PREPARO EM BETONEIRA 400L. AF_10/2022</t>
  </si>
  <si>
    <t>Chapisco</t>
  </si>
  <si>
    <t xml:space="preserve"> 87313 </t>
  </si>
  <si>
    <t>ARGAMASSA TRAÇO 1:3 (EM VOLUME DE CIMENTO E AREIA GROSSA ÚMIDA) PARA CHAPISCO CONVENCIONAL, PREPARO MECÂNICO COM BETONEIRA 400 L. AF_08/2019</t>
  </si>
  <si>
    <t xml:space="preserve"> 11.3 </t>
  </si>
  <si>
    <t xml:space="preserve"> 88415 </t>
  </si>
  <si>
    <t>APLICAÇÃO MANUAL DE FUNDO SELADOR ACRÍLICO EM PAREDES EXTERNAS DE CASAS. AF_03/2024</t>
  </si>
  <si>
    <t>Pintura Externa</t>
  </si>
  <si>
    <t xml:space="preserve"> 88310 </t>
  </si>
  <si>
    <t>PINTOR COM ENCARGOS COMPLEMENTARES</t>
  </si>
  <si>
    <t xml:space="preserve"> 00006085 </t>
  </si>
  <si>
    <t>SELADOR ACRILICO OPACO PREMIUM INTERIOR/EXTERIOR</t>
  </si>
  <si>
    <t xml:space="preserve"> 87529 </t>
  </si>
  <si>
    <t>MASSA ÚNICA, EM ARGAMASSA TRAÇO 1:2:8, PREPARO MECÂNICO, APLICADA MANUALMENTE EM PAREDES INTERNAS DE AMBIENTES COM ÁREA ENTRE 5M² E 10M², E = 17,5MM, COM TALISCAS. AF_03/2024</t>
  </si>
  <si>
    <t>Massa Única Interna</t>
  </si>
  <si>
    <t xml:space="preserve"> 11.4 </t>
  </si>
  <si>
    <t xml:space="preserve"> 88431 </t>
  </si>
  <si>
    <t>APLICAÇÃO MANUAL DE PINTURA COM TINTA TEXTURIZADA ACRÍLICA EM PAREDES EXTERNAS DE CASAS, DUAS CORES. AF_03/2024</t>
  </si>
  <si>
    <t xml:space="preserve"> 00038877 </t>
  </si>
  <si>
    <t>MASSA PREMIUM PARA TEXTURA LISA DE BASE ACRILICA, USO INTERNO E EXTERNO</t>
  </si>
  <si>
    <t xml:space="preserve"> 11.5 </t>
  </si>
  <si>
    <t xml:space="preserve"> CP09 </t>
  </si>
  <si>
    <t>FORNECIMENTO E INSTALAÇÃO DE TAMPO DE GRANITO CINZA ANDORINHA -  2,5 CM ESPESSURA</t>
  </si>
  <si>
    <t>REVE - REVESTIMENTO E TRATAMENTO DE SUPERFÍCIES</t>
  </si>
  <si>
    <t>M²</t>
  </si>
  <si>
    <t xml:space="preserve"> 00037595 </t>
  </si>
  <si>
    <t>ARGAMASSA COLANTE TIPO AC III</t>
  </si>
  <si>
    <t xml:space="preserve"> 00004750 </t>
  </si>
  <si>
    <t>PEDREIRO (HORISTA)</t>
  </si>
  <si>
    <t xml:space="preserve"> 00006111 </t>
  </si>
  <si>
    <t>SERVENTE DE OBRAS (HORISTA)</t>
  </si>
  <si>
    <t xml:space="preserve"> 00011795 </t>
  </si>
  <si>
    <t>GRANITO PARA BANCADA, POLIDO, TIPO ANDORINHA/ QUARTZ/ CASTELO/ CORUMBA OU OUTROS EQUIVALENTES DA REGIAO, E= *2,5* CM</t>
  </si>
  <si>
    <t xml:space="preserve"> 00013294 </t>
  </si>
  <si>
    <t>PARAFUSO DE ACO ZINCADO, SEXTAVADO, COM ROSCA SOBERBA, DIAMETRO 3/8", COMPRIMENTO 80 MM</t>
  </si>
  <si>
    <t xml:space="preserve"> 12 </t>
  </si>
  <si>
    <t>CALÇADA DE CONCRETO</t>
  </si>
  <si>
    <t xml:space="preserve"> 12.2 </t>
  </si>
  <si>
    <t xml:space="preserve"> 97113 </t>
  </si>
  <si>
    <t>APLICAÇÃO DE LONA PLÁSTICA PARA EXECUÇÃO DE PAVIMENTOS DE CONCRETO. AF_04/2022</t>
  </si>
  <si>
    <t>Pavimento Rígido de Concreto</t>
  </si>
  <si>
    <t xml:space="preserve"> 00042408 </t>
  </si>
  <si>
    <t>LONA PLASTICA EXTRA FORTE PRETA, E = 200 MICRA</t>
  </si>
  <si>
    <t xml:space="preserve"> 12.3 </t>
  </si>
  <si>
    <t xml:space="preserve"> 100576 </t>
  </si>
  <si>
    <t>REGULARIZAÇÃO E COMPACTAÇÃO DE SUBLEITO DE SOLO PREDOMINANTEMENTE ARGILOSO, PARA OBRAS DE CONSTRUÇÃO DE PAVIMENTOS. AF_09/2024</t>
  </si>
  <si>
    <t>Aterros, Bases, Sub bases e Imprimações</t>
  </si>
  <si>
    <t xml:space="preserve"> 5901 </t>
  </si>
  <si>
    <t>CAMINHÃO PIPA 10.000 L TRUCADO, PESO BRUTO TOTAL 23.000 KG, CARGA ÚTIL MÁXIMA 15.935 KG, DISTÂNCIA ENTRE EIXOS 4,8 M, POTÊNCIA 230 CV, INCLUSIVE TANQUE DE AÇO PARA TRANSPORTE DE ÁGUA - CHP DIURNO. AF_06/2014</t>
  </si>
  <si>
    <t xml:space="preserve"> 5903 </t>
  </si>
  <si>
    <t>CAMINHÃO PIPA 10.000 L TRUCADO, PESO BRUTO TOTAL 23.000 KG, CARGA ÚTIL MÁXIMA 15.935 KG, DISTÂNCIA ENTRE EIXOS 4,8 M, POTÊNCIA 230 CV, INCLUSIVE TANQUE DE AÇO PARA TRANSPORTE DE ÁGUA - CHI DIURNO. AF_06/2014</t>
  </si>
  <si>
    <t xml:space="preserve"> 5932 </t>
  </si>
  <si>
    <t>MOTONIVELADORA POTÊNCIA BÁSICA LÍQUIDA (PRIMEIRA MARCHA) 125 HP, PESO BRUTO 13032 KG, LARGURA DA LÂMINA DE 3,7 M - CHP DIURNO. AF_06/2014</t>
  </si>
  <si>
    <t xml:space="preserve"> 5934 </t>
  </si>
  <si>
    <t>MOTONIVELADORA POTÊNCIA BÁSICA LÍQUIDA (PRIMEIRA MARCHA) 125 HP, PESO BRUTO 13032 KG, LARGURA DA LÂMINA DE 3,7 M - CHI DIURNO. AF_06/2014</t>
  </si>
  <si>
    <t xml:space="preserve"> 73436 </t>
  </si>
  <si>
    <t>ROLO COMPACTADOR VIBRATÓRIO PÉ DE CARNEIRO PARA SOLOS, POTÊNCIA 80 HP, PESO OPERACIONAL SEM/COM LASTRO 7,4 / 8,8 T, LARGURA DE TRABALHO 1,68 M - CHP DIURNO. AF_02/2016</t>
  </si>
  <si>
    <t xml:space="preserve"> 93244 </t>
  </si>
  <si>
    <t>ROLO COMPACTADOR VIBRATÓRIO PÉ DE CARNEIRO PARA SOLOS, POTÊNCIA 80 HP, PESO OPERACIONAL SEM/COM LASTRO 7,4 / 8,8 T, LARGURA DE TRABALHO 1,68 M - CHI DIURNO. AF_02/2016</t>
  </si>
  <si>
    <t xml:space="preserve"> 94993 </t>
  </si>
  <si>
    <t>EXECUÇÃO DE PASSEIO (CALÇADA) OU PISO DE CONCRETO COM CONCRETO MOLDADO IN LOCO, USINADO, ACABAMENTO CONVENCIONAL, ESPESSURA 6 CM, ARMADO. AF_08/2022</t>
  </si>
  <si>
    <t>Passeios de Concreto</t>
  </si>
  <si>
    <t xml:space="preserve"> 00007156 </t>
  </si>
  <si>
    <t>TELA DE ACO SOLDADA NERVURADA, CA-60, Q-196, (3,11 KG/M2), DIAMETRO DO FIO = 5,0 MM, LARGURA = 2,45 M, ESPACAMENTO DA MALHA = 10 X 10 CM</t>
  </si>
  <si>
    <t xml:space="preserve"> 00034492 </t>
  </si>
  <si>
    <t>CONCRETO USINADO BOMBEAVEL, CLASSE DE RESISTENCIA C20, COM BRITA 0 E 1, SLUMP = 100 +/- 20 MM, EXCLUI SERVICO DE BOMBEAMENTO (NBR 8953)</t>
  </si>
  <si>
    <t xml:space="preserve"> 13 </t>
  </si>
  <si>
    <t xml:space="preserve"> 13.1 </t>
  </si>
  <si>
    <t xml:space="preserve"> 99813 </t>
  </si>
  <si>
    <t>LIMPEZA DE REVESTIMENTO CERÂMICO/ MÁRMORE/ GRANITO EM PAREDE UTILIZANDO DETERGENTE NEUTRO E ESCOVAÇÃO MANUAL. AF_10/2025_PS</t>
  </si>
  <si>
    <t>Limpeza de Obra</t>
  </si>
  <si>
    <t xml:space="preserve"> 00005318 </t>
  </si>
  <si>
    <t>DILUENTE AGUARRAS</t>
  </si>
  <si>
    <t xml:space="preserve"> 00013261 </t>
  </si>
  <si>
    <t>FLANELA *30 X 40* CM</t>
  </si>
  <si>
    <t xml:space="preserve"> 00044329 </t>
  </si>
  <si>
    <t>DETERGENTE NEUTRO USO GERAL, CONCENTRADO</t>
  </si>
  <si>
    <t xml:space="preserve"> 106122 </t>
  </si>
  <si>
    <t>REMOÇÃO DE ENTULHO CLASSE A (ALVENARIA, CONCRETO, ARGAMASSAS E CERÂMICOS) POR DUTO DE ENTULHO E ACONDICIONAMENTO FINAL EM CAÇAMBA ESTACIONÁRIA. EXCLUSO FRETE. AF_09/2025</t>
  </si>
  <si>
    <t>Remoção de Entulho e Descarte</t>
  </si>
  <si>
    <t xml:space="preserve"> 13.2 </t>
  </si>
  <si>
    <t xml:space="preserve"> 106126 </t>
  </si>
  <si>
    <t>REMOÇÃO DE ENTULHO CLASSE B (FRAGMENTOS DE MADEIRA) TRANSPORTADOS POR GRUA. ACONDICIONAMENTO FINAL CAÇAMBA ESTACIONÁRIA. EXCLUSO FRETE. AF_09/2025</t>
  </si>
  <si>
    <t xml:space="preserve"> 13.3 </t>
  </si>
  <si>
    <t xml:space="preserve"> 106131 </t>
  </si>
  <si>
    <t>REMOÇÃO DE ENTULHO CLASSE B (BALDES VAZIOS NÃO CONTAMINADOS DE 29 LITROS) TRANSPORTADAS POR CREMALHEIRA. ACONDICIONAMENTO FINAL EM BAIAS. EXCLUSO FRETE. AF_09/2025</t>
  </si>
  <si>
    <t>Total sem BDI</t>
  </si>
  <si>
    <t>Total do BDI</t>
  </si>
  <si>
    <t>Total Geral</t>
  </si>
  <si>
    <t>Obra: Túmulos Verticais</t>
  </si>
  <si>
    <t>SINAPI - 12/2025 - MATO GROSSO - NÃO DESONERADA</t>
  </si>
  <si>
    <t>Local: Av. Dom Henrique Froehlich, esquina com Av. André Maggi</t>
  </si>
  <si>
    <t>SEINFRA - 028 - CEARÁ - NÃO DESONERADA</t>
  </si>
  <si>
    <t>Bairro: Centro</t>
  </si>
  <si>
    <t>Município: Sinop - MT</t>
  </si>
  <si>
    <t>Valor Unit com BDI</t>
  </si>
  <si>
    <t>Total com BDI</t>
  </si>
  <si>
    <t>Peso (%)</t>
  </si>
  <si>
    <t xml:space="preserve"> 9.10</t>
  </si>
  <si>
    <t>Curva ABC de Serviços</t>
  </si>
  <si>
    <t>Valor  Unit</t>
  </si>
  <si>
    <t>Peso Acumulado (%)</t>
  </si>
  <si>
    <t>Classe</t>
  </si>
  <si>
    <t>680,4</t>
  </si>
  <si>
    <t>719,68</t>
  </si>
  <si>
    <t>489.670,27</t>
  </si>
  <si>
    <t>14,39</t>
  </si>
  <si>
    <t>A</t>
  </si>
  <si>
    <t>309,87</t>
  </si>
  <si>
    <t>895,70</t>
  </si>
  <si>
    <t>277.550,55</t>
  </si>
  <si>
    <t>8,16</t>
  </si>
  <si>
    <t>22,54</t>
  </si>
  <si>
    <t>2.763,72</t>
  </si>
  <si>
    <t>94,27</t>
  </si>
  <si>
    <t>260.535,88</t>
  </si>
  <si>
    <t>7,66</t>
  </si>
  <si>
    <t>30,20</t>
  </si>
  <si>
    <t>2.290,03</t>
  </si>
  <si>
    <t>94,31</t>
  </si>
  <si>
    <t>215.972,72</t>
  </si>
  <si>
    <t>6,35</t>
  </si>
  <si>
    <t>36,55</t>
  </si>
  <si>
    <t>14,0</t>
  </si>
  <si>
    <t>12.635,81</t>
  </si>
  <si>
    <t>176.901,34</t>
  </si>
  <si>
    <t>5,20</t>
  </si>
  <si>
    <t>41,74</t>
  </si>
  <si>
    <t>13.240,8</t>
  </si>
  <si>
    <t>12,22</t>
  </si>
  <si>
    <t>161.802,57</t>
  </si>
  <si>
    <t>4,75</t>
  </si>
  <si>
    <t>46,50</t>
  </si>
  <si>
    <t>4.873,5</t>
  </si>
  <si>
    <t>32,50</t>
  </si>
  <si>
    <t>158.388,75</t>
  </si>
  <si>
    <t>4,65</t>
  </si>
  <si>
    <t>51,15</t>
  </si>
  <si>
    <t>1.436,22</t>
  </si>
  <si>
    <t>108,79</t>
  </si>
  <si>
    <t>156.246,37</t>
  </si>
  <si>
    <t>4,59</t>
  </si>
  <si>
    <t>55,74</t>
  </si>
  <si>
    <t>3.909,6</t>
  </si>
  <si>
    <t>39,15</t>
  </si>
  <si>
    <t>153.060,84</t>
  </si>
  <si>
    <t>4,50</t>
  </si>
  <si>
    <t>60,24</t>
  </si>
  <si>
    <t>13.233,6</t>
  </si>
  <si>
    <t>10,86</t>
  </si>
  <si>
    <t>143.716,89</t>
  </si>
  <si>
    <t>4,22</t>
  </si>
  <si>
    <t>64,46</t>
  </si>
  <si>
    <t>7.361,1</t>
  </si>
  <si>
    <t>13,97</t>
  </si>
  <si>
    <t>102.834,56</t>
  </si>
  <si>
    <t>3,02</t>
  </si>
  <si>
    <t>67,48</t>
  </si>
  <si>
    <t>7.853,4</t>
  </si>
  <si>
    <t>13,08</t>
  </si>
  <si>
    <t>102.722,47</t>
  </si>
  <si>
    <t>70,50</t>
  </si>
  <si>
    <t>95,22</t>
  </si>
  <si>
    <t>1.039,62</t>
  </si>
  <si>
    <t>98.992,61</t>
  </si>
  <si>
    <t>2,91</t>
  </si>
  <si>
    <t>73,41</t>
  </si>
  <si>
    <t>99,45</t>
  </si>
  <si>
    <t>916,73</t>
  </si>
  <si>
    <t>91.168,79</t>
  </si>
  <si>
    <t>2,68</t>
  </si>
  <si>
    <t>76,09</t>
  </si>
  <si>
    <t>488,79</t>
  </si>
  <si>
    <t>165,82</t>
  </si>
  <si>
    <t>81.051,15</t>
  </si>
  <si>
    <t>2,38</t>
  </si>
  <si>
    <t>78,47</t>
  </si>
  <si>
    <t>l</t>
  </si>
  <si>
    <t>504,0</t>
  </si>
  <si>
    <t>127,06</t>
  </si>
  <si>
    <t>64.038,24</t>
  </si>
  <si>
    <t>1,88</t>
  </si>
  <si>
    <t>80,35</t>
  </si>
  <si>
    <t>B</t>
  </si>
  <si>
    <t>4.630,5</t>
  </si>
  <si>
    <t>12,74</t>
  </si>
  <si>
    <t>58.992,57</t>
  </si>
  <si>
    <t>1,73</t>
  </si>
  <si>
    <t>82,09</t>
  </si>
  <si>
    <t>3.797,8</t>
  </si>
  <si>
    <t>14,54</t>
  </si>
  <si>
    <t>55.220,01</t>
  </si>
  <si>
    <t>1,62</t>
  </si>
  <si>
    <t>83,71</t>
  </si>
  <si>
    <t>233,46</t>
  </si>
  <si>
    <t>193,48</t>
  </si>
  <si>
    <t>45.169,84</t>
  </si>
  <si>
    <t>1,33</t>
  </si>
  <si>
    <t>85,04</t>
  </si>
  <si>
    <t>3.717,0</t>
  </si>
  <si>
    <t>11,34</t>
  </si>
  <si>
    <t>42.150,78</t>
  </si>
  <si>
    <t>1,24</t>
  </si>
  <si>
    <t>86,28</t>
  </si>
  <si>
    <t>360,0</t>
  </si>
  <si>
    <t>96,09</t>
  </si>
  <si>
    <t>34.592,40</t>
  </si>
  <si>
    <t>1,02</t>
  </si>
  <si>
    <t>87,29</t>
  </si>
  <si>
    <t>1.988,1</t>
  </si>
  <si>
    <t>16,59</t>
  </si>
  <si>
    <t>32.982,57</t>
  </si>
  <si>
    <t>0,97</t>
  </si>
  <si>
    <t>88,26</t>
  </si>
  <si>
    <t>1.243,31</t>
  </si>
  <si>
    <t>26,39</t>
  </si>
  <si>
    <t>32.810,95</t>
  </si>
  <si>
    <t>0,96</t>
  </si>
  <si>
    <t>89,23</t>
  </si>
  <si>
    <t>9,0</t>
  </si>
  <si>
    <t>3.189,88</t>
  </si>
  <si>
    <t>28.708,92</t>
  </si>
  <si>
    <t>0,84</t>
  </si>
  <si>
    <t>90,07</t>
  </si>
  <si>
    <t>170,64</t>
  </si>
  <si>
    <t>152,05</t>
  </si>
  <si>
    <t>25.945,81</t>
  </si>
  <si>
    <t>0,76</t>
  </si>
  <si>
    <t>90,83</t>
  </si>
  <si>
    <t>864,0</t>
  </si>
  <si>
    <t>26,18</t>
  </si>
  <si>
    <t>22.619,52</t>
  </si>
  <si>
    <t>0,66</t>
  </si>
  <si>
    <t>91,50</t>
  </si>
  <si>
    <t>23,94</t>
  </si>
  <si>
    <t>895,13</t>
  </si>
  <si>
    <t>21.429,41</t>
  </si>
  <si>
    <t>0,63</t>
  </si>
  <si>
    <t>92,13</t>
  </si>
  <si>
    <t>1.296,0</t>
  </si>
  <si>
    <t>16,13</t>
  </si>
  <si>
    <t>20.904,48</t>
  </si>
  <si>
    <t>0,61</t>
  </si>
  <si>
    <t>92,74</t>
  </si>
  <si>
    <t>670,68</t>
  </si>
  <si>
    <t>29,35</t>
  </si>
  <si>
    <t>19.684,45</t>
  </si>
  <si>
    <t>0,58</t>
  </si>
  <si>
    <t>93,32</t>
  </si>
  <si>
    <t>4,98</t>
  </si>
  <si>
    <t>19.469,80</t>
  </si>
  <si>
    <t>0,57</t>
  </si>
  <si>
    <t>93,89</t>
  </si>
  <si>
    <t>3.513,42</t>
  </si>
  <si>
    <t>5,15</t>
  </si>
  <si>
    <t>18.094,11</t>
  </si>
  <si>
    <t>0,53</t>
  </si>
  <si>
    <t>94,42</t>
  </si>
  <si>
    <t>C</t>
  </si>
  <si>
    <t>257,4</t>
  </si>
  <si>
    <t>65,81</t>
  </si>
  <si>
    <t>16.939,49</t>
  </si>
  <si>
    <t>0,50</t>
  </si>
  <si>
    <t>94,92</t>
  </si>
  <si>
    <t>211,172</t>
  </si>
  <si>
    <t>79,27</t>
  </si>
  <si>
    <t>16.739,60</t>
  </si>
  <si>
    <t>0,49</t>
  </si>
  <si>
    <t>95,41</t>
  </si>
  <si>
    <t>264,24</t>
  </si>
  <si>
    <t>47,79</t>
  </si>
  <si>
    <t>12.628,02</t>
  </si>
  <si>
    <t>0,37</t>
  </si>
  <si>
    <t>95,78</t>
  </si>
  <si>
    <t>1.140,0</t>
  </si>
  <si>
    <t>10,72</t>
  </si>
  <si>
    <t>12.220,80</t>
  </si>
  <si>
    <t>0,36</t>
  </si>
  <si>
    <t>96,14</t>
  </si>
  <si>
    <t>847,50</t>
  </si>
  <si>
    <t>11.865,00</t>
  </si>
  <si>
    <t>0,35</t>
  </si>
  <si>
    <t>96,49</t>
  </si>
  <si>
    <t>12,0</t>
  </si>
  <si>
    <t>844,60</t>
  </si>
  <si>
    <t>10.135,20</t>
  </si>
  <si>
    <t>0,30</t>
  </si>
  <si>
    <t>96,79</t>
  </si>
  <si>
    <t>1.512,0</t>
  </si>
  <si>
    <t>5,93</t>
  </si>
  <si>
    <t>8.966,16</t>
  </si>
  <si>
    <t>0,26</t>
  </si>
  <si>
    <t>97,05</t>
  </si>
  <si>
    <t>225,0</t>
  </si>
  <si>
    <t>36,83</t>
  </si>
  <si>
    <t>8.286,75</t>
  </si>
  <si>
    <t>0,24</t>
  </si>
  <si>
    <t>97,30</t>
  </si>
  <si>
    <t>500,4</t>
  </si>
  <si>
    <t>13,63</t>
  </si>
  <si>
    <t>6.820,45</t>
  </si>
  <si>
    <t>0,20</t>
  </si>
  <si>
    <t>97,50</t>
  </si>
  <si>
    <t>792,0</t>
  </si>
  <si>
    <t>8,39</t>
  </si>
  <si>
    <t>6.644,88</t>
  </si>
  <si>
    <t>97,69</t>
  </si>
  <si>
    <t>172,0</t>
  </si>
  <si>
    <t>36,59</t>
  </si>
  <si>
    <t>6.293,48</t>
  </si>
  <si>
    <t>0,18</t>
  </si>
  <si>
    <t>97,88</t>
  </si>
  <si>
    <t>54,0</t>
  </si>
  <si>
    <t>114,34</t>
  </si>
  <si>
    <t>6.174,36</t>
  </si>
  <si>
    <t>98,06</t>
  </si>
  <si>
    <t>490,60</t>
  </si>
  <si>
    <t>5.887,20</t>
  </si>
  <si>
    <t>0,17</t>
  </si>
  <si>
    <t>98,23</t>
  </si>
  <si>
    <t>466,67</t>
  </si>
  <si>
    <t>5.600,04</t>
  </si>
  <si>
    <t>0,16</t>
  </si>
  <si>
    <t>98,40</t>
  </si>
  <si>
    <t>1.080,0</t>
  </si>
  <si>
    <t>4,91</t>
  </si>
  <si>
    <t>5.302,80</t>
  </si>
  <si>
    <t>98,55</t>
  </si>
  <si>
    <t>4,12</t>
  </si>
  <si>
    <t>5.122,43</t>
  </si>
  <si>
    <t>0,15</t>
  </si>
  <si>
    <t>98,70</t>
  </si>
  <si>
    <t>131,15</t>
  </si>
  <si>
    <t>35,95</t>
  </si>
  <si>
    <t>4.714,84</t>
  </si>
  <si>
    <t>0,14</t>
  </si>
  <si>
    <t>98,84</t>
  </si>
  <si>
    <t>1.350,0</t>
  </si>
  <si>
    <t>3,33</t>
  </si>
  <si>
    <t>4.495,50</t>
  </si>
  <si>
    <t>0,13</t>
  </si>
  <si>
    <t>98,97</t>
  </si>
  <si>
    <t>16,93</t>
  </si>
  <si>
    <t>3.809,25</t>
  </si>
  <si>
    <t>0,11</t>
  </si>
  <si>
    <t>99,08</t>
  </si>
  <si>
    <t>289,66</t>
  </si>
  <si>
    <t>3.475,92</t>
  </si>
  <si>
    <t>0,10</t>
  </si>
  <si>
    <t>99,19</t>
  </si>
  <si>
    <t>144,0</t>
  </si>
  <si>
    <t>23,00</t>
  </si>
  <si>
    <t>3.312,00</t>
  </si>
  <si>
    <t>99,28</t>
  </si>
  <si>
    <t>36,0</t>
  </si>
  <si>
    <t>88,61</t>
  </si>
  <si>
    <t>3.189,96</t>
  </si>
  <si>
    <t>0,09</t>
  </si>
  <si>
    <t>99,38</t>
  </si>
  <si>
    <t>450,0</t>
  </si>
  <si>
    <t>7,06</t>
  </si>
  <si>
    <t>3.177,00</t>
  </si>
  <si>
    <t>99,47</t>
  </si>
  <si>
    <t>80,73</t>
  </si>
  <si>
    <t>2.906,28</t>
  </si>
  <si>
    <t>99,56</t>
  </si>
  <si>
    <t>64,89</t>
  </si>
  <si>
    <t>40,88</t>
  </si>
  <si>
    <t>2.652,70</t>
  </si>
  <si>
    <t>0,08</t>
  </si>
  <si>
    <t>99,63</t>
  </si>
  <si>
    <t>717,57</t>
  </si>
  <si>
    <t>3,56</t>
  </si>
  <si>
    <t>2.554,54</t>
  </si>
  <si>
    <t>99,71</t>
  </si>
  <si>
    <t>54,144</t>
  </si>
  <si>
    <t>47,11</t>
  </si>
  <si>
    <t>2.550,72</t>
  </si>
  <si>
    <t>0,07</t>
  </si>
  <si>
    <t>99,78</t>
  </si>
  <si>
    <t>3,05</t>
  </si>
  <si>
    <t>2.075,22</t>
  </si>
  <si>
    <t>0,06</t>
  </si>
  <si>
    <t>99,84</t>
  </si>
  <si>
    <t>1.089,0</t>
  </si>
  <si>
    <t>1,18</t>
  </si>
  <si>
    <t>1.285,02</t>
  </si>
  <si>
    <t>0,04</t>
  </si>
  <si>
    <t>99,88</t>
  </si>
  <si>
    <t>3,06</t>
  </si>
  <si>
    <t>1.101,60</t>
  </si>
  <si>
    <t>0,03</t>
  </si>
  <si>
    <t>99,92</t>
  </si>
  <si>
    <t>19,61</t>
  </si>
  <si>
    <t>1.058,94</t>
  </si>
  <si>
    <t>99,95</t>
  </si>
  <si>
    <t>2,81</t>
  </si>
  <si>
    <t>1.011,60</t>
  </si>
  <si>
    <t>99,98</t>
  </si>
  <si>
    <t>5,415</t>
  </si>
  <si>
    <t>118,46</t>
  </si>
  <si>
    <t>641,46</t>
  </si>
  <si>
    <t>0,02</t>
  </si>
  <si>
    <t>99,99</t>
  </si>
  <si>
    <t>2,0</t>
  </si>
  <si>
    <t>39,98</t>
  </si>
  <si>
    <t>79,96</t>
  </si>
  <si>
    <t>0,00</t>
  </si>
  <si>
    <t>100,00</t>
  </si>
  <si>
    <t>8,26</t>
  </si>
  <si>
    <t>74,34</t>
  </si>
  <si>
    <t>12,38</t>
  </si>
  <si>
    <t>24,76</t>
  </si>
  <si>
    <t>BDI SERVIÇOS</t>
  </si>
  <si>
    <t>Tada de BDI de acordo com Acórdão 2622/2013 - TCU - Plenário</t>
  </si>
  <si>
    <t>TAXAS:</t>
  </si>
  <si>
    <t>Administração Central</t>
  </si>
  <si>
    <t>AC</t>
  </si>
  <si>
    <t>Seguro e Garantia</t>
  </si>
  <si>
    <t>S e G</t>
  </si>
  <si>
    <t>Riscos</t>
  </si>
  <si>
    <t>R</t>
  </si>
  <si>
    <t>Despesas Financeiras</t>
  </si>
  <si>
    <t>DF</t>
  </si>
  <si>
    <t>Lucro/ Remuneração</t>
  </si>
  <si>
    <t>TRIBUTOS (I):</t>
  </si>
  <si>
    <t>PIS</t>
  </si>
  <si>
    <t>COFINS</t>
  </si>
  <si>
    <t>ISSQn</t>
  </si>
  <si>
    <t>(Aliquota * Base de Cálculo)</t>
  </si>
  <si>
    <t>BDI PARA INSUMOS</t>
  </si>
  <si>
    <t/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</si>
</sst>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12">
    <numFmt numFmtId="176" formatCode="_-* #,##0.00_-;\-* #,##0.00_-;_-* &quot;-&quot;??_-;_-@_-"/>
    <numFmt numFmtId="177" formatCode="_-&quot;R$&quot;\ * #,##0.00_-;\-&quot;R$&quot;\ * #,##0.00_-;_-&quot;R$&quot;\ * &quot;-&quot;??_-;_-@_-"/>
    <numFmt numFmtId="178" formatCode="_-* #,##0_-;\-* #,##0_-;_-* &quot;-&quot;_-;_-@_-"/>
    <numFmt numFmtId="179" formatCode="_-&quot;R$&quot;\ * #,##0_-;\-&quot;R$&quot;\ * #,##0_-;_-&quot;R$&quot;\ * &quot;-&quot;_-;_-@_-"/>
    <numFmt numFmtId="180" formatCode="_ * #,##0.00_ ;_ * \-#,##0.00_ ;_ * &quot;-&quot;??_ ;_ @_ "/>
    <numFmt numFmtId="181" formatCode="_-* #,##0.0000_-;\-* #,##0.0000_-;_-* &quot;-&quot;??_-;_-@_-"/>
    <numFmt numFmtId="182" formatCode="dddd\,d\ &quot;de&quot;\ mmmm\ &quot;de&quot;\ yyyy;@"/>
    <numFmt numFmtId="183" formatCode="&quot;Cr$&quot;#,##0_);\(&quot;Cr$&quot;#,##0\)"/>
    <numFmt numFmtId="184" formatCode="&quot;R$&quot;\ #,##0.00"/>
    <numFmt numFmtId="185" formatCode="#,##0.00\ %"/>
    <numFmt numFmtId="186" formatCode="#,##0.0000000"/>
    <numFmt numFmtId="187" formatCode="_-[$R$-416]\ * #,##0.00_-;\-[$R$-416]\ * #,##0.00_-;_-[$R$-416]\ * &quot;-&quot;??_-;_-@_-"/>
  </numFmts>
  <fonts count="56">
    <font>
      <sz val="11"/>
      <color rgb="FF000000"/>
      <name val="Calibri"/>
      <charset val="134"/>
    </font>
    <font>
      <b/>
      <sz val="14"/>
      <color rgb="FF000000"/>
      <name val="Times New Roman"/>
      <charset val="134"/>
    </font>
    <font>
      <sz val="11"/>
      <color rgb="FF000000"/>
      <name val="Times New Roman"/>
      <charset val="134"/>
    </font>
    <font>
      <b/>
      <sz val="11"/>
      <color rgb="FF000000"/>
      <name val="Times New Roman"/>
      <charset val="134"/>
    </font>
    <font>
      <b/>
      <u/>
      <sz val="11"/>
      <color rgb="FF000000"/>
      <name val="Times New Roman"/>
      <charset val="134"/>
    </font>
    <font>
      <sz val="11"/>
      <color theme="0"/>
      <name val="Times New Roman"/>
      <charset val="134"/>
    </font>
    <font>
      <b/>
      <sz val="10"/>
      <name val="Tahoma"/>
      <charset val="134"/>
    </font>
    <font>
      <sz val="10"/>
      <color rgb="FF000000"/>
      <name val="Times New Roman"/>
      <charset val="134"/>
    </font>
    <font>
      <sz val="11"/>
      <color theme="1"/>
      <name val="Calibri"/>
      <charset val="134"/>
      <scheme val="minor"/>
    </font>
    <font>
      <sz val="11"/>
      <color rgb="FF000000"/>
      <name val="Calibri"/>
      <charset val="134"/>
    </font>
    <font>
      <sz val="11"/>
      <name val="Calibri"/>
      <charset val="134"/>
    </font>
    <font>
      <sz val="11"/>
      <color rgb="FFFF0000"/>
      <name val="Calibri"/>
      <charset val="134"/>
    </font>
    <font>
      <b/>
      <sz val="20"/>
      <color rgb="FF000000"/>
      <name val="Calibri"/>
      <charset val="134"/>
    </font>
    <font>
      <b/>
      <sz val="11"/>
      <name val="Arial"/>
      <charset val="134"/>
    </font>
    <font>
      <sz val="10"/>
      <color rgb="FF000000"/>
      <name val="Arial"/>
      <charset val="134"/>
    </font>
    <font>
      <b/>
      <sz val="11"/>
      <color rgb="FF000000"/>
      <name val="Calibri"/>
      <charset val="134"/>
    </font>
    <font>
      <b/>
      <sz val="10"/>
      <name val="Arial"/>
      <charset val="134"/>
    </font>
    <font>
      <sz val="10"/>
      <name val="Arial"/>
      <charset val="134"/>
    </font>
    <font>
      <b/>
      <sz val="12"/>
      <color rgb="FF000000"/>
      <name val="Calibri"/>
      <charset val="134"/>
    </font>
    <font>
      <sz val="13"/>
      <color rgb="FF000000"/>
      <name val="Calibri"/>
      <charset val="134"/>
    </font>
    <font>
      <b/>
      <sz val="10"/>
      <color rgb="FF000000"/>
      <name val="Arial"/>
      <charset val="134"/>
    </font>
    <font>
      <sz val="10"/>
      <color rgb="FF000000"/>
      <name val="Calibri"/>
      <charset val="134"/>
    </font>
    <font>
      <sz val="9"/>
      <color rgb="FF000000"/>
      <name val="Calibri"/>
      <charset val="134"/>
    </font>
    <font>
      <b/>
      <sz val="10"/>
      <name val="Arial"/>
      <charset val="134"/>
    </font>
    <font>
      <b/>
      <sz val="14"/>
      <name val="Arial"/>
      <charset val="134"/>
    </font>
    <font>
      <b/>
      <sz val="12"/>
      <name val="Arial"/>
      <charset val="134"/>
    </font>
    <font>
      <sz val="12"/>
      <name val="Arial"/>
      <charset val="134"/>
    </font>
    <font>
      <b/>
      <sz val="12"/>
      <name val="Tahoma"/>
      <charset val="134"/>
    </font>
    <font>
      <b/>
      <sz val="14"/>
      <name val="Tahoma"/>
      <charset val="134"/>
    </font>
    <font>
      <b/>
      <sz val="10"/>
      <color theme="1"/>
      <name val="Arial"/>
      <charset val="134"/>
    </font>
    <font>
      <sz val="10"/>
      <color theme="1"/>
      <name val="Arial"/>
      <charset val="134"/>
    </font>
    <font>
      <b/>
      <sz val="10"/>
      <color theme="1"/>
      <name val="Gill Sans MT"/>
      <charset val="134"/>
    </font>
    <font>
      <sz val="10"/>
      <color theme="1"/>
      <name val="Gill Sans MT"/>
      <charset val="134"/>
    </font>
    <font>
      <sz val="10"/>
      <color theme="1"/>
      <name val="Calibri"/>
      <charset val="134"/>
      <scheme val="minor"/>
    </font>
    <font>
      <u/>
      <sz val="11"/>
      <color rgb="FF0000FF"/>
      <name val="Calibri"/>
      <charset val="0"/>
      <scheme val="minor"/>
    </font>
    <font>
      <u/>
      <sz val="11"/>
      <color rgb="FF800080"/>
      <name val="Calibri"/>
      <charset val="0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5"/>
      <color theme="3"/>
      <name val="Calibri"/>
      <charset val="134"/>
      <scheme val="minor"/>
    </font>
    <font>
      <b/>
      <sz val="13"/>
      <color theme="3"/>
      <name val="Calibri"/>
      <charset val="134"/>
      <scheme val="minor"/>
    </font>
    <font>
      <b/>
      <sz val="11"/>
      <color theme="3"/>
      <name val="Calibri"/>
      <charset val="134"/>
      <scheme val="minor"/>
    </font>
    <font>
      <sz val="11"/>
      <color rgb="FF3F3F76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sz val="11"/>
      <color rgb="FFFA7D00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rgb="FF006100"/>
      <name val="Calibri"/>
      <charset val="0"/>
      <scheme val="minor"/>
    </font>
    <font>
      <sz val="11"/>
      <color rgb="FF9C0006"/>
      <name val="Calibri"/>
      <charset val="0"/>
      <scheme val="minor"/>
    </font>
    <font>
      <sz val="11"/>
      <color rgb="FF9C6500"/>
      <name val="Calibri"/>
      <charset val="0"/>
      <scheme val="minor"/>
    </font>
    <font>
      <sz val="11"/>
      <color theme="0"/>
      <name val="Calibri"/>
      <charset val="0"/>
      <scheme val="minor"/>
    </font>
    <font>
      <sz val="11"/>
      <color theme="1"/>
      <name val="Calibri"/>
      <charset val="0"/>
      <scheme val="minor"/>
    </font>
    <font>
      <sz val="10"/>
      <name val="Arial"/>
      <charset val="134"/>
    </font>
    <font>
      <sz val="11"/>
      <name val="Arial"/>
      <charset val="134"/>
    </font>
    <font>
      <b/>
      <sz val="13"/>
      <name val="Calibri"/>
      <charset val="134"/>
    </font>
  </fonts>
  <fills count="5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rgb="FFFFFFFF"/>
        <bgColor rgb="FF000000"/>
      </patternFill>
    </fill>
    <fill>
      <patternFill patternType="solid">
        <fgColor rgb="FF00B050"/>
        <bgColor rgb="FF000000"/>
      </patternFill>
    </fill>
    <fill>
      <patternFill patternType="solid">
        <fgColor theme="0" tint="-0.149998474074526"/>
        <bgColor rgb="FFFFFFFF"/>
      </patternFill>
    </fill>
    <fill>
      <patternFill patternType="solid">
        <fgColor theme="0" tint="-0.0499893185216834"/>
        <bgColor rgb="FFDFF0D8"/>
      </patternFill>
    </fill>
    <fill>
      <patternFill patternType="solid">
        <fgColor rgb="FFF7F3DF"/>
        <bgColor rgb="FFF7F3DF"/>
      </patternFill>
    </fill>
    <fill>
      <patternFill patternType="solid">
        <fgColor rgb="FF9EFDFF"/>
        <bgColor rgb="FF000000"/>
      </patternFill>
    </fill>
    <fill>
      <patternFill patternType="solid">
        <fgColor rgb="FF00B050"/>
        <bgColor indexed="64"/>
      </patternFill>
    </fill>
    <fill>
      <patternFill patternType="solid">
        <fgColor rgb="FFFEFF99"/>
        <bgColor rgb="FF000000"/>
      </patternFill>
    </fill>
    <fill>
      <patternFill patternType="solid">
        <fgColor rgb="FF00FF99"/>
        <bgColor rgb="FF000000"/>
      </patternFill>
    </fill>
    <fill>
      <patternFill patternType="solid">
        <fgColor rgb="FFFFFFFF"/>
        <bgColor rgb="FFFFFFFF"/>
      </patternFill>
    </fill>
    <fill>
      <patternFill patternType="solid">
        <fgColor rgb="FF00B050"/>
        <bgColor rgb="FFD8ECF6"/>
      </patternFill>
    </fill>
    <fill>
      <patternFill patternType="solid">
        <fgColor theme="0" tint="-0.149998474074526"/>
        <bgColor rgb="FFF7F3DF"/>
      </patternFill>
    </fill>
    <fill>
      <patternFill patternType="solid">
        <fgColor rgb="FF00B050"/>
        <bgColor rgb="FFFFFFFF"/>
      </patternFill>
    </fill>
    <fill>
      <patternFill patternType="solid">
        <fgColor rgb="FFDFF0D8"/>
        <bgColor rgb="FFDFF0D8"/>
      </patternFill>
    </fill>
    <fill>
      <patternFill patternType="solid">
        <fgColor rgb="FF808080"/>
        <bgColor rgb="FF000000"/>
      </patternFill>
    </fill>
    <fill>
      <patternFill patternType="solid">
        <fgColor rgb="FFD6D6D6"/>
        <bgColor rgb="FFD6D6D6"/>
      </patternFill>
    </fill>
    <fill>
      <patternFill patternType="solid">
        <fgColor rgb="FFEFEFEF"/>
        <bgColor rgb="FFEFEFEF"/>
      </patternFill>
    </fill>
    <fill>
      <patternFill patternType="solid">
        <fgColor rgb="FF00B050"/>
        <bgColor rgb="FFDFF0D8"/>
      </patternFill>
    </fill>
    <fill>
      <patternFill patternType="solid">
        <fgColor theme="0"/>
        <bgColor indexed="64"/>
      </patternFill>
    </fill>
    <fill>
      <patternFill patternType="solid">
        <fgColor theme="0" tint="-0.0499893185216834"/>
        <bgColor indexed="64"/>
      </patternFill>
    </fill>
    <fill>
      <patternFill patternType="solid">
        <fgColor theme="0" tint="-0.149998474074526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60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/>
      <top style="thin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/>
      <diagonal/>
    </border>
    <border>
      <left/>
      <right style="medium">
        <color auto="1"/>
      </right>
      <top/>
      <bottom/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rgb="FFCCCCCC"/>
      </right>
      <top/>
      <bottom style="thin">
        <color rgb="FFCCCCCC"/>
      </bottom>
      <diagonal/>
    </border>
    <border>
      <left style="thin">
        <color rgb="FFCCCCCC"/>
      </left>
      <right style="thin">
        <color rgb="FFCCCCCC"/>
      </right>
      <top/>
      <bottom style="thin">
        <color rgb="FFCCCCCC"/>
      </bottom>
      <diagonal/>
    </border>
    <border>
      <left style="medium">
        <color auto="1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/>
      <right style="medium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rgb="FFCCCCCC"/>
      </left>
      <right style="medium">
        <color auto="1"/>
      </right>
      <top style="thin">
        <color rgb="FFCCCCCC"/>
      </top>
      <bottom style="thin">
        <color rgb="FFCCCCCC"/>
      </bottom>
      <diagonal/>
    </border>
    <border>
      <left style="medium">
        <color auto="1"/>
      </left>
      <right/>
      <top style="thick">
        <color rgb="FF000000"/>
      </top>
      <bottom/>
      <diagonal/>
    </border>
    <border>
      <left/>
      <right/>
      <top style="thick">
        <color rgb="FF000000"/>
      </top>
      <bottom/>
      <diagonal/>
    </border>
    <border>
      <left/>
      <right style="medium">
        <color auto="1"/>
      </right>
      <top style="thick">
        <color rgb="FF000000"/>
      </top>
      <bottom/>
      <diagonal/>
    </border>
    <border>
      <left style="medium">
        <color auto="1"/>
      </left>
      <right style="thin">
        <color theme="2" tint="-0.249977111117893"/>
      </right>
      <top style="thin">
        <color theme="2" tint="-0.249977111117893"/>
      </top>
      <bottom style="thin">
        <color theme="2" tint="-0.249977111117893"/>
      </bottom>
      <diagonal/>
    </border>
    <border>
      <left style="thin">
        <color theme="2" tint="-0.249977111117893"/>
      </left>
      <right/>
      <top style="thin">
        <color theme="2" tint="-0.0999786370433668"/>
      </top>
      <bottom style="thin">
        <color theme="2" tint="-0.0999786370433668"/>
      </bottom>
      <diagonal/>
    </border>
    <border>
      <left/>
      <right/>
      <top style="thin">
        <color theme="2" tint="-0.249977111117893"/>
      </top>
      <bottom/>
      <diagonal/>
    </border>
    <border>
      <left/>
      <right style="medium">
        <color auto="1"/>
      </right>
      <top style="thin">
        <color theme="2" tint="-0.249977111117893"/>
      </top>
      <bottom/>
      <diagonal/>
    </border>
    <border>
      <left style="medium">
        <color auto="1"/>
      </left>
      <right style="thin">
        <color theme="2" tint="-0.249977111117893"/>
      </right>
      <top style="thin">
        <color theme="2" tint="-0.249977111117893"/>
      </top>
      <bottom/>
      <diagonal/>
    </border>
    <border>
      <left style="thin">
        <color theme="2" tint="-0.249977111117893"/>
      </left>
      <right/>
      <top style="thin">
        <color theme="2" tint="-0.0999786370433668"/>
      </top>
      <bottom/>
      <diagonal/>
    </border>
    <border>
      <left style="medium">
        <color auto="1"/>
      </left>
      <right style="thin">
        <color theme="2" tint="-0.249977111117893"/>
      </right>
      <top/>
      <bottom style="thin">
        <color theme="2" tint="-0.249977111117893"/>
      </bottom>
      <diagonal/>
    </border>
    <border>
      <left style="thin">
        <color theme="2" tint="-0.249977111117893"/>
      </left>
      <right/>
      <top/>
      <bottom style="thin">
        <color theme="2" tint="-0.0999786370433668"/>
      </bottom>
      <diagonal/>
    </border>
    <border>
      <left style="thin">
        <color theme="2" tint="-0.249977111117893"/>
      </left>
      <right/>
      <top/>
      <bottom/>
      <diagonal/>
    </border>
    <border>
      <left style="medium">
        <color auto="1"/>
      </left>
      <right/>
      <top/>
      <bottom style="thin">
        <color theme="2" tint="-0.249977111117893"/>
      </bottom>
      <diagonal/>
    </border>
    <border>
      <left/>
      <right/>
      <top/>
      <bottom style="thin">
        <color theme="2" tint="-0.249977111117893"/>
      </bottom>
      <diagonal/>
    </border>
    <border>
      <left/>
      <right style="medium">
        <color auto="1"/>
      </right>
      <top/>
      <bottom style="thin">
        <color theme="2" tint="-0.249977111117893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medium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4">
    <xf numFmtId="0" fontId="0" fillId="0" borderId="0"/>
    <xf numFmtId="176" fontId="33" fillId="0" borderId="0" applyFont="0" applyFill="0" applyBorder="0" applyAlignment="0" applyProtection="0">
      <alignment vertical="center"/>
    </xf>
    <xf numFmtId="177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178" fontId="33" fillId="0" borderId="0" applyFont="0" applyFill="0" applyBorder="0" applyAlignment="0" applyProtection="0">
      <alignment vertical="center"/>
    </xf>
    <xf numFmtId="179" fontId="33" fillId="0" borderId="0" applyFon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33" fillId="24" borderId="52" applyNumberFormat="0" applyFont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9" fillId="0" borderId="53" applyNumberFormat="0" applyFill="0" applyAlignment="0" applyProtection="0">
      <alignment vertical="center"/>
    </xf>
    <xf numFmtId="0" fontId="40" fillId="0" borderId="53" applyNumberFormat="0" applyFill="0" applyAlignment="0" applyProtection="0">
      <alignment vertical="center"/>
    </xf>
    <xf numFmtId="0" fontId="41" fillId="0" borderId="54" applyNumberFormat="0" applyFill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2" fillId="25" borderId="55" applyNumberFormat="0" applyAlignment="0" applyProtection="0">
      <alignment vertical="center"/>
    </xf>
    <xf numFmtId="0" fontId="43" fillId="26" borderId="56" applyNumberFormat="0" applyAlignment="0" applyProtection="0">
      <alignment vertical="center"/>
    </xf>
    <xf numFmtId="0" fontId="44" fillId="26" borderId="55" applyNumberFormat="0" applyAlignment="0" applyProtection="0">
      <alignment vertical="center"/>
    </xf>
    <xf numFmtId="0" fontId="45" fillId="27" borderId="57" applyNumberFormat="0" applyAlignment="0" applyProtection="0">
      <alignment vertical="center"/>
    </xf>
    <xf numFmtId="0" fontId="46" fillId="0" borderId="58" applyNumberFormat="0" applyFill="0" applyAlignment="0" applyProtection="0">
      <alignment vertical="center"/>
    </xf>
    <xf numFmtId="0" fontId="47" fillId="0" borderId="59" applyNumberFormat="0" applyFill="0" applyAlignment="0" applyProtection="0">
      <alignment vertical="center"/>
    </xf>
    <xf numFmtId="0" fontId="48" fillId="28" borderId="0" applyNumberFormat="0" applyBorder="0" applyAlignment="0" applyProtection="0">
      <alignment vertical="center"/>
    </xf>
    <xf numFmtId="0" fontId="49" fillId="29" borderId="0" applyNumberFormat="0" applyBorder="0" applyAlignment="0" applyProtection="0">
      <alignment vertical="center"/>
    </xf>
    <xf numFmtId="0" fontId="50" fillId="30" borderId="0" applyNumberFormat="0" applyBorder="0" applyAlignment="0" applyProtection="0">
      <alignment vertical="center"/>
    </xf>
    <xf numFmtId="0" fontId="51" fillId="31" borderId="0" applyNumberFormat="0" applyBorder="0" applyAlignment="0" applyProtection="0">
      <alignment vertical="center"/>
    </xf>
    <xf numFmtId="0" fontId="52" fillId="32" borderId="0" applyNumberFormat="0" applyBorder="0" applyAlignment="0" applyProtection="0">
      <alignment vertical="center"/>
    </xf>
    <xf numFmtId="0" fontId="52" fillId="33" borderId="0" applyNumberFormat="0" applyBorder="0" applyAlignment="0" applyProtection="0">
      <alignment vertical="center"/>
    </xf>
    <xf numFmtId="0" fontId="51" fillId="34" borderId="0" applyNumberFormat="0" applyBorder="0" applyAlignment="0" applyProtection="0">
      <alignment vertical="center"/>
    </xf>
    <xf numFmtId="0" fontId="51" fillId="35" borderId="0" applyNumberFormat="0" applyBorder="0" applyAlignment="0" applyProtection="0">
      <alignment vertical="center"/>
    </xf>
    <xf numFmtId="0" fontId="52" fillId="36" borderId="0" applyNumberFormat="0" applyBorder="0" applyAlignment="0" applyProtection="0">
      <alignment vertical="center"/>
    </xf>
    <xf numFmtId="0" fontId="52" fillId="37" borderId="0" applyNumberFormat="0" applyBorder="0" applyAlignment="0" applyProtection="0">
      <alignment vertical="center"/>
    </xf>
    <xf numFmtId="0" fontId="51" fillId="38" borderId="0" applyNumberFormat="0" applyBorder="0" applyAlignment="0" applyProtection="0">
      <alignment vertical="center"/>
    </xf>
    <xf numFmtId="0" fontId="51" fillId="39" borderId="0" applyNumberFormat="0" applyBorder="0" applyAlignment="0" applyProtection="0">
      <alignment vertical="center"/>
    </xf>
    <xf numFmtId="0" fontId="8" fillId="40" borderId="0" applyNumberFormat="0" applyBorder="0" applyAlignment="0" applyProtection="0"/>
    <xf numFmtId="0" fontId="52" fillId="41" borderId="0" applyNumberFormat="0" applyBorder="0" applyAlignment="0" applyProtection="0">
      <alignment vertical="center"/>
    </xf>
    <xf numFmtId="0" fontId="51" fillId="42" borderId="0" applyNumberFormat="0" applyBorder="0" applyAlignment="0" applyProtection="0">
      <alignment vertical="center"/>
    </xf>
    <xf numFmtId="0" fontId="51" fillId="43" borderId="0" applyNumberFormat="0" applyBorder="0" applyAlignment="0" applyProtection="0">
      <alignment vertical="center"/>
    </xf>
    <xf numFmtId="0" fontId="52" fillId="44" borderId="0" applyNumberFormat="0" applyBorder="0" applyAlignment="0" applyProtection="0">
      <alignment vertical="center"/>
    </xf>
    <xf numFmtId="0" fontId="52" fillId="45" borderId="0" applyNumberFormat="0" applyBorder="0" applyAlignment="0" applyProtection="0">
      <alignment vertical="center"/>
    </xf>
    <xf numFmtId="0" fontId="51" fillId="46" borderId="0" applyNumberFormat="0" applyBorder="0" applyAlignment="0" applyProtection="0">
      <alignment vertical="center"/>
    </xf>
    <xf numFmtId="0" fontId="51" fillId="47" borderId="0" applyNumberFormat="0" applyBorder="0" applyAlignment="0" applyProtection="0">
      <alignment vertical="center"/>
    </xf>
    <xf numFmtId="0" fontId="52" fillId="48" borderId="0" applyNumberFormat="0" applyBorder="0" applyAlignment="0" applyProtection="0">
      <alignment vertical="center"/>
    </xf>
    <xf numFmtId="0" fontId="52" fillId="49" borderId="0" applyNumberFormat="0" applyBorder="0" applyAlignment="0" applyProtection="0">
      <alignment vertical="center"/>
    </xf>
    <xf numFmtId="0" fontId="51" fillId="50" borderId="0" applyNumberFormat="0" applyBorder="0" applyAlignment="0" applyProtection="0">
      <alignment vertical="center"/>
    </xf>
    <xf numFmtId="0" fontId="51" fillId="51" borderId="0" applyNumberFormat="0" applyBorder="0" applyAlignment="0" applyProtection="0">
      <alignment vertical="center"/>
    </xf>
    <xf numFmtId="0" fontId="52" fillId="52" borderId="0" applyNumberFormat="0" applyBorder="0" applyAlignment="0" applyProtection="0">
      <alignment vertical="center"/>
    </xf>
    <xf numFmtId="0" fontId="52" fillId="53" borderId="0" applyNumberFormat="0" applyBorder="0" applyAlignment="0" applyProtection="0">
      <alignment vertical="center"/>
    </xf>
    <xf numFmtId="0" fontId="51" fillId="54" borderId="0" applyNumberFormat="0" applyBorder="0" applyAlignment="0" applyProtection="0">
      <alignment vertical="center"/>
    </xf>
    <xf numFmtId="0" fontId="8" fillId="0" borderId="0"/>
    <xf numFmtId="0" fontId="53" fillId="0" borderId="0"/>
    <xf numFmtId="0" fontId="54" fillId="0" borderId="0"/>
    <xf numFmtId="9" fontId="7" fillId="0" borderId="0" applyFont="0" applyFill="0" applyBorder="0" applyAlignment="0" applyProtection="0"/>
    <xf numFmtId="180" fontId="53" fillId="0" borderId="0" applyFont="0" applyFill="0" applyBorder="0" applyAlignment="0" applyProtection="0"/>
  </cellStyleXfs>
  <cellXfs count="353">
    <xf numFmtId="0" fontId="0" fillId="0" borderId="0" xfId="0"/>
    <xf numFmtId="0" fontId="1" fillId="0" borderId="1" xfId="50" applyFont="1" applyBorder="1" applyAlignment="1">
      <alignment horizontal="left" vertical="top"/>
    </xf>
    <xf numFmtId="0" fontId="2" fillId="0" borderId="2" xfId="50" applyFont="1" applyBorder="1" applyAlignment="1">
      <alignment horizontal="left" vertical="top"/>
    </xf>
    <xf numFmtId="0" fontId="2" fillId="0" borderId="3" xfId="50" applyFont="1" applyBorder="1" applyAlignment="1">
      <alignment horizontal="left" vertical="top"/>
    </xf>
    <xf numFmtId="0" fontId="2" fillId="0" borderId="0" xfId="50" applyFont="1" applyAlignment="1">
      <alignment horizontal="left" vertical="top"/>
    </xf>
    <xf numFmtId="0" fontId="3" fillId="0" borderId="3" xfId="50" applyFont="1" applyBorder="1" applyAlignment="1">
      <alignment horizontal="left" vertical="top"/>
    </xf>
    <xf numFmtId="0" fontId="3" fillId="0" borderId="0" xfId="50" applyFont="1" applyAlignment="1">
      <alignment horizontal="left" vertical="top"/>
    </xf>
    <xf numFmtId="0" fontId="4" fillId="0" borderId="3" xfId="50" applyFont="1" applyBorder="1" applyAlignment="1">
      <alignment horizontal="left" vertical="top"/>
    </xf>
    <xf numFmtId="9" fontId="2" fillId="0" borderId="0" xfId="52" applyFont="1" applyBorder="1" applyAlignment="1">
      <alignment horizontal="left" vertical="top"/>
    </xf>
    <xf numFmtId="10" fontId="2" fillId="0" borderId="0" xfId="52" applyNumberFormat="1" applyFont="1" applyBorder="1" applyAlignment="1">
      <alignment horizontal="left" vertical="top"/>
    </xf>
    <xf numFmtId="9" fontId="5" fillId="0" borderId="0" xfId="52" applyFont="1" applyBorder="1" applyAlignment="1">
      <alignment horizontal="left" vertical="top"/>
    </xf>
    <xf numFmtId="181" fontId="2" fillId="0" borderId="0" xfId="53" applyNumberFormat="1" applyFont="1" applyBorder="1" applyAlignment="1">
      <alignment horizontal="left" vertical="top"/>
    </xf>
    <xf numFmtId="0" fontId="2" fillId="0" borderId="4" xfId="50" applyFont="1" applyBorder="1" applyAlignment="1">
      <alignment horizontal="left" vertical="top"/>
    </xf>
    <xf numFmtId="181" fontId="2" fillId="0" borderId="5" xfId="53" applyNumberFormat="1" applyFont="1" applyBorder="1" applyAlignment="1">
      <alignment horizontal="left" vertical="top"/>
    </xf>
    <xf numFmtId="181" fontId="2" fillId="0" borderId="6" xfId="53" applyNumberFormat="1" applyFont="1" applyBorder="1" applyAlignment="1">
      <alignment horizontal="left" vertical="top"/>
    </xf>
    <xf numFmtId="0" fontId="2" fillId="0" borderId="5" xfId="50" applyFont="1" applyBorder="1" applyAlignment="1">
      <alignment horizontal="left" vertical="top"/>
    </xf>
    <xf numFmtId="9" fontId="2" fillId="0" borderId="5" xfId="52" applyFont="1" applyBorder="1" applyAlignment="1">
      <alignment horizontal="left" vertical="top"/>
    </xf>
    <xf numFmtId="0" fontId="2" fillId="0" borderId="1" xfId="50" applyFont="1" applyBorder="1" applyAlignment="1">
      <alignment horizontal="left" vertical="top"/>
    </xf>
    <xf numFmtId="181" fontId="2" fillId="0" borderId="2" xfId="53" applyNumberFormat="1" applyFont="1" applyBorder="1" applyAlignment="1">
      <alignment horizontal="left" vertical="top"/>
    </xf>
    <xf numFmtId="180" fontId="2" fillId="0" borderId="0" xfId="53" applyFont="1" applyBorder="1" applyAlignment="1">
      <alignment horizontal="left" vertical="top"/>
    </xf>
    <xf numFmtId="182" fontId="6" fillId="2" borderId="3" xfId="0" applyNumberFormat="1" applyFont="1" applyFill="1" applyBorder="1" applyAlignment="1" applyProtection="1">
      <alignment horizontal="left" vertical="center" wrapText="1"/>
      <protection locked="0"/>
    </xf>
    <xf numFmtId="182" fontId="6" fillId="2" borderId="0" xfId="0" applyNumberFormat="1" applyFont="1" applyFill="1" applyAlignment="1" applyProtection="1">
      <alignment horizontal="left" vertical="center" wrapText="1"/>
      <protection locked="0"/>
    </xf>
    <xf numFmtId="0" fontId="7" fillId="0" borderId="0" xfId="50" applyFont="1" applyAlignment="1">
      <alignment horizontal="left" vertical="top"/>
    </xf>
    <xf numFmtId="0" fontId="6" fillId="0" borderId="0" xfId="0" applyFont="1" applyAlignment="1">
      <alignment horizontal="center" vertical="center"/>
    </xf>
    <xf numFmtId="183" fontId="6" fillId="2" borderId="0" xfId="0" applyNumberFormat="1" applyFont="1" applyFill="1" applyAlignment="1">
      <alignment horizontal="center" vertical="center"/>
    </xf>
    <xf numFmtId="182" fontId="6" fillId="2" borderId="4" xfId="0" applyNumberFormat="1" applyFont="1" applyFill="1" applyBorder="1" applyAlignment="1" applyProtection="1">
      <alignment horizontal="left" vertical="center" wrapText="1"/>
      <protection locked="0"/>
    </xf>
    <xf numFmtId="182" fontId="6" fillId="2" borderId="5" xfId="0" applyNumberFormat="1" applyFont="1" applyFill="1" applyBorder="1" applyAlignment="1" applyProtection="1">
      <alignment horizontal="left" vertical="center" wrapText="1"/>
      <protection locked="0"/>
    </xf>
    <xf numFmtId="0" fontId="7" fillId="0" borderId="5" xfId="50" applyFont="1" applyBorder="1" applyAlignment="1">
      <alignment horizontal="left" vertical="top"/>
    </xf>
    <xf numFmtId="183" fontId="6" fillId="2" borderId="5" xfId="0" applyNumberFormat="1" applyFont="1" applyFill="1" applyBorder="1" applyAlignment="1">
      <alignment horizontal="center" vertical="center"/>
    </xf>
    <xf numFmtId="0" fontId="2" fillId="0" borderId="7" xfId="50" applyFont="1" applyBorder="1" applyAlignment="1">
      <alignment horizontal="left" vertical="top"/>
    </xf>
    <xf numFmtId="0" fontId="2" fillId="0" borderId="8" xfId="50" applyFont="1" applyBorder="1" applyAlignment="1">
      <alignment horizontal="left" vertical="top"/>
    </xf>
    <xf numFmtId="0" fontId="3" fillId="0" borderId="8" xfId="50" applyFont="1" applyBorder="1" applyAlignment="1">
      <alignment vertical="top"/>
    </xf>
    <xf numFmtId="0" fontId="2" fillId="0" borderId="9" xfId="50" applyFont="1" applyBorder="1" applyAlignment="1">
      <alignment horizontal="left" vertical="top"/>
    </xf>
    <xf numFmtId="0" fontId="7" fillId="0" borderId="8" xfId="50" applyFont="1" applyBorder="1" applyAlignment="1">
      <alignment horizontal="left" vertical="top"/>
    </xf>
    <xf numFmtId="0" fontId="7" fillId="0" borderId="9" xfId="50" applyFont="1" applyBorder="1" applyAlignment="1">
      <alignment horizontal="left" vertical="top"/>
    </xf>
    <xf numFmtId="180" fontId="2" fillId="0" borderId="0" xfId="53" applyFont="1" applyAlignment="1">
      <alignment horizontal="left" vertical="top"/>
    </xf>
    <xf numFmtId="0" fontId="8" fillId="0" borderId="0" xfId="49"/>
    <xf numFmtId="0" fontId="3" fillId="0" borderId="8" xfId="50" applyFont="1" applyBorder="1" applyAlignment="1">
      <alignment horizontal="left" vertical="top"/>
    </xf>
    <xf numFmtId="0" fontId="0" fillId="3" borderId="1" xfId="0" applyFill="1" applyBorder="1"/>
    <xf numFmtId="0" fontId="0" fillId="3" borderId="2" xfId="0" applyFill="1" applyBorder="1"/>
    <xf numFmtId="0" fontId="9" fillId="3" borderId="3" xfId="0" applyFont="1" applyFill="1" applyBorder="1"/>
    <xf numFmtId="0" fontId="0" fillId="3" borderId="0" xfId="0" applyFill="1"/>
    <xf numFmtId="0" fontId="10" fillId="3" borderId="0" xfId="0" applyFont="1" applyFill="1"/>
    <xf numFmtId="0" fontId="11" fillId="3" borderId="0" xfId="0" applyFont="1" applyFill="1"/>
    <xf numFmtId="0" fontId="0" fillId="3" borderId="3" xfId="0" applyFill="1" applyBorder="1"/>
    <xf numFmtId="0" fontId="12" fillId="4" borderId="10" xfId="0" applyFont="1" applyFill="1" applyBorder="1" applyAlignment="1">
      <alignment horizontal="center"/>
    </xf>
    <xf numFmtId="0" fontId="12" fillId="4" borderId="11" xfId="0" applyFont="1" applyFill="1" applyBorder="1" applyAlignment="1">
      <alignment horizontal="center"/>
    </xf>
    <xf numFmtId="0" fontId="13" fillId="5" borderId="12" xfId="0" applyFont="1" applyFill="1" applyBorder="1" applyAlignment="1">
      <alignment horizontal="right" vertical="top" wrapText="1"/>
    </xf>
    <xf numFmtId="0" fontId="13" fillId="5" borderId="13" xfId="0" applyFont="1" applyFill="1" applyBorder="1" applyAlignment="1">
      <alignment horizontal="left" vertical="top" wrapText="1"/>
    </xf>
    <xf numFmtId="0" fontId="13" fillId="5" borderId="13" xfId="0" applyFont="1" applyFill="1" applyBorder="1" applyAlignment="1">
      <alignment horizontal="center" vertical="top" wrapText="1"/>
    </xf>
    <xf numFmtId="0" fontId="13" fillId="5" borderId="13" xfId="0" applyFont="1" applyFill="1" applyBorder="1" applyAlignment="1">
      <alignment horizontal="right" vertical="top" wrapText="1"/>
    </xf>
    <xf numFmtId="0" fontId="14" fillId="6" borderId="14" xfId="51" applyFont="1" applyFill="1" applyBorder="1" applyAlignment="1">
      <alignment horizontal="right" vertical="top" wrapText="1"/>
    </xf>
    <xf numFmtId="0" fontId="14" fillId="6" borderId="15" xfId="51" applyFont="1" applyFill="1" applyBorder="1" applyAlignment="1">
      <alignment horizontal="left" vertical="top" wrapText="1"/>
    </xf>
    <xf numFmtId="0" fontId="14" fillId="6" borderId="15" xfId="51" applyFont="1" applyFill="1" applyBorder="1" applyAlignment="1">
      <alignment horizontal="center" vertical="top" wrapText="1"/>
    </xf>
    <xf numFmtId="0" fontId="14" fillId="6" borderId="15" xfId="51" applyFont="1" applyFill="1" applyBorder="1" applyAlignment="1">
      <alignment horizontal="right" vertical="top" wrapText="1"/>
    </xf>
    <xf numFmtId="0" fontId="14" fillId="6" borderId="16" xfId="51" applyFont="1" applyFill="1" applyBorder="1" applyAlignment="1">
      <alignment horizontal="right" vertical="top" wrapText="1"/>
    </xf>
    <xf numFmtId="0" fontId="14" fillId="6" borderId="17" xfId="51" applyFont="1" applyFill="1" applyBorder="1" applyAlignment="1">
      <alignment horizontal="left" vertical="top" wrapText="1"/>
    </xf>
    <xf numFmtId="0" fontId="14" fillId="6" borderId="17" xfId="51" applyFont="1" applyFill="1" applyBorder="1" applyAlignment="1">
      <alignment horizontal="center" vertical="top" wrapText="1"/>
    </xf>
    <xf numFmtId="0" fontId="14" fillId="6" borderId="17" xfId="51" applyFont="1" applyFill="1" applyBorder="1" applyAlignment="1">
      <alignment horizontal="right" vertical="top" wrapText="1"/>
    </xf>
    <xf numFmtId="0" fontId="14" fillId="7" borderId="16" xfId="51" applyFont="1" applyFill="1" applyBorder="1" applyAlignment="1">
      <alignment horizontal="right" vertical="top" wrapText="1"/>
    </xf>
    <xf numFmtId="0" fontId="14" fillId="7" borderId="17" xfId="51" applyFont="1" applyFill="1" applyBorder="1" applyAlignment="1">
      <alignment horizontal="left" vertical="top" wrapText="1"/>
    </xf>
    <xf numFmtId="0" fontId="14" fillId="7" borderId="17" xfId="51" applyFont="1" applyFill="1" applyBorder="1" applyAlignment="1">
      <alignment horizontal="center" vertical="top" wrapText="1"/>
    </xf>
    <xf numFmtId="0" fontId="14" fillId="7" borderId="17" xfId="51" applyFont="1" applyFill="1" applyBorder="1" applyAlignment="1">
      <alignment horizontal="right" vertical="top" wrapText="1"/>
    </xf>
    <xf numFmtId="0" fontId="0" fillId="3" borderId="7" xfId="0" applyFill="1" applyBorder="1"/>
    <xf numFmtId="0" fontId="0" fillId="3" borderId="8" xfId="0" applyFill="1" applyBorder="1"/>
    <xf numFmtId="0" fontId="12" fillId="4" borderId="11" xfId="0" applyFont="1" applyFill="1" applyBorder="1"/>
    <xf numFmtId="0" fontId="12" fillId="4" borderId="18" xfId="0" applyFont="1" applyFill="1" applyBorder="1"/>
    <xf numFmtId="0" fontId="13" fillId="5" borderId="19" xfId="0" applyFont="1" applyFill="1" applyBorder="1" applyAlignment="1">
      <alignment horizontal="center" vertical="center" wrapText="1"/>
    </xf>
    <xf numFmtId="0" fontId="15" fillId="8" borderId="8" xfId="0" applyFont="1" applyFill="1" applyBorder="1" applyAlignment="1">
      <alignment horizontal="center"/>
    </xf>
    <xf numFmtId="184" fontId="0" fillId="0" borderId="0" xfId="0" applyNumberFormat="1"/>
    <xf numFmtId="0" fontId="9" fillId="0" borderId="0" xfId="0" applyFont="1"/>
    <xf numFmtId="0" fontId="11" fillId="9" borderId="0" xfId="0" applyFont="1" applyFill="1"/>
    <xf numFmtId="0" fontId="15" fillId="10" borderId="8" xfId="0" applyFont="1" applyFill="1" applyBorder="1" applyAlignment="1">
      <alignment horizontal="center"/>
    </xf>
    <xf numFmtId="0" fontId="15" fillId="11" borderId="8" xfId="0" applyFont="1" applyFill="1" applyBorder="1" applyAlignment="1">
      <alignment horizontal="center"/>
    </xf>
    <xf numFmtId="0" fontId="16" fillId="12" borderId="3" xfId="51" applyFont="1" applyFill="1" applyBorder="1" applyAlignment="1">
      <alignment horizontal="right" vertical="top" wrapText="1"/>
    </xf>
    <xf numFmtId="0" fontId="16" fillId="12" borderId="0" xfId="51" applyFont="1" applyFill="1" applyAlignment="1">
      <alignment horizontal="right" vertical="top" wrapText="1"/>
    </xf>
    <xf numFmtId="0" fontId="17" fillId="12" borderId="0" xfId="51" applyFont="1" applyFill="1" applyAlignment="1">
      <alignment horizontal="left" vertical="top" wrapText="1"/>
    </xf>
    <xf numFmtId="0" fontId="16" fillId="12" borderId="0" xfId="51" applyFont="1" applyFill="1" applyAlignment="1">
      <alignment horizontal="left" vertical="top" wrapText="1"/>
    </xf>
    <xf numFmtId="4" fontId="16" fillId="12" borderId="0" xfId="51" applyNumberFormat="1" applyFont="1" applyFill="1" applyAlignment="1">
      <alignment horizontal="right" vertical="top" wrapText="1"/>
    </xf>
    <xf numFmtId="0" fontId="16" fillId="12" borderId="0" xfId="0" applyFont="1" applyFill="1" applyAlignment="1">
      <alignment horizontal="right" vertical="top" wrapText="1"/>
    </xf>
    <xf numFmtId="0" fontId="17" fillId="12" borderId="0" xfId="0" applyFont="1" applyFill="1" applyAlignment="1">
      <alignment horizontal="left" vertical="top" wrapText="1"/>
    </xf>
    <xf numFmtId="0" fontId="16" fillId="12" borderId="13" xfId="0" applyFont="1" applyFill="1" applyBorder="1" applyAlignment="1">
      <alignment horizontal="right" vertical="top" wrapText="1"/>
    </xf>
    <xf numFmtId="0" fontId="16" fillId="12" borderId="5" xfId="0" applyFont="1" applyFill="1" applyBorder="1" applyAlignment="1">
      <alignment horizontal="right" vertical="top" wrapText="1"/>
    </xf>
    <xf numFmtId="0" fontId="17" fillId="12" borderId="5" xfId="0" applyFont="1" applyFill="1" applyBorder="1" applyAlignment="1">
      <alignment horizontal="left" vertical="top" wrapText="1"/>
    </xf>
    <xf numFmtId="0" fontId="16" fillId="5" borderId="20" xfId="0" applyFont="1" applyFill="1" applyBorder="1" applyAlignment="1">
      <alignment horizontal="right" vertical="top" wrapText="1"/>
    </xf>
    <xf numFmtId="0" fontId="0" fillId="0" borderId="0" xfId="0" applyAlignment="1">
      <alignment wrapText="1"/>
    </xf>
    <xf numFmtId="0" fontId="17" fillId="12" borderId="8" xfId="0" applyFont="1" applyFill="1" applyBorder="1" applyAlignment="1">
      <alignment horizontal="left" vertical="top" wrapText="1"/>
    </xf>
    <xf numFmtId="4" fontId="16" fillId="12" borderId="13" xfId="51" applyNumberFormat="1" applyFont="1" applyFill="1" applyBorder="1" applyAlignment="1">
      <alignment horizontal="right" vertical="top" wrapText="1"/>
    </xf>
    <xf numFmtId="0" fontId="16" fillId="12" borderId="13" xfId="51" applyFont="1" applyFill="1" applyBorder="1" applyAlignment="1">
      <alignment horizontal="right" vertical="top" wrapText="1"/>
    </xf>
    <xf numFmtId="0" fontId="16" fillId="12" borderId="19" xfId="51" applyFont="1" applyFill="1" applyBorder="1" applyAlignment="1">
      <alignment horizontal="right" vertical="top" wrapText="1"/>
    </xf>
    <xf numFmtId="4" fontId="16" fillId="5" borderId="20" xfId="51" applyNumberFormat="1" applyFont="1" applyFill="1" applyBorder="1" applyAlignment="1">
      <alignment horizontal="right" vertical="top" wrapText="1"/>
    </xf>
    <xf numFmtId="0" fontId="16" fillId="5" borderId="20" xfId="51" applyFont="1" applyFill="1" applyBorder="1" applyAlignment="1">
      <alignment horizontal="right" vertical="top" wrapText="1"/>
    </xf>
    <xf numFmtId="0" fontId="16" fillId="5" borderId="21" xfId="51" applyFont="1" applyFill="1" applyBorder="1" applyAlignment="1">
      <alignment horizontal="right" vertical="top" wrapText="1"/>
    </xf>
    <xf numFmtId="4" fontId="0" fillId="0" borderId="0" xfId="0" applyNumberFormat="1"/>
    <xf numFmtId="0" fontId="18" fillId="0" borderId="0" xfId="0" applyFont="1"/>
    <xf numFmtId="4" fontId="18" fillId="0" borderId="0" xfId="0" applyNumberFormat="1" applyFont="1"/>
    <xf numFmtId="0" fontId="0" fillId="3" borderId="0" xfId="0" applyFill="1" applyAlignment="1">
      <alignment horizontal="left" wrapText="1"/>
    </xf>
    <xf numFmtId="0" fontId="19" fillId="3" borderId="3" xfId="0" applyFont="1" applyFill="1" applyBorder="1"/>
    <xf numFmtId="0" fontId="9" fillId="3" borderId="0" xfId="0" applyFont="1" applyFill="1"/>
    <xf numFmtId="0" fontId="0" fillId="3" borderId="4" xfId="0" applyFill="1" applyBorder="1"/>
    <xf numFmtId="0" fontId="0" fillId="3" borderId="5" xfId="0" applyFill="1" applyBorder="1"/>
    <xf numFmtId="0" fontId="13" fillId="12" borderId="16" xfId="0" applyFont="1" applyFill="1" applyBorder="1" applyAlignment="1">
      <alignment horizontal="right" vertical="top" wrapText="1"/>
    </xf>
    <xf numFmtId="0" fontId="13" fillId="12" borderId="17" xfId="0" applyFont="1" applyFill="1" applyBorder="1" applyAlignment="1">
      <alignment horizontal="right" vertical="top" wrapText="1"/>
    </xf>
    <xf numFmtId="0" fontId="13" fillId="12" borderId="17" xfId="0" applyFont="1" applyFill="1" applyBorder="1" applyAlignment="1">
      <alignment horizontal="right" vertical="center" wrapText="1"/>
    </xf>
    <xf numFmtId="0" fontId="20" fillId="13" borderId="16" xfId="0" applyFont="1" applyFill="1" applyBorder="1" applyAlignment="1">
      <alignment horizontal="center" vertical="center" wrapText="1"/>
    </xf>
    <xf numFmtId="0" fontId="20" fillId="13" borderId="17" xfId="0" applyFont="1" applyFill="1" applyBorder="1" applyAlignment="1">
      <alignment horizontal="center" vertical="center" wrapText="1"/>
    </xf>
    <xf numFmtId="0" fontId="14" fillId="6" borderId="16" xfId="0" applyFont="1" applyFill="1" applyBorder="1" applyAlignment="1">
      <alignment horizontal="center" vertical="center" wrapText="1"/>
    </xf>
    <xf numFmtId="0" fontId="14" fillId="6" borderId="17" xfId="0" applyFont="1" applyFill="1" applyBorder="1" applyAlignment="1">
      <alignment horizontal="center" vertical="center" wrapText="1"/>
    </xf>
    <xf numFmtId="4" fontId="14" fillId="6" borderId="17" xfId="0" applyNumberFormat="1" applyFont="1" applyFill="1" applyBorder="1" applyAlignment="1">
      <alignment horizontal="center" vertical="center" wrapText="1"/>
    </xf>
    <xf numFmtId="0" fontId="14" fillId="14" borderId="16" xfId="0" applyFont="1" applyFill="1" applyBorder="1" applyAlignment="1">
      <alignment horizontal="center" vertical="center" wrapText="1"/>
    </xf>
    <xf numFmtId="0" fontId="14" fillId="14" borderId="17" xfId="0" applyFont="1" applyFill="1" applyBorder="1" applyAlignment="1">
      <alignment horizontal="center" vertical="center" wrapText="1"/>
    </xf>
    <xf numFmtId="4" fontId="14" fillId="14" borderId="17" xfId="0" applyNumberFormat="1" applyFont="1" applyFill="1" applyBorder="1" applyAlignment="1">
      <alignment horizontal="center" vertical="center" wrapText="1"/>
    </xf>
    <xf numFmtId="0" fontId="0" fillId="3" borderId="9" xfId="0" applyFill="1" applyBorder="1"/>
    <xf numFmtId="0" fontId="13" fillId="12" borderId="22" xfId="0" applyFont="1" applyFill="1" applyBorder="1" applyAlignment="1">
      <alignment horizontal="right" vertical="top" wrapText="1"/>
    </xf>
    <xf numFmtId="4" fontId="20" fillId="13" borderId="17" xfId="0" applyNumberFormat="1" applyFont="1" applyFill="1" applyBorder="1" applyAlignment="1">
      <alignment horizontal="center" vertical="center" wrapText="1"/>
    </xf>
    <xf numFmtId="185" fontId="20" fillId="13" borderId="22" xfId="0" applyNumberFormat="1" applyFont="1" applyFill="1" applyBorder="1" applyAlignment="1">
      <alignment horizontal="center" vertical="center" wrapText="1"/>
    </xf>
    <xf numFmtId="185" fontId="14" fillId="6" borderId="22" xfId="0" applyNumberFormat="1" applyFont="1" applyFill="1" applyBorder="1" applyAlignment="1">
      <alignment horizontal="center" vertical="center" wrapText="1"/>
    </xf>
    <xf numFmtId="185" fontId="14" fillId="14" borderId="22" xfId="0" applyNumberFormat="1" applyFont="1" applyFill="1" applyBorder="1" applyAlignment="1">
      <alignment horizontal="center" vertical="center" wrapText="1"/>
    </xf>
    <xf numFmtId="0" fontId="17" fillId="12" borderId="3" xfId="0" applyFont="1" applyFill="1" applyBorder="1" applyAlignment="1">
      <alignment horizontal="center" vertical="center" wrapText="1"/>
    </xf>
    <xf numFmtId="0" fontId="17" fillId="12" borderId="0" xfId="0" applyFont="1" applyFill="1" applyAlignment="1">
      <alignment horizontal="center" vertical="center" wrapText="1"/>
    </xf>
    <xf numFmtId="182" fontId="6" fillId="2" borderId="3" xfId="0" applyNumberFormat="1" applyFont="1" applyFill="1" applyBorder="1" applyAlignment="1" applyProtection="1">
      <alignment horizontal="center" vertical="center" wrapText="1"/>
      <protection locked="0"/>
    </xf>
    <xf numFmtId="182" fontId="6" fillId="2" borderId="0" xfId="0" applyNumberFormat="1" applyFont="1" applyFill="1" applyAlignment="1" applyProtection="1">
      <alignment horizontal="center" vertical="center" wrapText="1"/>
      <protection locked="0"/>
    </xf>
    <xf numFmtId="0" fontId="16" fillId="12" borderId="0" xfId="0" applyFont="1" applyFill="1" applyAlignment="1">
      <alignment horizontal="center" vertical="center" wrapText="1"/>
    </xf>
    <xf numFmtId="182" fontId="6" fillId="2" borderId="4" xfId="0" applyNumberFormat="1" applyFont="1" applyFill="1" applyBorder="1" applyAlignment="1" applyProtection="1">
      <alignment horizontal="center" vertical="center" wrapText="1"/>
      <protection locked="0"/>
    </xf>
    <xf numFmtId="182" fontId="6" fillId="2" borderId="5" xfId="0" applyNumberFormat="1" applyFont="1" applyFill="1" applyBorder="1" applyAlignment="1" applyProtection="1">
      <alignment horizontal="center" vertical="center" wrapText="1"/>
      <protection locked="0"/>
    </xf>
    <xf numFmtId="0" fontId="16" fillId="12" borderId="5" xfId="0" applyFont="1" applyFill="1" applyBorder="1" applyAlignment="1">
      <alignment horizontal="center" vertical="center" wrapText="1"/>
    </xf>
    <xf numFmtId="0" fontId="0" fillId="0" borderId="3" xfId="0" applyBorder="1"/>
    <xf numFmtId="0" fontId="17" fillId="12" borderId="8" xfId="0" applyFont="1" applyFill="1" applyBorder="1" applyAlignment="1">
      <alignment horizontal="center" vertical="center" wrapText="1"/>
    </xf>
    <xf numFmtId="0" fontId="9" fillId="3" borderId="2" xfId="0" applyFont="1" applyFill="1" applyBorder="1" applyAlignment="1">
      <alignment vertical="top" wrapText="1"/>
    </xf>
    <xf numFmtId="0" fontId="21" fillId="3" borderId="3" xfId="0" applyFont="1" applyFill="1" applyBorder="1"/>
    <xf numFmtId="0" fontId="21" fillId="3" borderId="0" xfId="0" applyFont="1" applyFill="1"/>
    <xf numFmtId="0" fontId="20" fillId="13" borderId="16" xfId="0" applyFont="1" applyFill="1" applyBorder="1" applyAlignment="1">
      <alignment horizontal="left" vertical="top" wrapText="1"/>
    </xf>
    <xf numFmtId="0" fontId="20" fillId="13" borderId="17" xfId="0" applyFont="1" applyFill="1" applyBorder="1" applyAlignment="1">
      <alignment horizontal="left" vertical="top" wrapText="1"/>
    </xf>
    <xf numFmtId="0" fontId="13" fillId="15" borderId="16" xfId="0" applyFont="1" applyFill="1" applyBorder="1" applyAlignment="1">
      <alignment horizontal="left" vertical="top" wrapText="1"/>
    </xf>
    <xf numFmtId="0" fontId="13" fillId="15" borderId="17" xfId="0" applyFont="1" applyFill="1" applyBorder="1" applyAlignment="1">
      <alignment horizontal="right" vertical="top" wrapText="1"/>
    </xf>
    <xf numFmtId="0" fontId="13" fillId="15" borderId="17" xfId="0" applyFont="1" applyFill="1" applyBorder="1" applyAlignment="1">
      <alignment horizontal="left" vertical="top" wrapText="1"/>
    </xf>
    <xf numFmtId="0" fontId="13" fillId="15" borderId="17" xfId="0" applyFont="1" applyFill="1" applyBorder="1" applyAlignment="1">
      <alignment horizontal="center" vertical="top" wrapText="1"/>
    </xf>
    <xf numFmtId="0" fontId="14" fillId="16" borderId="16" xfId="0" applyFont="1" applyFill="1" applyBorder="1" applyAlignment="1">
      <alignment horizontal="left" vertical="top" wrapText="1"/>
    </xf>
    <xf numFmtId="0" fontId="14" fillId="16" borderId="17" xfId="0" applyFont="1" applyFill="1" applyBorder="1" applyAlignment="1">
      <alignment horizontal="right" vertical="top" wrapText="1"/>
    </xf>
    <xf numFmtId="0" fontId="14" fillId="16" borderId="17" xfId="0" applyFont="1" applyFill="1" applyBorder="1" applyAlignment="1">
      <alignment horizontal="left" vertical="top" wrapText="1"/>
    </xf>
    <xf numFmtId="0" fontId="14" fillId="16" borderId="17" xfId="0" applyFont="1" applyFill="1" applyBorder="1" applyAlignment="1">
      <alignment horizontal="center" vertical="top" wrapText="1"/>
    </xf>
    <xf numFmtId="0" fontId="0" fillId="17" borderId="3" xfId="0" applyFill="1" applyBorder="1"/>
    <xf numFmtId="0" fontId="17" fillId="18" borderId="16" xfId="0" applyFont="1" applyFill="1" applyBorder="1" applyAlignment="1">
      <alignment horizontal="left" vertical="top" wrapText="1"/>
    </xf>
    <xf numFmtId="0" fontId="17" fillId="18" borderId="17" xfId="0" applyFont="1" applyFill="1" applyBorder="1" applyAlignment="1">
      <alignment horizontal="right" vertical="top" wrapText="1"/>
    </xf>
    <xf numFmtId="0" fontId="17" fillId="18" borderId="17" xfId="0" applyFont="1" applyFill="1" applyBorder="1" applyAlignment="1">
      <alignment horizontal="left" vertical="top" wrapText="1"/>
    </xf>
    <xf numFmtId="0" fontId="17" fillId="18" borderId="17" xfId="0" applyFont="1" applyFill="1" applyBorder="1" applyAlignment="1">
      <alignment horizontal="center" vertical="top" wrapText="1"/>
    </xf>
    <xf numFmtId="0" fontId="22" fillId="17" borderId="3" xfId="0" applyFont="1" applyFill="1" applyBorder="1"/>
    <xf numFmtId="0" fontId="17" fillId="19" borderId="16" xfId="0" applyFont="1" applyFill="1" applyBorder="1" applyAlignment="1">
      <alignment horizontal="left" vertical="top" wrapText="1"/>
    </xf>
    <xf numFmtId="0" fontId="17" fillId="19" borderId="17" xfId="0" applyFont="1" applyFill="1" applyBorder="1" applyAlignment="1">
      <alignment horizontal="right" vertical="top" wrapText="1"/>
    </xf>
    <xf numFmtId="0" fontId="17" fillId="19" borderId="17" xfId="0" applyFont="1" applyFill="1" applyBorder="1" applyAlignment="1">
      <alignment horizontal="left" vertical="top" wrapText="1"/>
    </xf>
    <xf numFmtId="0" fontId="17" fillId="19" borderId="17" xfId="0" applyFont="1" applyFill="1" applyBorder="1" applyAlignment="1">
      <alignment horizontal="center" vertical="top" wrapText="1"/>
    </xf>
    <xf numFmtId="0" fontId="22" fillId="0" borderId="3" xfId="0" applyFont="1" applyBorder="1"/>
    <xf numFmtId="0" fontId="17" fillId="12" borderId="3" xfId="0" applyFont="1" applyFill="1" applyBorder="1" applyAlignment="1">
      <alignment horizontal="right" vertical="top" wrapText="1"/>
    </xf>
    <xf numFmtId="0" fontId="17" fillId="12" borderId="0" xfId="0" applyFont="1" applyFill="1" applyAlignment="1">
      <alignment horizontal="right" vertical="top" wrapText="1"/>
    </xf>
    <xf numFmtId="4" fontId="17" fillId="12" borderId="0" xfId="0" applyNumberFormat="1" applyFont="1" applyFill="1" applyAlignment="1">
      <alignment horizontal="right" vertical="top" wrapText="1"/>
    </xf>
    <xf numFmtId="0" fontId="16" fillId="12" borderId="3" xfId="0" applyFont="1" applyFill="1" applyBorder="1" applyAlignment="1">
      <alignment horizontal="right" vertical="top" wrapText="1"/>
    </xf>
    <xf numFmtId="0" fontId="14" fillId="20" borderId="23" xfId="0" applyFont="1" applyFill="1" applyBorder="1" applyAlignment="1">
      <alignment horizontal="left" vertical="top" wrapText="1"/>
    </xf>
    <xf numFmtId="0" fontId="14" fillId="20" borderId="24" xfId="0" applyFont="1" applyFill="1" applyBorder="1" applyAlignment="1">
      <alignment horizontal="left" vertical="top" wrapText="1"/>
    </xf>
    <xf numFmtId="0" fontId="14" fillId="20" borderId="16" xfId="0" applyFont="1" applyFill="1" applyBorder="1" applyAlignment="1">
      <alignment horizontal="left" vertical="top" wrapText="1"/>
    </xf>
    <xf numFmtId="0" fontId="14" fillId="20" borderId="17" xfId="0" applyFont="1" applyFill="1" applyBorder="1" applyAlignment="1">
      <alignment horizontal="right" vertical="top" wrapText="1"/>
    </xf>
    <xf numFmtId="0" fontId="14" fillId="20" borderId="17" xfId="0" applyFont="1" applyFill="1" applyBorder="1" applyAlignment="1">
      <alignment horizontal="left" vertical="top" wrapText="1"/>
    </xf>
    <xf numFmtId="0" fontId="14" fillId="20" borderId="17" xfId="0" applyFont="1" applyFill="1" applyBorder="1" applyAlignment="1">
      <alignment horizontal="center" vertical="top" wrapText="1"/>
    </xf>
    <xf numFmtId="0" fontId="0" fillId="4" borderId="3" xfId="0" applyFill="1" applyBorder="1"/>
    <xf numFmtId="0" fontId="22" fillId="4" borderId="3" xfId="0" applyFont="1" applyFill="1" applyBorder="1"/>
    <xf numFmtId="0" fontId="20" fillId="13" borderId="17" xfId="0" applyFont="1" applyFill="1" applyBorder="1" applyAlignment="1">
      <alignment horizontal="right" vertical="top" wrapText="1"/>
    </xf>
    <xf numFmtId="4" fontId="20" fillId="13" borderId="22" xfId="0" applyNumberFormat="1" applyFont="1" applyFill="1" applyBorder="1" applyAlignment="1">
      <alignment horizontal="right" vertical="top" wrapText="1"/>
    </xf>
    <xf numFmtId="0" fontId="13" fillId="15" borderId="22" xfId="0" applyFont="1" applyFill="1" applyBorder="1" applyAlignment="1">
      <alignment horizontal="right" vertical="top" wrapText="1"/>
    </xf>
    <xf numFmtId="0" fontId="23" fillId="21" borderId="0" xfId="0" applyFont="1" applyFill="1" applyAlignment="1">
      <alignment horizontal="center" vertical="center"/>
    </xf>
    <xf numFmtId="186" fontId="14" fillId="16" borderId="17" xfId="0" applyNumberFormat="1" applyFont="1" applyFill="1" applyBorder="1" applyAlignment="1">
      <alignment horizontal="right" vertical="top" wrapText="1"/>
    </xf>
    <xf numFmtId="4" fontId="14" fillId="16" borderId="17" xfId="0" applyNumberFormat="1" applyFont="1" applyFill="1" applyBorder="1" applyAlignment="1">
      <alignment horizontal="right" vertical="top" wrapText="1"/>
    </xf>
    <xf numFmtId="4" fontId="14" fillId="16" borderId="22" xfId="0" applyNumberFormat="1" applyFont="1" applyFill="1" applyBorder="1" applyAlignment="1">
      <alignment horizontal="right" vertical="top" wrapText="1"/>
    </xf>
    <xf numFmtId="186" fontId="17" fillId="18" borderId="17" xfId="0" applyNumberFormat="1" applyFont="1" applyFill="1" applyBorder="1" applyAlignment="1">
      <alignment horizontal="right" vertical="top" wrapText="1"/>
    </xf>
    <xf numFmtId="4" fontId="17" fillId="18" borderId="17" xfId="0" applyNumberFormat="1" applyFont="1" applyFill="1" applyBorder="1" applyAlignment="1">
      <alignment horizontal="right" vertical="top" wrapText="1"/>
    </xf>
    <xf numFmtId="4" fontId="17" fillId="18" borderId="22" xfId="0" applyNumberFormat="1" applyFont="1" applyFill="1" applyBorder="1" applyAlignment="1">
      <alignment horizontal="right" vertical="top" wrapText="1"/>
    </xf>
    <xf numFmtId="186" fontId="17" fillId="19" borderId="17" xfId="0" applyNumberFormat="1" applyFont="1" applyFill="1" applyBorder="1" applyAlignment="1">
      <alignment horizontal="right" vertical="top" wrapText="1"/>
    </xf>
    <xf numFmtId="4" fontId="17" fillId="19" borderId="17" xfId="0" applyNumberFormat="1" applyFont="1" applyFill="1" applyBorder="1" applyAlignment="1">
      <alignment horizontal="right" vertical="top" wrapText="1"/>
    </xf>
    <xf numFmtId="4" fontId="17" fillId="19" borderId="22" xfId="0" applyNumberFormat="1" applyFont="1" applyFill="1" applyBorder="1" applyAlignment="1">
      <alignment horizontal="right" vertical="top" wrapText="1"/>
    </xf>
    <xf numFmtId="4" fontId="17" fillId="12" borderId="8" xfId="0" applyNumberFormat="1" applyFont="1" applyFill="1" applyBorder="1" applyAlignment="1">
      <alignment horizontal="right" vertical="top" wrapText="1"/>
    </xf>
    <xf numFmtId="186" fontId="16" fillId="12" borderId="0" xfId="0" applyNumberFormat="1" applyFont="1" applyFill="1" applyAlignment="1">
      <alignment horizontal="right" vertical="top" wrapText="1"/>
    </xf>
    <xf numFmtId="4" fontId="16" fillId="12" borderId="8" xfId="0" applyNumberFormat="1" applyFont="1" applyFill="1" applyBorder="1" applyAlignment="1">
      <alignment horizontal="right" vertical="top" wrapText="1"/>
    </xf>
    <xf numFmtId="0" fontId="14" fillId="20" borderId="25" xfId="0" applyFont="1" applyFill="1" applyBorder="1" applyAlignment="1">
      <alignment horizontal="left" vertical="top" wrapText="1"/>
    </xf>
    <xf numFmtId="186" fontId="14" fillId="20" borderId="17" xfId="0" applyNumberFormat="1" applyFont="1" applyFill="1" applyBorder="1" applyAlignment="1">
      <alignment horizontal="right" vertical="top" wrapText="1"/>
    </xf>
    <xf numFmtId="4" fontId="14" fillId="20" borderId="17" xfId="0" applyNumberFormat="1" applyFont="1" applyFill="1" applyBorder="1" applyAlignment="1">
      <alignment horizontal="right" vertical="top" wrapText="1"/>
    </xf>
    <xf numFmtId="4" fontId="14" fillId="20" borderId="22" xfId="0" applyNumberFormat="1" applyFont="1" applyFill="1" applyBorder="1" applyAlignment="1">
      <alignment horizontal="right" vertical="top" wrapText="1"/>
    </xf>
    <xf numFmtId="0" fontId="22" fillId="9" borderId="3" xfId="0" applyFont="1" applyFill="1" applyBorder="1"/>
    <xf numFmtId="0" fontId="14" fillId="7" borderId="16" xfId="0" applyFont="1" applyFill="1" applyBorder="1" applyAlignment="1">
      <alignment horizontal="left" vertical="top" wrapText="1"/>
    </xf>
    <xf numFmtId="0" fontId="14" fillId="7" borderId="17" xfId="0" applyFont="1" applyFill="1" applyBorder="1" applyAlignment="1">
      <alignment horizontal="right" vertical="top" wrapText="1"/>
    </xf>
    <xf numFmtId="0" fontId="14" fillId="7" borderId="17" xfId="0" applyFont="1" applyFill="1" applyBorder="1" applyAlignment="1">
      <alignment horizontal="left" vertical="top" wrapText="1"/>
    </xf>
    <xf numFmtId="0" fontId="14" fillId="7" borderId="17" xfId="0" applyFont="1" applyFill="1" applyBorder="1" applyAlignment="1">
      <alignment horizontal="center" vertical="top" wrapText="1"/>
    </xf>
    <xf numFmtId="186" fontId="14" fillId="7" borderId="17" xfId="0" applyNumberFormat="1" applyFont="1" applyFill="1" applyBorder="1" applyAlignment="1">
      <alignment horizontal="right" vertical="top" wrapText="1"/>
    </xf>
    <xf numFmtId="4" fontId="14" fillId="7" borderId="17" xfId="0" applyNumberFormat="1" applyFont="1" applyFill="1" applyBorder="1" applyAlignment="1">
      <alignment horizontal="right" vertical="top" wrapText="1"/>
    </xf>
    <xf numFmtId="4" fontId="14" fillId="7" borderId="22" xfId="0" applyNumberFormat="1" applyFont="1" applyFill="1" applyBorder="1" applyAlignment="1">
      <alignment horizontal="right" vertical="top" wrapText="1"/>
    </xf>
    <xf numFmtId="0" fontId="0" fillId="9" borderId="3" xfId="0" applyFill="1" applyBorder="1"/>
    <xf numFmtId="0" fontId="0" fillId="0" borderId="4" xfId="0" applyBorder="1"/>
    <xf numFmtId="0" fontId="0" fillId="9" borderId="0" xfId="0" applyFill="1"/>
    <xf numFmtId="0" fontId="20" fillId="13" borderId="16" xfId="51" applyFont="1" applyFill="1" applyBorder="1" applyAlignment="1">
      <alignment horizontal="left" vertical="top" wrapText="1"/>
    </xf>
    <xf numFmtId="0" fontId="20" fillId="13" borderId="17" xfId="51" applyFont="1" applyFill="1" applyBorder="1" applyAlignment="1">
      <alignment horizontal="left" vertical="top" wrapText="1"/>
    </xf>
    <xf numFmtId="0" fontId="13" fillId="15" borderId="16" xfId="51" applyFont="1" applyFill="1" applyBorder="1" applyAlignment="1">
      <alignment horizontal="left" vertical="top" wrapText="1"/>
    </xf>
    <xf numFmtId="0" fontId="13" fillId="15" borderId="17" xfId="51" applyFont="1" applyFill="1" applyBorder="1" applyAlignment="1">
      <alignment horizontal="right" vertical="top" wrapText="1"/>
    </xf>
    <xf numFmtId="0" fontId="13" fillId="15" borderId="17" xfId="51" applyFont="1" applyFill="1" applyBorder="1" applyAlignment="1">
      <alignment horizontal="left" vertical="top" wrapText="1"/>
    </xf>
    <xf numFmtId="0" fontId="13" fillId="15" borderId="17" xfId="51" applyFont="1" applyFill="1" applyBorder="1" applyAlignment="1">
      <alignment horizontal="center" vertical="top" wrapText="1"/>
    </xf>
    <xf numFmtId="0" fontId="14" fillId="16" borderId="16" xfId="51" applyFont="1" applyFill="1" applyBorder="1" applyAlignment="1">
      <alignment horizontal="left" vertical="top" wrapText="1"/>
    </xf>
    <xf numFmtId="0" fontId="14" fillId="16" borderId="17" xfId="51" applyFont="1" applyFill="1" applyBorder="1" applyAlignment="1">
      <alignment horizontal="right" vertical="top" wrapText="1"/>
    </xf>
    <xf numFmtId="0" fontId="14" fillId="16" borderId="17" xfId="51" applyFont="1" applyFill="1" applyBorder="1" applyAlignment="1">
      <alignment horizontal="left" vertical="top" wrapText="1"/>
    </xf>
    <xf numFmtId="0" fontId="14" fillId="16" borderId="17" xfId="51" applyFont="1" applyFill="1" applyBorder="1" applyAlignment="1">
      <alignment horizontal="center" vertical="top" wrapText="1"/>
    </xf>
    <xf numFmtId="0" fontId="17" fillId="18" borderId="16" xfId="51" applyFont="1" applyFill="1" applyBorder="1" applyAlignment="1">
      <alignment horizontal="left" vertical="top" wrapText="1"/>
    </xf>
    <xf numFmtId="0" fontId="17" fillId="18" borderId="17" xfId="51" applyFont="1" applyFill="1" applyBorder="1" applyAlignment="1">
      <alignment horizontal="right" vertical="top" wrapText="1"/>
    </xf>
    <xf numFmtId="0" fontId="17" fillId="18" borderId="17" xfId="51" applyFont="1" applyFill="1" applyBorder="1" applyAlignment="1">
      <alignment horizontal="left" vertical="top" wrapText="1"/>
    </xf>
    <xf numFmtId="0" fontId="17" fillId="18" borderId="17" xfId="51" applyFont="1" applyFill="1" applyBorder="1" applyAlignment="1">
      <alignment horizontal="center" vertical="top" wrapText="1"/>
    </xf>
    <xf numFmtId="0" fontId="17" fillId="19" borderId="16" xfId="51" applyFont="1" applyFill="1" applyBorder="1" applyAlignment="1">
      <alignment horizontal="left" vertical="top" wrapText="1"/>
    </xf>
    <xf numFmtId="0" fontId="17" fillId="19" borderId="17" xfId="51" applyFont="1" applyFill="1" applyBorder="1" applyAlignment="1">
      <alignment horizontal="right" vertical="top" wrapText="1"/>
    </xf>
    <xf numFmtId="0" fontId="17" fillId="19" borderId="17" xfId="51" applyFont="1" applyFill="1" applyBorder="1" applyAlignment="1">
      <alignment horizontal="left" vertical="top" wrapText="1"/>
    </xf>
    <xf numFmtId="0" fontId="17" fillId="19" borderId="17" xfId="51" applyFont="1" applyFill="1" applyBorder="1" applyAlignment="1">
      <alignment horizontal="center" vertical="top" wrapText="1"/>
    </xf>
    <xf numFmtId="0" fontId="17" fillId="12" borderId="3" xfId="51" applyFont="1" applyFill="1" applyBorder="1" applyAlignment="1">
      <alignment horizontal="right" vertical="top" wrapText="1"/>
    </xf>
    <xf numFmtId="0" fontId="17" fillId="12" borderId="0" xfId="51" applyFont="1" applyFill="1" applyAlignment="1">
      <alignment horizontal="right" vertical="top" wrapText="1"/>
    </xf>
    <xf numFmtId="4" fontId="17" fillId="12" borderId="0" xfId="51" applyNumberFormat="1" applyFont="1" applyFill="1" applyAlignment="1">
      <alignment horizontal="right" vertical="top" wrapText="1"/>
    </xf>
    <xf numFmtId="0" fontId="14" fillId="20" borderId="23" xfId="51" applyFont="1" applyFill="1" applyBorder="1" applyAlignment="1">
      <alignment horizontal="left" vertical="top" wrapText="1"/>
    </xf>
    <xf numFmtId="0" fontId="14" fillId="20" borderId="24" xfId="51" applyFont="1" applyFill="1" applyBorder="1" applyAlignment="1">
      <alignment horizontal="left" vertical="top" wrapText="1"/>
    </xf>
    <xf numFmtId="0" fontId="20" fillId="13" borderId="17" xfId="51" applyFont="1" applyFill="1" applyBorder="1" applyAlignment="1">
      <alignment horizontal="right" vertical="top" wrapText="1"/>
    </xf>
    <xf numFmtId="4" fontId="20" fillId="13" borderId="22" xfId="51" applyNumberFormat="1" applyFont="1" applyFill="1" applyBorder="1" applyAlignment="1">
      <alignment horizontal="right" vertical="top" wrapText="1"/>
    </xf>
    <xf numFmtId="0" fontId="13" fillId="15" borderId="22" xfId="51" applyFont="1" applyFill="1" applyBorder="1" applyAlignment="1">
      <alignment horizontal="right" vertical="top" wrapText="1"/>
    </xf>
    <xf numFmtId="186" fontId="14" fillId="16" borderId="17" xfId="51" applyNumberFormat="1" applyFont="1" applyFill="1" applyBorder="1" applyAlignment="1">
      <alignment horizontal="right" vertical="top" wrapText="1"/>
    </xf>
    <xf numFmtId="4" fontId="14" fillId="16" borderId="17" xfId="51" applyNumberFormat="1" applyFont="1" applyFill="1" applyBorder="1" applyAlignment="1">
      <alignment horizontal="right" vertical="top" wrapText="1"/>
    </xf>
    <xf numFmtId="4" fontId="14" fillId="16" borderId="22" xfId="51" applyNumberFormat="1" applyFont="1" applyFill="1" applyBorder="1" applyAlignment="1">
      <alignment horizontal="right" vertical="top" wrapText="1"/>
    </xf>
    <xf numFmtId="186" fontId="17" fillId="18" borderId="17" xfId="51" applyNumberFormat="1" applyFont="1" applyFill="1" applyBorder="1" applyAlignment="1">
      <alignment horizontal="right" vertical="top" wrapText="1"/>
    </xf>
    <xf numFmtId="4" fontId="17" fillId="18" borderId="17" xfId="51" applyNumberFormat="1" applyFont="1" applyFill="1" applyBorder="1" applyAlignment="1">
      <alignment horizontal="right" vertical="top" wrapText="1"/>
    </xf>
    <xf numFmtId="4" fontId="17" fillId="18" borderId="22" xfId="51" applyNumberFormat="1" applyFont="1" applyFill="1" applyBorder="1" applyAlignment="1">
      <alignment horizontal="right" vertical="top" wrapText="1"/>
    </xf>
    <xf numFmtId="186" fontId="17" fillId="19" borderId="17" xfId="51" applyNumberFormat="1" applyFont="1" applyFill="1" applyBorder="1" applyAlignment="1">
      <alignment horizontal="right" vertical="top" wrapText="1"/>
    </xf>
    <xf numFmtId="4" fontId="17" fillId="19" borderId="17" xfId="51" applyNumberFormat="1" applyFont="1" applyFill="1" applyBorder="1" applyAlignment="1">
      <alignment horizontal="right" vertical="top" wrapText="1"/>
    </xf>
    <xf numFmtId="4" fontId="17" fillId="19" borderId="22" xfId="51" applyNumberFormat="1" applyFont="1" applyFill="1" applyBorder="1" applyAlignment="1">
      <alignment horizontal="right" vertical="top" wrapText="1"/>
    </xf>
    <xf numFmtId="4" fontId="17" fillId="12" borderId="8" xfId="51" applyNumberFormat="1" applyFont="1" applyFill="1" applyBorder="1" applyAlignment="1">
      <alignment horizontal="right" vertical="top" wrapText="1"/>
    </xf>
    <xf numFmtId="186" fontId="16" fillId="12" borderId="0" xfId="51" applyNumberFormat="1" applyFont="1" applyFill="1" applyAlignment="1">
      <alignment horizontal="right" vertical="top" wrapText="1"/>
    </xf>
    <xf numFmtId="4" fontId="16" fillId="12" borderId="8" xfId="51" applyNumberFormat="1" applyFont="1" applyFill="1" applyBorder="1" applyAlignment="1">
      <alignment horizontal="right" vertical="top" wrapText="1"/>
    </xf>
    <xf numFmtId="0" fontId="14" fillId="20" borderId="25" xfId="51" applyFont="1" applyFill="1" applyBorder="1" applyAlignment="1">
      <alignment horizontal="left" vertical="top" wrapText="1"/>
    </xf>
    <xf numFmtId="0" fontId="17" fillId="12" borderId="3" xfId="0" applyFont="1" applyFill="1" applyBorder="1" applyAlignment="1">
      <alignment horizontal="center" vertical="top" wrapText="1"/>
    </xf>
    <xf numFmtId="0" fontId="17" fillId="12" borderId="0" xfId="0" applyFont="1" applyFill="1" applyAlignment="1">
      <alignment horizontal="center" vertical="top" wrapText="1"/>
    </xf>
    <xf numFmtId="0" fontId="0" fillId="0" borderId="5" xfId="0" applyBorder="1"/>
    <xf numFmtId="0" fontId="17" fillId="12" borderId="8" xfId="0" applyFont="1" applyFill="1" applyBorder="1" applyAlignment="1">
      <alignment horizontal="center" vertical="top" wrapText="1"/>
    </xf>
    <xf numFmtId="0" fontId="16" fillId="12" borderId="8" xfId="0" applyFont="1" applyFill="1" applyBorder="1" applyAlignment="1">
      <alignment horizontal="right" vertical="top" wrapText="1"/>
    </xf>
    <xf numFmtId="0" fontId="24" fillId="9" borderId="1" xfId="0" applyFont="1" applyFill="1" applyBorder="1" applyAlignment="1">
      <alignment horizontal="center" vertical="center"/>
    </xf>
    <xf numFmtId="0" fontId="24" fillId="9" borderId="2" xfId="0" applyFont="1" applyFill="1" applyBorder="1" applyAlignment="1">
      <alignment horizontal="center" vertical="center"/>
    </xf>
    <xf numFmtId="0" fontId="24" fillId="9" borderId="7" xfId="0" applyFont="1" applyFill="1" applyBorder="1" applyAlignment="1">
      <alignment horizontal="center" vertical="center"/>
    </xf>
    <xf numFmtId="0" fontId="23" fillId="22" borderId="26" xfId="0" applyFont="1" applyFill="1" applyBorder="1"/>
    <xf numFmtId="0" fontId="0" fillId="22" borderId="27" xfId="0" applyFill="1" applyBorder="1" applyAlignment="1">
      <alignment horizontal="left"/>
    </xf>
    <xf numFmtId="0" fontId="0" fillId="21" borderId="28" xfId="0" applyFill="1" applyBorder="1" applyAlignment="1">
      <alignment horizontal="center"/>
    </xf>
    <xf numFmtId="0" fontId="0" fillId="21" borderId="29" xfId="0" applyFill="1" applyBorder="1" applyAlignment="1">
      <alignment horizontal="center"/>
    </xf>
    <xf numFmtId="0" fontId="23" fillId="21" borderId="26" xfId="0" applyFont="1" applyFill="1" applyBorder="1"/>
    <xf numFmtId="0" fontId="9" fillId="21" borderId="27" xfId="0" applyFont="1" applyFill="1" applyBorder="1" applyAlignment="1">
      <alignment horizontal="left"/>
    </xf>
    <xf numFmtId="0" fontId="0" fillId="21" borderId="0" xfId="0" applyFill="1" applyAlignment="1">
      <alignment horizontal="center"/>
    </xf>
    <xf numFmtId="0" fontId="0" fillId="21" borderId="8" xfId="0" applyFill="1" applyBorder="1" applyAlignment="1">
      <alignment horizontal="center"/>
    </xf>
    <xf numFmtId="4" fontId="0" fillId="21" borderId="27" xfId="0" applyNumberFormat="1" applyFill="1" applyBorder="1" applyAlignment="1">
      <alignment horizontal="left"/>
    </xf>
    <xf numFmtId="0" fontId="0" fillId="21" borderId="27" xfId="0" applyFill="1" applyBorder="1" applyAlignment="1">
      <alignment horizontal="left"/>
    </xf>
    <xf numFmtId="0" fontId="9" fillId="22" borderId="27" xfId="0" applyFont="1" applyFill="1" applyBorder="1" applyAlignment="1">
      <alignment horizontal="left"/>
    </xf>
    <xf numFmtId="0" fontId="23" fillId="21" borderId="30" xfId="0" applyFont="1" applyFill="1" applyBorder="1" applyAlignment="1">
      <alignment horizontal="left" vertical="center"/>
    </xf>
    <xf numFmtId="0" fontId="9" fillId="21" borderId="31" xfId="0" applyFont="1" applyFill="1" applyBorder="1" applyAlignment="1">
      <alignment horizontal="left" vertical="center" wrapText="1"/>
    </xf>
    <xf numFmtId="0" fontId="23" fillId="21" borderId="32" xfId="0" applyFont="1" applyFill="1" applyBorder="1" applyAlignment="1">
      <alignment horizontal="left" vertical="center"/>
    </xf>
    <xf numFmtId="0" fontId="0" fillId="21" borderId="33" xfId="0" applyFill="1" applyBorder="1" applyAlignment="1">
      <alignment horizontal="left" vertical="center" wrapText="1"/>
    </xf>
    <xf numFmtId="0" fontId="9" fillId="22" borderId="34" xfId="0" applyFont="1" applyFill="1" applyBorder="1"/>
    <xf numFmtId="0" fontId="0" fillId="21" borderId="34" xfId="0" applyFill="1" applyBorder="1"/>
    <xf numFmtId="0" fontId="23" fillId="22" borderId="3" xfId="0" applyFont="1" applyFill="1" applyBorder="1"/>
    <xf numFmtId="0" fontId="0" fillId="22" borderId="0" xfId="0" applyFill="1" applyAlignment="1">
      <alignment horizontal="left"/>
    </xf>
    <xf numFmtId="0" fontId="24" fillId="9" borderId="35" xfId="0" applyFont="1" applyFill="1" applyBorder="1" applyAlignment="1">
      <alignment horizontal="center" vertical="center"/>
    </xf>
    <xf numFmtId="0" fontId="24" fillId="9" borderId="36" xfId="0" applyFont="1" applyFill="1" applyBorder="1" applyAlignment="1">
      <alignment horizontal="center" vertical="center"/>
    </xf>
    <xf numFmtId="0" fontId="24" fillId="9" borderId="37" xfId="0" applyFont="1" applyFill="1" applyBorder="1" applyAlignment="1">
      <alignment horizontal="center" vertical="center"/>
    </xf>
    <xf numFmtId="0" fontId="23" fillId="21" borderId="12" xfId="0" applyFont="1" applyFill="1" applyBorder="1" applyAlignment="1">
      <alignment horizontal="center" vertical="center"/>
    </xf>
    <xf numFmtId="0" fontId="23" fillId="21" borderId="13" xfId="0" applyFont="1" applyFill="1" applyBorder="1" applyAlignment="1">
      <alignment horizontal="center" vertical="center"/>
    </xf>
    <xf numFmtId="0" fontId="23" fillId="21" borderId="19" xfId="0" applyFont="1" applyFill="1" applyBorder="1" applyAlignment="1">
      <alignment horizontal="center" vertical="center"/>
    </xf>
    <xf numFmtId="0" fontId="25" fillId="21" borderId="12" xfId="0" applyFont="1" applyFill="1" applyBorder="1" applyAlignment="1">
      <alignment horizontal="center" vertical="center"/>
    </xf>
    <xf numFmtId="4" fontId="26" fillId="21" borderId="13" xfId="0" applyNumberFormat="1" applyFont="1" applyFill="1" applyBorder="1" applyAlignment="1">
      <alignment horizontal="left" vertical="center" wrapText="1"/>
    </xf>
    <xf numFmtId="177" fontId="26" fillId="0" borderId="13" xfId="2" applyFont="1" applyBorder="1"/>
    <xf numFmtId="10" fontId="9" fillId="0" borderId="19" xfId="3" applyNumberFormat="1" applyBorder="1"/>
    <xf numFmtId="0" fontId="26" fillId="21" borderId="13" xfId="0" applyFont="1" applyFill="1" applyBorder="1" applyAlignment="1">
      <alignment horizontal="left" vertical="center" wrapText="1"/>
    </xf>
    <xf numFmtId="0" fontId="26" fillId="21" borderId="38" xfId="0" applyFont="1" applyFill="1" applyBorder="1" applyAlignment="1">
      <alignment horizontal="left" vertical="center" wrapText="1"/>
    </xf>
    <xf numFmtId="177" fontId="26" fillId="0" borderId="38" xfId="2" applyFont="1" applyBorder="1"/>
    <xf numFmtId="0" fontId="25" fillId="21" borderId="39" xfId="0" applyFont="1" applyFill="1" applyBorder="1" applyAlignment="1">
      <alignment horizontal="center" vertical="center"/>
    </xf>
    <xf numFmtId="0" fontId="24" fillId="9" borderId="40" xfId="0" applyFont="1" applyFill="1" applyBorder="1" applyAlignment="1">
      <alignment horizontal="center" vertical="center"/>
    </xf>
    <xf numFmtId="0" fontId="24" fillId="9" borderId="20" xfId="0" applyFont="1" applyFill="1" applyBorder="1" applyAlignment="1">
      <alignment horizontal="center" vertical="center"/>
    </xf>
    <xf numFmtId="177" fontId="24" fillId="9" borderId="20" xfId="0" applyNumberFormat="1" applyFont="1" applyFill="1" applyBorder="1" applyAlignment="1">
      <alignment vertical="center"/>
    </xf>
    <xf numFmtId="10" fontId="24" fillId="9" borderId="21" xfId="0" applyNumberFormat="1" applyFont="1" applyFill="1" applyBorder="1" applyAlignment="1">
      <alignment vertical="center"/>
    </xf>
    <xf numFmtId="0" fontId="0" fillId="0" borderId="8" xfId="0" applyBorder="1"/>
    <xf numFmtId="0" fontId="6" fillId="0" borderId="8" xfId="0" applyFont="1" applyBorder="1" applyAlignment="1">
      <alignment horizontal="center" vertical="center"/>
    </xf>
    <xf numFmtId="183" fontId="6" fillId="2" borderId="8" xfId="0" applyNumberFormat="1" applyFont="1" applyFill="1" applyBorder="1" applyAlignment="1">
      <alignment horizontal="center" vertical="center"/>
    </xf>
    <xf numFmtId="183" fontId="6" fillId="2" borderId="9" xfId="0" applyNumberFormat="1" applyFont="1" applyFill="1" applyBorder="1" applyAlignment="1">
      <alignment horizontal="center" vertical="center"/>
    </xf>
    <xf numFmtId="0" fontId="27" fillId="0" borderId="0" xfId="0" applyFont="1" applyAlignment="1">
      <alignment horizontal="center" vertical="center"/>
    </xf>
    <xf numFmtId="182" fontId="28" fillId="2" borderId="0" xfId="0" applyNumberFormat="1" applyFont="1" applyFill="1" applyAlignment="1" applyProtection="1">
      <alignment vertical="center" wrapText="1"/>
      <protection locked="0"/>
    </xf>
    <xf numFmtId="0" fontId="27" fillId="0" borderId="0" xfId="0" applyFont="1" applyAlignment="1">
      <alignment vertical="center"/>
    </xf>
    <xf numFmtId="183" fontId="27" fillId="2" borderId="0" xfId="0" applyNumberFormat="1" applyFont="1" applyFill="1" applyAlignment="1">
      <alignment vertical="center"/>
    </xf>
    <xf numFmtId="0" fontId="23" fillId="9" borderId="41" xfId="0" applyFont="1" applyFill="1" applyBorder="1" applyAlignment="1">
      <alignment horizontal="center" vertical="center"/>
    </xf>
    <xf numFmtId="0" fontId="23" fillId="9" borderId="42" xfId="0" applyFont="1" applyFill="1" applyBorder="1" applyAlignment="1">
      <alignment horizontal="center" vertical="center"/>
    </xf>
    <xf numFmtId="0" fontId="23" fillId="9" borderId="42" xfId="0" applyFont="1" applyFill="1" applyBorder="1" applyAlignment="1">
      <alignment vertical="center"/>
    </xf>
    <xf numFmtId="0" fontId="23" fillId="9" borderId="43" xfId="0" applyFont="1" applyFill="1" applyBorder="1" applyAlignment="1">
      <alignment vertical="center"/>
    </xf>
    <xf numFmtId="0" fontId="24" fillId="0" borderId="2" xfId="0" applyFont="1" applyBorder="1" applyAlignment="1">
      <alignment vertical="center"/>
    </xf>
    <xf numFmtId="0" fontId="29" fillId="0" borderId="12" xfId="34" applyFont="1" applyFill="1" applyBorder="1"/>
    <xf numFmtId="0" fontId="30" fillId="0" borderId="44" xfId="34" applyFont="1" applyFill="1" applyBorder="1" applyAlignment="1">
      <alignment horizontal="left"/>
    </xf>
    <xf numFmtId="0" fontId="30" fillId="0" borderId="45" xfId="34" applyFont="1" applyFill="1" applyBorder="1" applyAlignment="1">
      <alignment horizontal="left"/>
    </xf>
    <xf numFmtId="0" fontId="30" fillId="0" borderId="45" xfId="34" applyFont="1" applyFill="1" applyBorder="1" applyAlignment="1"/>
    <xf numFmtId="0" fontId="30" fillId="0" borderId="46" xfId="34" applyFont="1" applyFill="1" applyBorder="1" applyAlignment="1"/>
    <xf numFmtId="0" fontId="29" fillId="0" borderId="12" xfId="34" applyFont="1" applyFill="1" applyBorder="1" applyAlignment="1">
      <alignment vertical="center"/>
    </xf>
    <xf numFmtId="0" fontId="30" fillId="0" borderId="44" xfId="34" applyFont="1" applyFill="1" applyBorder="1" applyAlignment="1">
      <alignment horizontal="left" vertical="center"/>
    </xf>
    <xf numFmtId="0" fontId="30" fillId="0" borderId="45" xfId="34" applyFont="1" applyFill="1" applyBorder="1" applyAlignment="1">
      <alignment horizontal="left" vertical="center"/>
    </xf>
    <xf numFmtId="0" fontId="30" fillId="0" borderId="45" xfId="34" applyFont="1" applyFill="1" applyBorder="1" applyAlignment="1">
      <alignment vertical="center"/>
    </xf>
    <xf numFmtId="0" fontId="30" fillId="0" borderId="46" xfId="34" applyFont="1" applyFill="1" applyBorder="1" applyAlignment="1">
      <alignment vertical="center"/>
    </xf>
    <xf numFmtId="0" fontId="29" fillId="0" borderId="12" xfId="34" applyFont="1" applyFill="1" applyBorder="1" applyAlignment="1">
      <alignment horizontal="left" vertical="center"/>
    </xf>
    <xf numFmtId="0" fontId="30" fillId="0" borderId="44" xfId="34" applyFont="1" applyFill="1" applyBorder="1" applyAlignment="1">
      <alignment horizontal="left" vertical="center" wrapText="1"/>
    </xf>
    <xf numFmtId="0" fontId="30" fillId="0" borderId="45" xfId="34" applyFont="1" applyFill="1" applyBorder="1" applyAlignment="1">
      <alignment horizontal="left" vertical="center" wrapText="1"/>
    </xf>
    <xf numFmtId="0" fontId="30" fillId="0" borderId="45" xfId="34" applyFont="1" applyFill="1" applyBorder="1" applyAlignment="1">
      <alignment vertical="center" wrapText="1"/>
    </xf>
    <xf numFmtId="0" fontId="30" fillId="0" borderId="46" xfId="34" applyFont="1" applyFill="1" applyBorder="1" applyAlignment="1">
      <alignment vertical="center" wrapText="1"/>
    </xf>
    <xf numFmtId="0" fontId="29" fillId="0" borderId="39" xfId="34" applyFont="1" applyFill="1" applyBorder="1" applyAlignment="1">
      <alignment horizontal="left" vertical="center"/>
    </xf>
    <xf numFmtId="0" fontId="29" fillId="0" borderId="47" xfId="34" applyFont="1" applyFill="1" applyBorder="1" applyAlignment="1">
      <alignment horizontal="left" vertical="center"/>
    </xf>
    <xf numFmtId="0" fontId="30" fillId="0" borderId="11" xfId="34" applyFont="1" applyFill="1" applyBorder="1" applyAlignment="1"/>
    <xf numFmtId="0" fontId="30" fillId="0" borderId="48" xfId="34" applyFont="1" applyFill="1" applyBorder="1" applyAlignment="1"/>
    <xf numFmtId="0" fontId="8" fillId="0" borderId="3" xfId="34" applyFill="1" applyBorder="1"/>
    <xf numFmtId="0" fontId="30" fillId="0" borderId="49" xfId="34" applyFont="1" applyFill="1" applyBorder="1" applyAlignment="1"/>
    <xf numFmtId="0" fontId="8" fillId="0" borderId="0" xfId="34" applyFill="1" applyBorder="1" applyAlignment="1"/>
    <xf numFmtId="0" fontId="23" fillId="9" borderId="12" xfId="0" applyFont="1" applyFill="1" applyBorder="1" applyAlignment="1">
      <alignment horizontal="center" vertical="center"/>
    </xf>
    <xf numFmtId="0" fontId="23" fillId="9" borderId="13" xfId="0" applyFont="1" applyFill="1" applyBorder="1" applyAlignment="1">
      <alignment horizontal="center" vertical="center"/>
    </xf>
    <xf numFmtId="0" fontId="23" fillId="9" borderId="44" xfId="0" applyFont="1" applyFill="1" applyBorder="1" applyAlignment="1">
      <alignment horizontal="center" vertical="center"/>
    </xf>
    <xf numFmtId="0" fontId="23" fillId="9" borderId="45" xfId="0" applyFont="1" applyFill="1" applyBorder="1" applyAlignment="1">
      <alignment horizontal="center" vertical="center"/>
    </xf>
    <xf numFmtId="0" fontId="31" fillId="9" borderId="13" xfId="49" applyFont="1" applyFill="1" applyBorder="1" applyAlignment="1">
      <alignment horizontal="center" vertical="center"/>
    </xf>
    <xf numFmtId="0" fontId="31" fillId="9" borderId="13" xfId="49" applyFont="1" applyFill="1" applyBorder="1" applyAlignment="1">
      <alignment horizontal="center" vertical="center" wrapText="1"/>
    </xf>
    <xf numFmtId="187" fontId="26" fillId="21" borderId="13" xfId="2" applyNumberFormat="1" applyFont="1" applyFill="1" applyBorder="1" applyAlignment="1">
      <alignment vertical="center"/>
    </xf>
    <xf numFmtId="10" fontId="26" fillId="21" borderId="13" xfId="3" applyNumberFormat="1" applyFont="1" applyFill="1" applyBorder="1" applyAlignment="1">
      <alignment vertical="center"/>
    </xf>
    <xf numFmtId="187" fontId="0" fillId="0" borderId="13" xfId="0" applyNumberFormat="1" applyBorder="1"/>
    <xf numFmtId="10" fontId="32" fillId="23" borderId="13" xfId="49" applyNumberFormat="1" applyFont="1" applyFill="1" applyBorder="1" applyAlignment="1">
      <alignment horizontal="center" vertical="center"/>
    </xf>
    <xf numFmtId="10" fontId="32" fillId="0" borderId="13" xfId="49" applyNumberFormat="1" applyFont="1" applyBorder="1" applyAlignment="1">
      <alignment horizontal="center" vertical="center"/>
    </xf>
    <xf numFmtId="10" fontId="26" fillId="21" borderId="13" xfId="3" applyNumberFormat="1" applyFont="1" applyFill="1" applyBorder="1" applyAlignment="1">
      <alignment horizontal="center" vertical="center"/>
    </xf>
    <xf numFmtId="187" fontId="0" fillId="0" borderId="13" xfId="0" applyNumberFormat="1" applyBorder="1" applyAlignment="1">
      <alignment horizontal="center" vertical="center"/>
    </xf>
    <xf numFmtId="10" fontId="32" fillId="21" borderId="13" xfId="49" applyNumberFormat="1" applyFont="1" applyFill="1" applyBorder="1" applyAlignment="1">
      <alignment horizontal="center" vertical="center"/>
    </xf>
    <xf numFmtId="0" fontId="25" fillId="21" borderId="13" xfId="0" applyFont="1" applyFill="1" applyBorder="1" applyAlignment="1">
      <alignment horizontal="center" vertical="center"/>
    </xf>
    <xf numFmtId="0" fontId="24" fillId="23" borderId="50" xfId="0" applyFont="1" applyFill="1" applyBorder="1" applyAlignment="1">
      <alignment horizontal="center"/>
    </xf>
    <xf numFmtId="0" fontId="24" fillId="23" borderId="51" xfId="0" applyFont="1" applyFill="1" applyBorder="1" applyAlignment="1">
      <alignment horizontal="center"/>
    </xf>
    <xf numFmtId="187" fontId="24" fillId="23" borderId="51" xfId="0" applyNumberFormat="1" applyFont="1" applyFill="1" applyBorder="1"/>
    <xf numFmtId="10" fontId="26" fillId="21" borderId="51" xfId="3" applyNumberFormat="1" applyFont="1" applyFill="1" applyBorder="1" applyAlignment="1">
      <alignment vertical="center"/>
    </xf>
    <xf numFmtId="182" fontId="6" fillId="2" borderId="0" xfId="0" applyNumberFormat="1" applyFont="1" applyFill="1" applyAlignment="1" applyProtection="1">
      <alignment vertical="center" wrapText="1"/>
      <protection locked="0"/>
    </xf>
    <xf numFmtId="0" fontId="6" fillId="0" borderId="0" xfId="0" applyFont="1" applyAlignment="1">
      <alignment horizontal="center"/>
    </xf>
    <xf numFmtId="0" fontId="21" fillId="0" borderId="0" xfId="0" applyFont="1"/>
    <xf numFmtId="182" fontId="6" fillId="2" borderId="5" xfId="0" applyNumberFormat="1" applyFont="1" applyFill="1" applyBorder="1" applyAlignment="1" applyProtection="1">
      <alignment vertical="center" wrapText="1"/>
      <protection locked="0"/>
    </xf>
    <xf numFmtId="183" fontId="6" fillId="2" borderId="5" xfId="0" applyNumberFormat="1" applyFont="1" applyFill="1" applyBorder="1" applyAlignment="1">
      <alignment horizontal="center" vertical="top"/>
    </xf>
    <xf numFmtId="0" fontId="0" fillId="0" borderId="2" xfId="0" applyBorder="1"/>
    <xf numFmtId="10" fontId="0" fillId="0" borderId="13" xfId="0" applyNumberFormat="1" applyBorder="1"/>
    <xf numFmtId="0" fontId="23" fillId="9" borderId="11" xfId="0" applyFont="1" applyFill="1" applyBorder="1" applyAlignment="1">
      <alignment horizontal="center" vertical="center"/>
    </xf>
    <xf numFmtId="0" fontId="31" fillId="9" borderId="44" xfId="49" applyFont="1" applyFill="1" applyBorder="1" applyAlignment="1">
      <alignment horizontal="center" vertical="center"/>
    </xf>
    <xf numFmtId="0" fontId="31" fillId="9" borderId="45" xfId="49" applyFont="1" applyFill="1" applyBorder="1" applyAlignment="1">
      <alignment horizontal="center" vertical="center"/>
    </xf>
    <xf numFmtId="0" fontId="31" fillId="9" borderId="46" xfId="49" applyFont="1" applyFill="1" applyBorder="1" applyAlignment="1">
      <alignment horizontal="center" vertical="center"/>
    </xf>
    <xf numFmtId="10" fontId="0" fillId="0" borderId="44" xfId="0" applyNumberFormat="1" applyBorder="1"/>
    <xf numFmtId="10" fontId="32" fillId="23" borderId="46" xfId="49" applyNumberFormat="1" applyFont="1" applyFill="1" applyBorder="1" applyAlignment="1">
      <alignment horizontal="center" vertical="center"/>
    </xf>
    <xf numFmtId="10" fontId="32" fillId="21" borderId="44" xfId="49" applyNumberFormat="1" applyFont="1" applyFill="1" applyBorder="1" applyAlignment="1">
      <alignment horizontal="center" vertical="center"/>
    </xf>
    <xf numFmtId="0" fontId="0" fillId="0" borderId="7" xfId="0" applyBorder="1"/>
    <xf numFmtId="0" fontId="23" fillId="9" borderId="18" xfId="0" applyFont="1" applyFill="1" applyBorder="1" applyAlignment="1">
      <alignment horizontal="center" vertical="center"/>
    </xf>
    <xf numFmtId="0" fontId="31" fillId="9" borderId="19" xfId="49" applyFont="1" applyFill="1" applyBorder="1" applyAlignment="1">
      <alignment horizontal="center" vertical="center"/>
    </xf>
    <xf numFmtId="0" fontId="31" fillId="9" borderId="19" xfId="49" applyFont="1" applyFill="1" applyBorder="1" applyAlignment="1">
      <alignment horizontal="center" vertical="center" wrapText="1"/>
    </xf>
    <xf numFmtId="10" fontId="32" fillId="21" borderId="19" xfId="49" applyNumberFormat="1" applyFont="1" applyFill="1" applyBorder="1" applyAlignment="1">
      <alignment horizontal="center" vertical="center"/>
    </xf>
    <xf numFmtId="0" fontId="0" fillId="0" borderId="9" xfId="0" applyBorder="1"/>
    <xf numFmtId="0" fontId="7" fillId="0" borderId="0" xfId="50" applyFont="1" applyAlignment="1" quotePrefix="1">
      <alignment horizontal="left" vertical="top"/>
    </xf>
  </cellXfs>
  <cellStyles count="54">
    <cellStyle name="Normal" xfId="0" builtinId="0"/>
    <cellStyle name="Comma" xfId="1" builtinId="3"/>
    <cellStyle name="Moeda" xfId="2" builtinId="4"/>
    <cellStyle name="Porcentagem" xfId="3" builtinId="5"/>
    <cellStyle name="Comma [0]" xfId="4" builtinId="6"/>
    <cellStyle name="Moeda [0]" xfId="5" builtinId="7"/>
    <cellStyle name="Hyperlink" xfId="6" builtinId="8"/>
    <cellStyle name="Hyperlink seguido" xfId="7" builtinId="9"/>
    <cellStyle name="Observação" xfId="8" builtinId="10"/>
    <cellStyle name="Texto de Aviso" xfId="9" builtinId="11"/>
    <cellStyle name="Título" xfId="10" builtinId="15"/>
    <cellStyle name="Texto Explicativo" xfId="11" builtinId="53"/>
    <cellStyle name="Título 1" xfId="12" builtinId="16"/>
    <cellStyle name="Título 2" xfId="13" builtinId="17"/>
    <cellStyle name="Título 3" xfId="14" builtinId="18"/>
    <cellStyle name="Título 4" xfId="15" builtinId="19"/>
    <cellStyle name="Entrada" xfId="16" builtinId="20"/>
    <cellStyle name="Saída" xfId="17" builtinId="21"/>
    <cellStyle name="Cálculo" xfId="18" builtinId="22"/>
    <cellStyle name="Célula de Verificação" xfId="19" builtinId="23"/>
    <cellStyle name="Célula Vinculada" xfId="20" builtinId="24"/>
    <cellStyle name="Total" xfId="21" builtinId="25"/>
    <cellStyle name="Bom" xfId="22" builtinId="26"/>
    <cellStyle name="Ruim" xfId="23" builtinId="27"/>
    <cellStyle name="Neutro" xfId="24" builtinId="28"/>
    <cellStyle name="Ênfase 1" xfId="25" builtinId="29"/>
    <cellStyle name="20% - Ênfase 1" xfId="26" builtinId="30"/>
    <cellStyle name="40% - Ênfase 1" xfId="27" builtinId="31"/>
    <cellStyle name="60% - Ênfase 1" xfId="28" builtinId="32"/>
    <cellStyle name="Ênfase 2" xfId="29" builtinId="33"/>
    <cellStyle name="20% - Ênfase 2" xfId="30" builtinId="34"/>
    <cellStyle name="40% - Ênfase 2" xfId="31" builtinId="35"/>
    <cellStyle name="60% - Ênfase 2" xfId="32" builtinId="36"/>
    <cellStyle name="Ênfase 3" xfId="33" builtinId="37"/>
    <cellStyle name="20% - Ênfase 3" xfId="34" builtinId="38"/>
    <cellStyle name="40% - Ênfase 3" xfId="35" builtinId="39"/>
    <cellStyle name="60% - Ênfase 3" xfId="36" builtinId="40"/>
    <cellStyle name="Ênfase 4" xfId="37" builtinId="41"/>
    <cellStyle name="20% - Ênfase 4" xfId="38" builtinId="42"/>
    <cellStyle name="40% - Ênfase 4" xfId="39" builtinId="43"/>
    <cellStyle name="60% - Ênfase 4" xfId="40" builtinId="44"/>
    <cellStyle name="Ênfase 5" xfId="41" builtinId="45"/>
    <cellStyle name="20% - Ênfase 5" xfId="42" builtinId="46"/>
    <cellStyle name="40% - Ênfase 5" xfId="43" builtinId="47"/>
    <cellStyle name="60% - Ênfase 5" xfId="44" builtinId="48"/>
    <cellStyle name="Ênfase 6" xfId="45" builtinId="49"/>
    <cellStyle name="20% - Ênfase 6" xfId="46" builtinId="50"/>
    <cellStyle name="40% - Ênfase 6" xfId="47" builtinId="51"/>
    <cellStyle name="60% - Ênfase 6" xfId="48" builtinId="52"/>
    <cellStyle name="Normal 2" xfId="49"/>
    <cellStyle name="Normal 3" xfId="50"/>
    <cellStyle name="Normal 4" xfId="51"/>
    <cellStyle name="Porcentagem 2 2" xfId="52"/>
    <cellStyle name="Vírgula 2 2" xfId="53"/>
  </cellStyles>
  <tableStyles count="0" defaultTableStyle="Table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9" Type="http://schemas.openxmlformats.org/officeDocument/2006/relationships/theme" Target="theme/theme1.xml"/><Relationship Id="rId8" Type="http://schemas.openxmlformats.org/officeDocument/2006/relationships/externalLink" Target="externalLinks/externalLink1.xml"/><Relationship Id="rId7" Type="http://schemas.openxmlformats.org/officeDocument/2006/relationships/worksheet" Target="worksheets/sheet7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1" Type="http://schemas.openxmlformats.org/officeDocument/2006/relationships/styles" Target="styles.xml"/><Relationship Id="rId10" Type="http://schemas.openxmlformats.org/officeDocument/2006/relationships/sharedStrings" Target="sharedStrings.xml"/><Relationship Id="rId1" Type="http://schemas.openxmlformats.org/officeDocument/2006/relationships/worksheet" Target="worksheets/sheet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drawing1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twoCellAnchor editAs="oneCell">
    <xdr:from>
      <xdr:col>43</xdr:col>
      <xdr:colOff>143227</xdr:colOff>
      <xdr:row>0</xdr:row>
      <xdr:rowOff>98090</xdr:rowOff>
    </xdr:from>
    <xdr:to>
      <xdr:col>45</xdr:col>
      <xdr:colOff>769317</xdr:colOff>
      <xdr:row>12</xdr:row>
      <xdr:rowOff>137932</xdr:rowOff>
    </xdr:to>
    <xdr:pic>
      <xdr:nvPicPr>
        <xdr:cNvPr id="3" name="Imagem 2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5264" r="15640"/>
        <a:stretch>
          <a:fillRect/>
        </a:stretch>
      </xdr:blipFill>
      <xdr:spPr>
        <a:xfrm>
          <a:off x="37567235" y="97790"/>
          <a:ext cx="2381885" cy="2478405"/>
        </a:xfrm>
        <a:prstGeom prst="rect">
          <a:avLst/>
        </a:prstGeom>
      </xdr:spPr>
    </xdr:pic>
    <xdr:clientData/>
  </xdr:twoCellAnchor>
  <xdr:twoCellAnchor editAs="oneCell">
    <xdr:from>
      <xdr:col>33</xdr:col>
      <xdr:colOff>406464</xdr:colOff>
      <xdr:row>0</xdr:row>
      <xdr:rowOff>70381</xdr:rowOff>
    </xdr:from>
    <xdr:to>
      <xdr:col>36</xdr:col>
      <xdr:colOff>519936</xdr:colOff>
      <xdr:row>12</xdr:row>
      <xdr:rowOff>110223</xdr:rowOff>
    </xdr:to>
    <xdr:pic>
      <xdr:nvPicPr>
        <xdr:cNvPr id="2" name="Imagem 1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5264" r="15640"/>
        <a:stretch>
          <a:fillRect/>
        </a:stretch>
      </xdr:blipFill>
      <xdr:spPr>
        <a:xfrm>
          <a:off x="30163770" y="69850"/>
          <a:ext cx="2372360" cy="2478405"/>
        </a:xfrm>
        <a:prstGeom prst="rect">
          <a:avLst/>
        </a:prstGeom>
      </xdr:spPr>
    </xdr:pic>
    <xdr:clientData/>
  </xdr:twoCellAnchor>
  <xdr:twoCellAnchor editAs="oneCell">
    <xdr:from>
      <xdr:col>12</xdr:col>
      <xdr:colOff>503447</xdr:colOff>
      <xdr:row>0</xdr:row>
      <xdr:rowOff>69273</xdr:rowOff>
    </xdr:from>
    <xdr:to>
      <xdr:col>15</xdr:col>
      <xdr:colOff>547646</xdr:colOff>
      <xdr:row>12</xdr:row>
      <xdr:rowOff>109115</xdr:rowOff>
    </xdr:to>
    <xdr:pic>
      <xdr:nvPicPr>
        <xdr:cNvPr id="4" name="Imagem 3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5264" r="15640"/>
        <a:stretch>
          <a:fillRect/>
        </a:stretch>
      </xdr:blipFill>
      <xdr:spPr>
        <a:xfrm>
          <a:off x="14155420" y="69215"/>
          <a:ext cx="2370455" cy="247777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twoCellAnchor editAs="oneCell">
    <xdr:from>
      <xdr:col>2</xdr:col>
      <xdr:colOff>296141</xdr:colOff>
      <xdr:row>1</xdr:row>
      <xdr:rowOff>168583</xdr:rowOff>
    </xdr:from>
    <xdr:to>
      <xdr:col>3</xdr:col>
      <xdr:colOff>529474</xdr:colOff>
      <xdr:row>13</xdr:row>
      <xdr:rowOff>10991</xdr:rowOff>
    </xdr:to>
    <xdr:pic>
      <xdr:nvPicPr>
        <xdr:cNvPr id="2" name="Imagem 1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5264" r="15640"/>
        <a:stretch>
          <a:fillRect/>
        </a:stretch>
      </xdr:blipFill>
      <xdr:spPr>
        <a:xfrm>
          <a:off x="8851900" y="396875"/>
          <a:ext cx="2247900" cy="2357120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twoCellAnchor>
    <xdr:from>
      <xdr:col>9</xdr:col>
      <xdr:colOff>50800</xdr:colOff>
      <xdr:row>0</xdr:row>
      <xdr:rowOff>101600</xdr:rowOff>
    </xdr:from>
    <xdr:to>
      <xdr:col>10</xdr:col>
      <xdr:colOff>1054100</xdr:colOff>
      <xdr:row>4</xdr:row>
      <xdr:rowOff>774700</xdr:rowOff>
    </xdr:to>
    <xdr:pic>
      <xdr:nvPicPr>
        <xdr:cNvPr id="7" name="Picture 1" descr="brasao"/>
        <xdr:cNvPicPr>
          <a:picLocks noChangeArrowheads="1"/>
        </xdr:cNvPicPr>
      </xdr:nvPicPr>
      <xdr:blipFill>
        <a:blip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4970125" y="101600"/>
          <a:ext cx="2018030" cy="16008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4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twoCellAnchor>
    <xdr:from>
      <xdr:col>8</xdr:col>
      <xdr:colOff>876300</xdr:colOff>
      <xdr:row>1</xdr:row>
      <xdr:rowOff>63500</xdr:rowOff>
    </xdr:from>
    <xdr:to>
      <xdr:col>10</xdr:col>
      <xdr:colOff>0</xdr:colOff>
      <xdr:row>5</xdr:row>
      <xdr:rowOff>596900</xdr:rowOff>
    </xdr:to>
    <xdr:pic>
      <xdr:nvPicPr>
        <xdr:cNvPr id="3" name="Picture 1" descr="brasao"/>
        <xdr:cNvPicPr>
          <a:picLocks noChangeArrowheads="1"/>
        </xdr:cNvPicPr>
      </xdr:nvPicPr>
      <xdr:blipFill>
        <a:blip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2787630" y="124460"/>
          <a:ext cx="1679575" cy="18059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5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twoCellAnchor>
    <xdr:from>
      <xdr:col>8</xdr:col>
      <xdr:colOff>172720</xdr:colOff>
      <xdr:row>0</xdr:row>
      <xdr:rowOff>92710</xdr:rowOff>
    </xdr:from>
    <xdr:to>
      <xdr:col>10</xdr:col>
      <xdr:colOff>779780</xdr:colOff>
      <xdr:row>5</xdr:row>
      <xdr:rowOff>838200</xdr:rowOff>
    </xdr:to>
    <xdr:pic>
      <xdr:nvPicPr>
        <xdr:cNvPr id="4" name="Picture 1" descr="brasao"/>
        <xdr:cNvPicPr>
          <a:picLocks noChangeArrowheads="1"/>
        </xdr:cNvPicPr>
      </xdr:nvPicPr>
      <xdr:blipFill>
        <a:blip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5321280" y="92710"/>
          <a:ext cx="2273935" cy="181038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6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oneCellAnchor>
    <xdr:from>
      <xdr:col>1</xdr:col>
      <xdr:colOff>676276</xdr:colOff>
      <xdr:row>22</xdr:row>
      <xdr:rowOff>47624</xdr:rowOff>
    </xdr:from>
    <xdr:ext cx="2886074" cy="452026"/>
    <xdr:sp>
      <xdr:nvSpPr>
        <xdr:cNvPr id="2" name="CaixaDeTexto 1"/>
        <xdr:cNvSpPr txBox="1"/>
      </xdr:nvSpPr>
      <xdr:spPr>
        <a:xfrm>
          <a:off x="1200150" y="4295140"/>
          <a:ext cx="2885440" cy="45212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spAutoFit/>
        </a:bodyPr>
        <a:lstStyle/>
        <a:p>
          <a:r>
            <a:rPr lang="pt-BR" sz="1100"/>
            <a:t>BDI</a:t>
          </a:r>
          <a:r>
            <a:rPr lang="pt-BR" sz="1100" baseline="0"/>
            <a:t> = </a:t>
          </a:r>
          <a:r>
            <a:rPr lang="pt-BR" sz="1100" u="sng" baseline="0"/>
            <a:t>( 1 + AC + S + R + G )( 1 + DF ) ( 1 + L )</a:t>
          </a:r>
          <a:r>
            <a:rPr lang="pt-BR" sz="1100" u="none" baseline="0"/>
            <a:t>   - 1</a:t>
          </a:r>
          <a:endParaRPr lang="pt-BR" sz="1100" u="none" baseline="0"/>
        </a:p>
        <a:p>
          <a:r>
            <a:rPr lang="pt-BR" sz="1100"/>
            <a:t>                                   ( 1 - I )</a:t>
          </a:r>
          <a:endParaRPr lang="pt-BR" sz="1100"/>
        </a:p>
      </xdr:txBody>
    </xdr:sp>
    <xdr:clientData/>
  </xdr:oneCellAnchor>
  <xdr:oneCellAnchor>
    <xdr:from>
      <xdr:col>1</xdr:col>
      <xdr:colOff>137160</xdr:colOff>
      <xdr:row>26</xdr:row>
      <xdr:rowOff>160020</xdr:rowOff>
    </xdr:from>
    <xdr:ext cx="4282439" cy="279800"/>
    <xdr:sp>
      <xdr:nvSpPr>
        <xdr:cNvPr id="3" name="CaixaDeTexto 2"/>
        <xdr:cNvSpPr txBox="1"/>
      </xdr:nvSpPr>
      <xdr:spPr>
        <a:xfrm>
          <a:off x="737235" y="5170170"/>
          <a:ext cx="4281805" cy="2794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spAutoFit/>
        </a:bodyPr>
        <a:lstStyle/>
        <a:p>
          <a:r>
            <a:rPr lang="pt-BR" sz="1100"/>
            <a:t>BDI</a:t>
          </a:r>
          <a:r>
            <a:rPr lang="pt-BR" sz="1100" baseline="0"/>
            <a:t> </a:t>
          </a:r>
          <a:r>
            <a:rPr lang="pt-BR" sz="1100" u="none" baseline="0"/>
            <a:t>=                                     *                        *                     =</a:t>
          </a:r>
          <a:endParaRPr lang="pt-BR" sz="1100" u="none" baseline="0"/>
        </a:p>
      </xdr:txBody>
    </xdr:sp>
    <xdr:clientData/>
  </xdr:oneCellAnchor>
</xdr:wsDr>
</file>

<file path=xl/drawings/drawing7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oneCellAnchor>
    <xdr:from>
      <xdr:col>1</xdr:col>
      <xdr:colOff>676276</xdr:colOff>
      <xdr:row>20</xdr:row>
      <xdr:rowOff>47624</xdr:rowOff>
    </xdr:from>
    <xdr:ext cx="2886074" cy="452026"/>
    <xdr:sp>
      <xdr:nvSpPr>
        <xdr:cNvPr id="2" name="CaixaDeTexto 1"/>
        <xdr:cNvSpPr txBox="1"/>
      </xdr:nvSpPr>
      <xdr:spPr>
        <a:xfrm>
          <a:off x="1155700" y="3914140"/>
          <a:ext cx="2885440" cy="45212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spAutoFit/>
        </a:bodyPr>
        <a:lstStyle/>
        <a:p>
          <a:r>
            <a:rPr lang="pt-BR" sz="1100"/>
            <a:t>BDI</a:t>
          </a:r>
          <a:r>
            <a:rPr lang="pt-BR" sz="1100" baseline="0"/>
            <a:t> = </a:t>
          </a:r>
          <a:r>
            <a:rPr lang="pt-BR" sz="1100" u="sng" baseline="0"/>
            <a:t>( 1 + AC + S + R + G )( 1 + DF ) ( 1 + L )</a:t>
          </a:r>
          <a:r>
            <a:rPr lang="pt-BR" sz="1100" u="none" baseline="0"/>
            <a:t>   - 1</a:t>
          </a:r>
          <a:endParaRPr lang="pt-BR" sz="1100" u="none" baseline="0"/>
        </a:p>
        <a:p>
          <a:r>
            <a:rPr lang="pt-BR" sz="1100"/>
            <a:t>                                   ( 1 - I )</a:t>
          </a:r>
          <a:endParaRPr lang="pt-BR" sz="1100"/>
        </a:p>
      </xdr:txBody>
    </xdr:sp>
    <xdr:clientData/>
  </xdr:oneCellAnchor>
  <xdr:oneCellAnchor>
    <xdr:from>
      <xdr:col>1</xdr:col>
      <xdr:colOff>407670</xdr:colOff>
      <xdr:row>24</xdr:row>
      <xdr:rowOff>152400</xdr:rowOff>
    </xdr:from>
    <xdr:ext cx="3531870" cy="279800"/>
    <xdr:sp>
      <xdr:nvSpPr>
        <xdr:cNvPr id="3" name="CaixaDeTexto 2"/>
        <xdr:cNvSpPr txBox="1"/>
      </xdr:nvSpPr>
      <xdr:spPr>
        <a:xfrm>
          <a:off x="1007745" y="4781550"/>
          <a:ext cx="3531870" cy="2794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spAutoFit/>
        </a:bodyPr>
        <a:lstStyle/>
        <a:p>
          <a:r>
            <a:rPr lang="pt-BR" sz="1100"/>
            <a:t>BDI</a:t>
          </a:r>
          <a:r>
            <a:rPr lang="pt-BR" sz="1100" baseline="0"/>
            <a:t> </a:t>
          </a:r>
          <a:r>
            <a:rPr lang="pt-BR" sz="1100" u="none" baseline="0"/>
            <a:t>=                           *                         *                           =  </a:t>
          </a:r>
          <a:endParaRPr lang="pt-BR" sz="1100" u="none" baseline="0"/>
        </a:p>
      </xdr:txBody>
    </xdr:sp>
    <xdr:clientData/>
  </xdr:one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\Users\Jaison%20Segat\Downloads\OR&#199;AMENTO_CEM_R05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RESUMO_GERAL"/>
      <sheetName val="SINTÉTICO"/>
      <sheetName val="CRONOGRAMA_GERAL"/>
      <sheetName val="BDI"/>
      <sheetName val="BDI_INSUMOS"/>
      <sheetName val="MEMORIAL DE CALCULO"/>
      <sheetName val="CURVA ABC"/>
      <sheetName val="COMPOSICOES_SINAPI"/>
      <sheetName val="COMPOSICOES_SICRO"/>
      <sheetName val="COMPOSICOES_PROPRIAS"/>
      <sheetName val="Insumos_SICRO"/>
      <sheetName val="MAPA COTACOES"/>
      <sheetName val="Insumos_SINAPI"/>
    </sheetNames>
    <sheetDataSet>
      <sheetData sheetId="0"/>
      <sheetData sheetId="1">
        <row r="1">
          <cell r="A1" t="str">
            <v>DADOS DA OBRA</v>
          </cell>
        </row>
        <row r="2">
          <cell r="A2" t="str">
            <v>Titulo</v>
          </cell>
        </row>
        <row r="3">
          <cell r="A3" t="str">
            <v>Obra</v>
          </cell>
        </row>
        <row r="4">
          <cell r="A4" t="str">
            <v>Área de Construçao</v>
          </cell>
        </row>
        <row r="5">
          <cell r="A5" t="str">
            <v>Proprietário</v>
          </cell>
          <cell r="B5" t="str">
            <v>PREFEITURA MUNICIPAL DE SINOP</v>
          </cell>
        </row>
        <row r="6">
          <cell r="A6" t="str">
            <v>Cidade</v>
          </cell>
          <cell r="B6" t="str">
            <v>SINOP</v>
          </cell>
        </row>
        <row r="7">
          <cell r="A7" t="str">
            <v>Endereço</v>
          </cell>
        </row>
        <row r="8">
          <cell r="A8" t="str">
            <v>Descrição</v>
          </cell>
        </row>
        <row r="10">
          <cell r="A10" t="str">
            <v>Tabela de Referencia</v>
          </cell>
        </row>
        <row r="12">
          <cell r="A12" t="str">
            <v>UF</v>
          </cell>
        </row>
        <row r="13">
          <cell r="A13" t="str">
            <v>Resp. Técnica</v>
          </cell>
        </row>
        <row r="22">
          <cell r="A22" t="str">
            <v>1.</v>
          </cell>
        </row>
        <row r="26">
          <cell r="A26" t="str">
            <v>2.</v>
          </cell>
        </row>
        <row r="45">
          <cell r="A45" t="str">
            <v>3.</v>
          </cell>
        </row>
        <row r="48">
          <cell r="A48" t="str">
            <v>4.</v>
          </cell>
        </row>
        <row r="85">
          <cell r="A85" t="str">
            <v>5.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7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T36"/>
  <sheetViews>
    <sheetView tabSelected="1" view="pageBreakPreview" zoomScale="55" zoomScaleNormal="59" workbookViewId="0">
      <selection activeCell="AR37" sqref="AR37"/>
    </sheetView>
  </sheetViews>
  <sheetFormatPr defaultColWidth="9" defaultRowHeight="15"/>
  <cols>
    <col min="1" max="1" width="23.7809523809524" customWidth="1"/>
    <col min="2" max="2" width="45.8857142857143" customWidth="1"/>
    <col min="3" max="3" width="27.3333333333333" customWidth="1"/>
    <col min="4" max="4" width="11.552380952381" customWidth="1"/>
    <col min="5" max="5" width="16.2190476190476" customWidth="1"/>
    <col min="6" max="6" width="11" customWidth="1"/>
    <col min="8" max="8" width="16.1047619047619" customWidth="1"/>
    <col min="11" max="11" width="16.8857142857143" customWidth="1"/>
    <col min="14" max="14" width="16.8857142857143" customWidth="1"/>
    <col min="17" max="17" width="15.6666666666667" customWidth="1"/>
    <col min="19" max="19" width="8.88571428571429" customWidth="1"/>
    <col min="20" max="20" width="16.7809523809524" customWidth="1"/>
    <col min="21" max="21" width="11" customWidth="1"/>
    <col min="23" max="23" width="16.2190476190476" customWidth="1"/>
    <col min="25" max="25" width="8.88571428571429" customWidth="1"/>
    <col min="26" max="26" width="16" customWidth="1"/>
    <col min="29" max="29" width="16" customWidth="1"/>
    <col min="32" max="32" width="16.2190476190476" customWidth="1"/>
    <col min="35" max="35" width="15.8857142857143" customWidth="1"/>
    <col min="38" max="38" width="16.2190476190476" customWidth="1"/>
    <col min="41" max="41" width="17.552380952381" customWidth="1"/>
    <col min="43" max="43" width="11.3333333333333" customWidth="1"/>
    <col min="44" max="44" width="17.3333333333333" customWidth="1"/>
    <col min="46" max="46" width="12.1047619047619" customWidth="1"/>
  </cols>
  <sheetData>
    <row r="1" ht="18" spans="1:46">
      <c r="A1" s="287" t="str">
        <f>[1]SINTÉTICO!A1</f>
        <v>DADOS DA OBRA</v>
      </c>
      <c r="B1" s="288"/>
      <c r="C1" s="288"/>
      <c r="D1" s="289"/>
      <c r="E1" s="290"/>
      <c r="F1" s="291"/>
      <c r="G1" s="291"/>
      <c r="H1" s="291"/>
      <c r="I1" s="291"/>
      <c r="J1" s="291"/>
      <c r="K1" s="291"/>
      <c r="L1" s="291"/>
      <c r="M1" s="291"/>
      <c r="N1" s="338"/>
      <c r="O1" s="338"/>
      <c r="P1" s="338"/>
      <c r="Q1" s="338"/>
      <c r="R1" s="338"/>
      <c r="S1" s="338"/>
      <c r="T1" s="338"/>
      <c r="U1" s="338"/>
      <c r="V1" s="338"/>
      <c r="W1" s="338"/>
      <c r="X1" s="338"/>
      <c r="Y1" s="338"/>
      <c r="Z1" s="338"/>
      <c r="AA1" s="338"/>
      <c r="AB1" s="338"/>
      <c r="AC1" s="338"/>
      <c r="AD1" s="338"/>
      <c r="AE1" s="338"/>
      <c r="AF1" s="338"/>
      <c r="AG1" s="338"/>
      <c r="AH1" s="338"/>
      <c r="AI1" s="338"/>
      <c r="AJ1" s="338"/>
      <c r="AK1" s="338"/>
      <c r="AL1" s="338"/>
      <c r="AM1" s="338"/>
      <c r="AN1" s="338"/>
      <c r="AO1" s="338"/>
      <c r="AP1" s="338"/>
      <c r="AQ1" s="338"/>
      <c r="AR1" s="338"/>
      <c r="AS1" s="338"/>
      <c r="AT1" s="347"/>
    </row>
    <row r="2" spans="1:46">
      <c r="A2" s="292" t="str">
        <f>[1]SINTÉTICO!A2</f>
        <v>Titulo</v>
      </c>
      <c r="B2" s="293" t="s">
        <v>0</v>
      </c>
      <c r="C2" s="294"/>
      <c r="D2" s="295"/>
      <c r="E2" s="296"/>
      <c r="AT2" s="279"/>
    </row>
    <row r="3" ht="15.6" customHeight="1" spans="1:46">
      <c r="A3" s="292" t="str">
        <f>[1]SINTÉTICO!A3</f>
        <v>Obra</v>
      </c>
      <c r="B3" s="293" t="str">
        <f>'Resumo Geral'!B3</f>
        <v>TÚMULOS VERTICAIS</v>
      </c>
      <c r="C3" s="294"/>
      <c r="D3" s="295"/>
      <c r="E3" s="296"/>
      <c r="AT3" s="279"/>
    </row>
    <row r="4" spans="1:46">
      <c r="A4" s="292" t="str">
        <f>[1]SINTÉTICO!A4</f>
        <v>Área de Construçao</v>
      </c>
      <c r="B4" s="293" t="s">
        <v>1</v>
      </c>
      <c r="C4" s="294"/>
      <c r="D4" s="295"/>
      <c r="E4" s="296"/>
      <c r="AT4" s="279"/>
    </row>
    <row r="5" spans="1:46">
      <c r="A5" s="292" t="str">
        <f>[1]SINTÉTICO!A5</f>
        <v>Proprietário</v>
      </c>
      <c r="B5" s="293" t="str">
        <f>'Resumo Geral'!B5</f>
        <v>PREFEITURA MUNICIPAL DE SINOP</v>
      </c>
      <c r="C5" s="294"/>
      <c r="D5" s="295"/>
      <c r="E5" s="296"/>
      <c r="AT5" s="279"/>
    </row>
    <row r="6" spans="1:46">
      <c r="A6" s="292" t="str">
        <f>[1]SINTÉTICO!A6</f>
        <v>Cidade</v>
      </c>
      <c r="B6" s="293" t="str">
        <f>'Resumo Geral'!B6</f>
        <v>SINOP</v>
      </c>
      <c r="C6" s="294"/>
      <c r="D6" s="295"/>
      <c r="E6" s="296"/>
      <c r="AT6" s="279"/>
    </row>
    <row r="7" spans="1:46">
      <c r="A7" s="297" t="str">
        <f>[1]SINTÉTICO!A7</f>
        <v>Endereço</v>
      </c>
      <c r="B7" s="298" t="str">
        <f>'Resumo Geral'!B7</f>
        <v>AV.DOM HENRIQUE FROEHLICH, ESQUINA COM AV. ANDRÉ MAGGI</v>
      </c>
      <c r="C7" s="299"/>
      <c r="D7" s="300"/>
      <c r="E7" s="301"/>
      <c r="AT7" s="279"/>
    </row>
    <row r="8" ht="21" customHeight="1" spans="1:46">
      <c r="A8" s="302" t="str">
        <f>[1]SINTÉTICO!A8</f>
        <v>Descrição</v>
      </c>
      <c r="B8" s="303" t="str">
        <f>'Resumo Geral'!B8:B9</f>
        <v>CONSTRUÇÃO DE GAVETAS VERTICAIS PARA SEPULTAMENTO</v>
      </c>
      <c r="C8" s="304"/>
      <c r="D8" s="305"/>
      <c r="E8" s="306"/>
      <c r="AT8" s="279"/>
    </row>
    <row r="9" ht="17.4" customHeight="1" spans="1:46">
      <c r="A9" s="307" t="str">
        <f>[1]SINTÉTICO!A10</f>
        <v>Tabela de Referencia</v>
      </c>
      <c r="B9" s="293" t="str">
        <f>'Resumo Geral'!B10</f>
        <v>SINAPI - 12/2025 - MATO GROSSO - NÃO DESONERADA</v>
      </c>
      <c r="C9" s="294"/>
      <c r="D9" s="295"/>
      <c r="E9" s="296"/>
      <c r="AT9" s="279"/>
    </row>
    <row r="10" spans="1:46">
      <c r="A10" s="308"/>
      <c r="B10" s="293" t="str">
        <f>'Resumo Geral'!B11</f>
        <v>SEINFRA - 028 - CEARÁ - NÃO DESONERADA</v>
      </c>
      <c r="C10" s="294"/>
      <c r="D10" s="309"/>
      <c r="E10" s="310"/>
      <c r="AT10" s="279"/>
    </row>
    <row r="11" spans="1:46">
      <c r="A11" s="292" t="str">
        <f>[1]SINTÉTICO!A12</f>
        <v>UF</v>
      </c>
      <c r="B11" s="293" t="str">
        <f>'Resumo Geral'!B12</f>
        <v>MT</v>
      </c>
      <c r="C11" s="294"/>
      <c r="D11" s="295"/>
      <c r="E11" s="296"/>
      <c r="AT11" s="279"/>
    </row>
    <row r="12" spans="1:46">
      <c r="A12" s="292" t="str">
        <f>[1]SINTÉTICO!A13</f>
        <v>Resp. Técnica</v>
      </c>
      <c r="B12" s="293" t="str">
        <f>'Resumo Geral'!B13</f>
        <v>ENGENHEIRO CIVIL: JAISON ANDREY SEGAT CREA 1219814750</v>
      </c>
      <c r="C12" s="294"/>
      <c r="D12" s="295"/>
      <c r="E12" s="296"/>
      <c r="AT12" s="279"/>
    </row>
    <row r="13" spans="1:46">
      <c r="A13" s="311"/>
      <c r="B13" s="312"/>
      <c r="C13" s="312"/>
      <c r="D13" s="313"/>
      <c r="E13" s="313"/>
      <c r="AT13" s="279"/>
    </row>
    <row r="14" ht="22.8" customHeight="1" spans="1:46">
      <c r="A14" s="314" t="str">
        <f>B2</f>
        <v>CRONOGRAMA FÍSICO-FINANCEIRO</v>
      </c>
      <c r="B14" s="315"/>
      <c r="C14" s="315"/>
      <c r="D14" s="315"/>
      <c r="E14" s="316" t="s">
        <v>0</v>
      </c>
      <c r="F14" s="317"/>
      <c r="G14" s="317"/>
      <c r="H14" s="317"/>
      <c r="I14" s="317"/>
      <c r="J14" s="317"/>
      <c r="K14" s="317"/>
      <c r="L14" s="317"/>
      <c r="M14" s="317"/>
      <c r="N14" s="317"/>
      <c r="O14" s="317"/>
      <c r="P14" s="317"/>
      <c r="Q14" s="340" t="s">
        <v>0</v>
      </c>
      <c r="R14" s="340"/>
      <c r="S14" s="340"/>
      <c r="T14" s="340"/>
      <c r="U14" s="340"/>
      <c r="V14" s="340"/>
      <c r="W14" s="340"/>
      <c r="X14" s="340"/>
      <c r="Y14" s="340"/>
      <c r="Z14" s="340"/>
      <c r="AA14" s="340"/>
      <c r="AB14" s="340"/>
      <c r="AC14" s="340"/>
      <c r="AD14" s="340"/>
      <c r="AE14" s="340"/>
      <c r="AF14" s="340"/>
      <c r="AG14" s="340"/>
      <c r="AH14" s="340"/>
      <c r="AI14" s="340"/>
      <c r="AJ14" s="340"/>
      <c r="AK14" s="340"/>
      <c r="AL14" s="340" t="s">
        <v>0</v>
      </c>
      <c r="AM14" s="340"/>
      <c r="AN14" s="340"/>
      <c r="AO14" s="340"/>
      <c r="AP14" s="340"/>
      <c r="AQ14" s="340"/>
      <c r="AR14" s="340"/>
      <c r="AS14" s="340"/>
      <c r="AT14" s="348"/>
    </row>
    <row r="15" spans="1:46">
      <c r="A15" s="264" t="s">
        <v>2</v>
      </c>
      <c r="B15" s="265" t="s">
        <v>3</v>
      </c>
      <c r="C15" s="265" t="s">
        <v>4</v>
      </c>
      <c r="D15" s="265"/>
      <c r="E15" s="318" t="s">
        <v>5</v>
      </c>
      <c r="F15" s="318"/>
      <c r="G15" s="318"/>
      <c r="H15" s="318" t="s">
        <v>6</v>
      </c>
      <c r="I15" s="318"/>
      <c r="J15" s="318"/>
      <c r="K15" s="318" t="s">
        <v>7</v>
      </c>
      <c r="L15" s="318"/>
      <c r="M15" s="318"/>
      <c r="N15" s="318" t="s">
        <v>8</v>
      </c>
      <c r="O15" s="318"/>
      <c r="P15" s="318"/>
      <c r="Q15" s="318" t="s">
        <v>9</v>
      </c>
      <c r="R15" s="318"/>
      <c r="S15" s="318"/>
      <c r="T15" s="341" t="s">
        <v>10</v>
      </c>
      <c r="U15" s="342"/>
      <c r="V15" s="343"/>
      <c r="W15" s="341" t="s">
        <v>11</v>
      </c>
      <c r="X15" s="342"/>
      <c r="Y15" s="343"/>
      <c r="Z15" s="341" t="s">
        <v>12</v>
      </c>
      <c r="AA15" s="342"/>
      <c r="AB15" s="343"/>
      <c r="AC15" s="341" t="s">
        <v>13</v>
      </c>
      <c r="AD15" s="342"/>
      <c r="AE15" s="343"/>
      <c r="AF15" s="318" t="s">
        <v>14</v>
      </c>
      <c r="AG15" s="318"/>
      <c r="AH15" s="318"/>
      <c r="AI15" s="318" t="s">
        <v>15</v>
      </c>
      <c r="AJ15" s="318"/>
      <c r="AK15" s="318"/>
      <c r="AL15" s="318" t="s">
        <v>16</v>
      </c>
      <c r="AM15" s="318"/>
      <c r="AN15" s="318"/>
      <c r="AO15" s="318" t="s">
        <v>17</v>
      </c>
      <c r="AP15" s="318"/>
      <c r="AQ15" s="318"/>
      <c r="AR15" s="318" t="s">
        <v>18</v>
      </c>
      <c r="AS15" s="318"/>
      <c r="AT15" s="349"/>
    </row>
    <row r="16" spans="1:46">
      <c r="A16" s="264"/>
      <c r="B16" s="265"/>
      <c r="C16" s="265" t="s">
        <v>19</v>
      </c>
      <c r="D16" s="265" t="s">
        <v>20</v>
      </c>
      <c r="E16" s="318" t="s">
        <v>21</v>
      </c>
      <c r="F16" s="318" t="s">
        <v>22</v>
      </c>
      <c r="G16" s="319" t="s">
        <v>23</v>
      </c>
      <c r="H16" s="318" t="s">
        <v>21</v>
      </c>
      <c r="I16" s="318" t="s">
        <v>22</v>
      </c>
      <c r="J16" s="319" t="s">
        <v>23</v>
      </c>
      <c r="K16" s="318" t="s">
        <v>21</v>
      </c>
      <c r="L16" s="318" t="s">
        <v>22</v>
      </c>
      <c r="M16" s="319" t="s">
        <v>23</v>
      </c>
      <c r="N16" s="318" t="s">
        <v>21</v>
      </c>
      <c r="O16" s="318" t="s">
        <v>22</v>
      </c>
      <c r="P16" s="319" t="s">
        <v>23</v>
      </c>
      <c r="Q16" s="318" t="s">
        <v>21</v>
      </c>
      <c r="R16" s="318" t="s">
        <v>22</v>
      </c>
      <c r="S16" s="319" t="s">
        <v>23</v>
      </c>
      <c r="T16" s="318" t="s">
        <v>21</v>
      </c>
      <c r="U16" s="318" t="s">
        <v>22</v>
      </c>
      <c r="V16" s="319" t="s">
        <v>23</v>
      </c>
      <c r="W16" s="318" t="s">
        <v>21</v>
      </c>
      <c r="X16" s="318" t="s">
        <v>22</v>
      </c>
      <c r="Y16" s="319" t="s">
        <v>23</v>
      </c>
      <c r="Z16" s="318" t="s">
        <v>21</v>
      </c>
      <c r="AA16" s="318" t="s">
        <v>22</v>
      </c>
      <c r="AB16" s="319" t="s">
        <v>23</v>
      </c>
      <c r="AC16" s="318" t="s">
        <v>21</v>
      </c>
      <c r="AD16" s="318" t="s">
        <v>22</v>
      </c>
      <c r="AE16" s="319" t="s">
        <v>23</v>
      </c>
      <c r="AF16" s="318" t="s">
        <v>21</v>
      </c>
      <c r="AG16" s="318" t="s">
        <v>22</v>
      </c>
      <c r="AH16" s="319" t="s">
        <v>23</v>
      </c>
      <c r="AI16" s="318" t="s">
        <v>21</v>
      </c>
      <c r="AJ16" s="318" t="s">
        <v>22</v>
      </c>
      <c r="AK16" s="319" t="s">
        <v>23</v>
      </c>
      <c r="AL16" s="318" t="s">
        <v>21</v>
      </c>
      <c r="AM16" s="318" t="s">
        <v>22</v>
      </c>
      <c r="AN16" s="319" t="s">
        <v>23</v>
      </c>
      <c r="AO16" s="318" t="s">
        <v>21</v>
      </c>
      <c r="AP16" s="318" t="s">
        <v>22</v>
      </c>
      <c r="AQ16" s="319" t="s">
        <v>23</v>
      </c>
      <c r="AR16" s="318" t="s">
        <v>21</v>
      </c>
      <c r="AS16" s="318" t="s">
        <v>22</v>
      </c>
      <c r="AT16" s="350" t="s">
        <v>23</v>
      </c>
    </row>
    <row r="17" ht="22.8" customHeight="1" spans="1:46">
      <c r="A17" s="267">
        <v>1</v>
      </c>
      <c r="B17" s="268" t="str">
        <f>'Resumo Geral'!B19</f>
        <v>ADMINISTRAÇÃO DE OBRA</v>
      </c>
      <c r="C17" s="320">
        <f>'Resumo Geral'!C19</f>
        <v>294497.7</v>
      </c>
      <c r="D17" s="321">
        <f t="shared" ref="D17:D22" si="0">C17/$C$30</f>
        <v>0.0708427856769972</v>
      </c>
      <c r="E17" s="322">
        <f>$C17*F17</f>
        <v>21027.13578</v>
      </c>
      <c r="F17" s="323">
        <v>0.0714</v>
      </c>
      <c r="G17" s="324">
        <f>F17</f>
        <v>0.0714</v>
      </c>
      <c r="H17" s="322">
        <f t="shared" ref="H17:H22" si="1">$C17*I17</f>
        <v>21027.13578</v>
      </c>
      <c r="I17" s="323">
        <v>0.0714</v>
      </c>
      <c r="J17" s="324">
        <f>I17+G17</f>
        <v>0.1428</v>
      </c>
      <c r="K17" s="322">
        <f>$C17*L17</f>
        <v>21027.13578</v>
      </c>
      <c r="L17" s="323">
        <v>0.0714</v>
      </c>
      <c r="M17" s="324">
        <f t="shared" ref="M17:M19" si="2">L17+J17</f>
        <v>0.2142</v>
      </c>
      <c r="N17" s="322">
        <f>C17*O17</f>
        <v>21027.13578</v>
      </c>
      <c r="O17" s="323">
        <v>0.0714</v>
      </c>
      <c r="P17" s="339">
        <f>M17+O17</f>
        <v>0.2856</v>
      </c>
      <c r="Q17" s="322">
        <f>C17*R17</f>
        <v>21027.13578</v>
      </c>
      <c r="R17" s="323">
        <v>0.0714</v>
      </c>
      <c r="S17" s="339">
        <f>P17+R17</f>
        <v>0.357</v>
      </c>
      <c r="T17" s="322">
        <f>U17*C17</f>
        <v>21027.13578</v>
      </c>
      <c r="U17" s="323">
        <v>0.0714</v>
      </c>
      <c r="V17" s="339">
        <f>S17+U17</f>
        <v>0.4284</v>
      </c>
      <c r="W17" s="322">
        <f>X17*C17</f>
        <v>21027.13578</v>
      </c>
      <c r="X17" s="323">
        <v>0.0714</v>
      </c>
      <c r="Y17" s="339">
        <f>V17+X17</f>
        <v>0.4998</v>
      </c>
      <c r="Z17" s="322">
        <f>AA17*C17</f>
        <v>21027.13578</v>
      </c>
      <c r="AA17" s="323">
        <v>0.0714</v>
      </c>
      <c r="AB17" s="339">
        <f>Y17+AA17</f>
        <v>0.5712</v>
      </c>
      <c r="AC17" s="322">
        <f>AD17*C17</f>
        <v>21027.13578</v>
      </c>
      <c r="AD17" s="323">
        <v>0.0714</v>
      </c>
      <c r="AE17" s="339">
        <f>AB17+AD17</f>
        <v>0.6426</v>
      </c>
      <c r="AF17" s="322">
        <f>AG17*C17</f>
        <v>21027.13578</v>
      </c>
      <c r="AG17" s="323">
        <v>0.0714</v>
      </c>
      <c r="AH17" s="344">
        <f>AE17+AG17</f>
        <v>0.714</v>
      </c>
      <c r="AI17" s="322">
        <f>AJ17*C17</f>
        <v>21027.13578</v>
      </c>
      <c r="AJ17" s="345">
        <v>0.0714</v>
      </c>
      <c r="AK17" s="339">
        <f>AH17+AJ17</f>
        <v>0.7854</v>
      </c>
      <c r="AL17" s="322">
        <f>AM17*C17</f>
        <v>21027.13578</v>
      </c>
      <c r="AM17" s="323">
        <v>0.0714</v>
      </c>
      <c r="AN17" s="339">
        <f>AK17+AM17</f>
        <v>0.8568</v>
      </c>
      <c r="AO17" s="322">
        <f>AP17*O17</f>
        <v>0.00509796</v>
      </c>
      <c r="AP17" s="323">
        <v>0.0714</v>
      </c>
      <c r="AQ17" s="339">
        <f>AN17+AP17</f>
        <v>0.9282</v>
      </c>
      <c r="AR17" s="322">
        <f>AS17*C17</f>
        <v>21144.93486</v>
      </c>
      <c r="AS17" s="323">
        <v>0.0718</v>
      </c>
      <c r="AT17" s="351">
        <f>AQ17+AS17</f>
        <v>1</v>
      </c>
    </row>
    <row r="18" ht="22.8" customHeight="1" spans="1:46">
      <c r="A18" s="267">
        <v>2</v>
      </c>
      <c r="B18" s="271" t="str">
        <f>'Resumo Geral'!B20</f>
        <v>SERVIÇÕES PRELIMINARES</v>
      </c>
      <c r="C18" s="320">
        <f>'Resumo Geral'!C20</f>
        <v>65025</v>
      </c>
      <c r="D18" s="325">
        <f t="shared" si="0"/>
        <v>0.0156420649079661</v>
      </c>
      <c r="E18" s="326">
        <f t="shared" ref="E18" si="3">$C18*F18</f>
        <v>32512.5</v>
      </c>
      <c r="F18" s="323">
        <v>0.5</v>
      </c>
      <c r="G18" s="327">
        <f t="shared" ref="G18:G19" si="4">F18</f>
        <v>0.5</v>
      </c>
      <c r="H18" s="326">
        <f t="shared" si="1"/>
        <v>2496.96</v>
      </c>
      <c r="I18" s="323">
        <v>0.0384</v>
      </c>
      <c r="J18" s="327">
        <f t="shared" ref="J18:J19" si="5">I18+G18</f>
        <v>0.5384</v>
      </c>
      <c r="K18" s="326">
        <f>L18*C18</f>
        <v>2496.96</v>
      </c>
      <c r="L18" s="323">
        <v>0.0384</v>
      </c>
      <c r="M18" s="327">
        <f t="shared" si="2"/>
        <v>0.5768</v>
      </c>
      <c r="N18" s="326">
        <f>O18*C18</f>
        <v>2496.96</v>
      </c>
      <c r="O18" s="323">
        <v>0.0384</v>
      </c>
      <c r="P18" s="327">
        <f t="shared" ref="P18:P27" si="6">O18+M18</f>
        <v>0.6152</v>
      </c>
      <c r="Q18" s="326">
        <f>R18*C18</f>
        <v>2496.96</v>
      </c>
      <c r="R18" s="323">
        <v>0.0384</v>
      </c>
      <c r="S18" s="327">
        <f t="shared" ref="S18:S27" si="7">R18+P18</f>
        <v>0.6536</v>
      </c>
      <c r="T18" s="326">
        <f>U18*C18</f>
        <v>2496.96</v>
      </c>
      <c r="U18" s="323">
        <v>0.0384</v>
      </c>
      <c r="V18" s="327">
        <f t="shared" ref="V18:V26" si="8">U18+S18</f>
        <v>0.692</v>
      </c>
      <c r="W18" s="326">
        <f>X18*C18</f>
        <v>2496.96</v>
      </c>
      <c r="X18" s="323">
        <v>0.0384</v>
      </c>
      <c r="Y18" s="327">
        <f t="shared" ref="Y18:Y27" si="9">X18+V18</f>
        <v>0.7304</v>
      </c>
      <c r="Z18" s="326">
        <f>AA18*C18</f>
        <v>2496.96</v>
      </c>
      <c r="AA18" s="323">
        <v>0.0384</v>
      </c>
      <c r="AB18" s="327">
        <f t="shared" ref="AB18:AB27" si="10">AA18+Y18</f>
        <v>0.7688</v>
      </c>
      <c r="AC18" s="326">
        <f>AD18*C18</f>
        <v>2496.96</v>
      </c>
      <c r="AD18" s="323">
        <v>0.0384</v>
      </c>
      <c r="AE18" s="327">
        <f t="shared" ref="AE18:AE27" si="11">AD18+AB18</f>
        <v>0.8072</v>
      </c>
      <c r="AF18" s="326">
        <f>AG18*C18</f>
        <v>2496.96</v>
      </c>
      <c r="AG18" s="323">
        <v>0.0384</v>
      </c>
      <c r="AH18" s="346">
        <f t="shared" ref="AH18:AH27" si="12">AG18+AE18</f>
        <v>0.8456</v>
      </c>
      <c r="AI18" s="326">
        <f>AJ18*C18</f>
        <v>2496.96</v>
      </c>
      <c r="AJ18" s="323">
        <v>0.0384</v>
      </c>
      <c r="AK18" s="327">
        <f t="shared" ref="AK18:AK29" si="13">AJ18+AH18</f>
        <v>0.884</v>
      </c>
      <c r="AL18" s="326">
        <f>AM18*C18</f>
        <v>2496.96</v>
      </c>
      <c r="AM18" s="323">
        <v>0.0384</v>
      </c>
      <c r="AN18" s="327">
        <f t="shared" ref="AN18:AN28" si="14">AM18+AK18</f>
        <v>0.9224</v>
      </c>
      <c r="AO18" s="326">
        <f>AP18*O18</f>
        <v>0.00147456</v>
      </c>
      <c r="AP18" s="323">
        <v>0.0384</v>
      </c>
      <c r="AQ18" s="327">
        <f t="shared" ref="AQ18:AQ28" si="15">AP18+AN18</f>
        <v>0.9608</v>
      </c>
      <c r="AR18" s="326">
        <f>AS18*C18</f>
        <v>2548.98</v>
      </c>
      <c r="AS18" s="323">
        <v>0.0392</v>
      </c>
      <c r="AT18" s="351">
        <f t="shared" ref="AT18:AT28" si="16">AS18+AQ18</f>
        <v>1</v>
      </c>
    </row>
    <row r="19" ht="20.4" customHeight="1" spans="1:46">
      <c r="A19" s="267">
        <v>3</v>
      </c>
      <c r="B19" s="268" t="str">
        <f>'Resumo Geral'!B21</f>
        <v>FUNDAÇÃO</v>
      </c>
      <c r="C19" s="320">
        <f>'Resumo Geral'!C21</f>
        <v>266776.79</v>
      </c>
      <c r="D19" s="325">
        <f t="shared" si="0"/>
        <v>0.0641743923893711</v>
      </c>
      <c r="E19" s="326">
        <f t="shared" ref="E19:E27" si="17">$C19*F19</f>
        <v>19047.862806</v>
      </c>
      <c r="F19" s="323">
        <v>0.0714</v>
      </c>
      <c r="G19" s="327">
        <f t="shared" si="4"/>
        <v>0.0714</v>
      </c>
      <c r="H19" s="326">
        <f t="shared" si="1"/>
        <v>19047.862806</v>
      </c>
      <c r="I19" s="323">
        <v>0.0714</v>
      </c>
      <c r="J19" s="327">
        <f t="shared" si="5"/>
        <v>0.1428</v>
      </c>
      <c r="K19" s="326">
        <f t="shared" ref="K19:K22" si="18">$C19*L19</f>
        <v>19047.862806</v>
      </c>
      <c r="L19" s="323">
        <v>0.0714</v>
      </c>
      <c r="M19" s="327">
        <f t="shared" si="2"/>
        <v>0.2142</v>
      </c>
      <c r="N19" s="326">
        <f t="shared" ref="N19:N22" si="19">$C19*O19</f>
        <v>19047.862806</v>
      </c>
      <c r="O19" s="323">
        <v>0.0714</v>
      </c>
      <c r="P19" s="327">
        <f t="shared" si="6"/>
        <v>0.2856</v>
      </c>
      <c r="Q19" s="326">
        <f t="shared" ref="Q19:Q22" si="20">$C19*R19</f>
        <v>19047.862806</v>
      </c>
      <c r="R19" s="323">
        <v>0.0714</v>
      </c>
      <c r="S19" s="327">
        <f t="shared" si="7"/>
        <v>0.357</v>
      </c>
      <c r="T19" s="326">
        <f t="shared" ref="T19:T21" si="21">$C19*U19</f>
        <v>19047.862806</v>
      </c>
      <c r="U19" s="323">
        <v>0.0714</v>
      </c>
      <c r="V19" s="327">
        <f t="shared" si="8"/>
        <v>0.4284</v>
      </c>
      <c r="W19" s="326">
        <f t="shared" ref="W19:W21" si="22">$C19*X19</f>
        <v>19047.862806</v>
      </c>
      <c r="X19" s="323">
        <v>0.0714</v>
      </c>
      <c r="Y19" s="327">
        <f t="shared" si="9"/>
        <v>0.4998</v>
      </c>
      <c r="Z19" s="326">
        <f t="shared" ref="Z19:Z21" si="23">$C19*AA19</f>
        <v>19047.862806</v>
      </c>
      <c r="AA19" s="323">
        <v>0.0714</v>
      </c>
      <c r="AB19" s="327">
        <f t="shared" si="10"/>
        <v>0.5712</v>
      </c>
      <c r="AC19" s="326">
        <f t="shared" ref="AC19:AC21" si="24">$C19*AD19</f>
        <v>19047.862806</v>
      </c>
      <c r="AD19" s="323">
        <v>0.0714</v>
      </c>
      <c r="AE19" s="327">
        <f t="shared" si="11"/>
        <v>0.6426</v>
      </c>
      <c r="AF19" s="326">
        <f t="shared" ref="AF19:AF21" si="25">$C19*AG19</f>
        <v>19047.862806</v>
      </c>
      <c r="AG19" s="323">
        <v>0.0714</v>
      </c>
      <c r="AH19" s="346">
        <f t="shared" si="12"/>
        <v>0.714</v>
      </c>
      <c r="AI19" s="326">
        <f t="shared" ref="AI19:AI21" si="26">$C19*AJ19</f>
        <v>19047.862806</v>
      </c>
      <c r="AJ19" s="345">
        <v>0.0714</v>
      </c>
      <c r="AK19" s="327">
        <f t="shared" si="13"/>
        <v>0.7854</v>
      </c>
      <c r="AL19" s="326">
        <f t="shared" ref="AL19:AL21" si="27">$C19*AM19</f>
        <v>19047.862806</v>
      </c>
      <c r="AM19" s="323">
        <v>0.0714</v>
      </c>
      <c r="AN19" s="327">
        <f t="shared" si="14"/>
        <v>0.8568</v>
      </c>
      <c r="AO19" s="326">
        <f t="shared" ref="AO19:AO21" si="28">$C19*AP19</f>
        <v>19047.862806</v>
      </c>
      <c r="AP19" s="323">
        <v>0.0714</v>
      </c>
      <c r="AQ19" s="327">
        <f t="shared" si="15"/>
        <v>0.9282</v>
      </c>
      <c r="AR19" s="326">
        <f t="shared" ref="AR19:AR21" si="29">$C19*AS19</f>
        <v>19154.573522</v>
      </c>
      <c r="AS19" s="323">
        <v>0.0718</v>
      </c>
      <c r="AT19" s="351">
        <f t="shared" si="16"/>
        <v>1</v>
      </c>
    </row>
    <row r="20" ht="21" customHeight="1" spans="1:46">
      <c r="A20" s="267">
        <v>4</v>
      </c>
      <c r="B20" s="271" t="str">
        <f>'Resumo Geral'!B22</f>
        <v>VIGAS</v>
      </c>
      <c r="C20" s="320">
        <f>'Resumo Geral'!C22</f>
        <v>462986.52</v>
      </c>
      <c r="D20" s="325">
        <f t="shared" si="0"/>
        <v>0.111373551670179</v>
      </c>
      <c r="E20" s="326">
        <f t="shared" si="17"/>
        <v>33057.237528</v>
      </c>
      <c r="F20" s="323">
        <v>0.0714</v>
      </c>
      <c r="G20" s="327">
        <f t="shared" ref="G20" si="30">F20</f>
        <v>0.0714</v>
      </c>
      <c r="H20" s="326">
        <f t="shared" si="1"/>
        <v>33057.237528</v>
      </c>
      <c r="I20" s="323">
        <v>0.0714</v>
      </c>
      <c r="J20" s="327">
        <f t="shared" ref="J20" si="31">I20+G20</f>
        <v>0.1428</v>
      </c>
      <c r="K20" s="326">
        <f t="shared" si="18"/>
        <v>33057.237528</v>
      </c>
      <c r="L20" s="323">
        <v>0.0714</v>
      </c>
      <c r="M20" s="327">
        <f t="shared" ref="M20" si="32">L20+J20</f>
        <v>0.2142</v>
      </c>
      <c r="N20" s="326">
        <f t="shared" si="19"/>
        <v>33057.237528</v>
      </c>
      <c r="O20" s="323">
        <v>0.0714</v>
      </c>
      <c r="P20" s="327">
        <f t="shared" si="6"/>
        <v>0.2856</v>
      </c>
      <c r="Q20" s="326">
        <f t="shared" si="20"/>
        <v>33057.237528</v>
      </c>
      <c r="R20" s="323">
        <v>0.0714</v>
      </c>
      <c r="S20" s="327">
        <f t="shared" si="7"/>
        <v>0.357</v>
      </c>
      <c r="T20" s="326">
        <f t="shared" si="21"/>
        <v>33057.237528</v>
      </c>
      <c r="U20" s="323">
        <v>0.0714</v>
      </c>
      <c r="V20" s="327">
        <f t="shared" si="8"/>
        <v>0.4284</v>
      </c>
      <c r="W20" s="326">
        <f t="shared" si="22"/>
        <v>33057.237528</v>
      </c>
      <c r="X20" s="323">
        <v>0.0714</v>
      </c>
      <c r="Y20" s="327">
        <f t="shared" si="9"/>
        <v>0.4998</v>
      </c>
      <c r="Z20" s="326">
        <f t="shared" si="23"/>
        <v>33057.237528</v>
      </c>
      <c r="AA20" s="323">
        <v>0.0714</v>
      </c>
      <c r="AB20" s="327">
        <f t="shared" si="10"/>
        <v>0.5712</v>
      </c>
      <c r="AC20" s="326">
        <f t="shared" si="24"/>
        <v>33057.237528</v>
      </c>
      <c r="AD20" s="323">
        <v>0.0714</v>
      </c>
      <c r="AE20" s="327">
        <f t="shared" si="11"/>
        <v>0.6426</v>
      </c>
      <c r="AF20" s="326">
        <f t="shared" si="25"/>
        <v>33057.237528</v>
      </c>
      <c r="AG20" s="323">
        <v>0.0714</v>
      </c>
      <c r="AH20" s="346">
        <f t="shared" si="12"/>
        <v>0.714</v>
      </c>
      <c r="AI20" s="326">
        <f t="shared" si="26"/>
        <v>33057.237528</v>
      </c>
      <c r="AJ20" s="345">
        <v>0.0714</v>
      </c>
      <c r="AK20" s="327">
        <f t="shared" si="13"/>
        <v>0.7854</v>
      </c>
      <c r="AL20" s="326">
        <f t="shared" si="27"/>
        <v>33057.237528</v>
      </c>
      <c r="AM20" s="323">
        <v>0.0714</v>
      </c>
      <c r="AN20" s="327">
        <f t="shared" si="14"/>
        <v>0.8568</v>
      </c>
      <c r="AO20" s="326">
        <f t="shared" si="28"/>
        <v>33057.237528</v>
      </c>
      <c r="AP20" s="323">
        <v>0.0714</v>
      </c>
      <c r="AQ20" s="327">
        <f t="shared" si="15"/>
        <v>0.9282</v>
      </c>
      <c r="AR20" s="326">
        <f t="shared" si="29"/>
        <v>33242.432136</v>
      </c>
      <c r="AS20" s="323">
        <v>0.0718</v>
      </c>
      <c r="AT20" s="351">
        <f t="shared" si="16"/>
        <v>1</v>
      </c>
    </row>
    <row r="21" ht="24.6" customHeight="1" spans="1:46">
      <c r="A21" s="267">
        <v>5</v>
      </c>
      <c r="B21" s="271" t="str">
        <f>'Resumo Geral'!B23</f>
        <v>PILARES</v>
      </c>
      <c r="C21" s="320">
        <f>'Resumo Geral'!C23</f>
        <v>179237.74</v>
      </c>
      <c r="D21" s="325">
        <f t="shared" si="0"/>
        <v>0.0431164684819248</v>
      </c>
      <c r="E21" s="326">
        <f t="shared" si="17"/>
        <v>12797.574636</v>
      </c>
      <c r="F21" s="323">
        <v>0.0714</v>
      </c>
      <c r="G21" s="327">
        <f t="shared" ref="G21" si="33">F21</f>
        <v>0.0714</v>
      </c>
      <c r="H21" s="326">
        <f t="shared" si="1"/>
        <v>12797.574636</v>
      </c>
      <c r="I21" s="323">
        <v>0.0714</v>
      </c>
      <c r="J21" s="327">
        <f t="shared" ref="J21" si="34">I21+G21</f>
        <v>0.1428</v>
      </c>
      <c r="K21" s="326">
        <f t="shared" si="18"/>
        <v>12797.574636</v>
      </c>
      <c r="L21" s="323">
        <v>0.0714</v>
      </c>
      <c r="M21" s="327">
        <f t="shared" ref="M21" si="35">L21+J21</f>
        <v>0.2142</v>
      </c>
      <c r="N21" s="326">
        <f t="shared" si="19"/>
        <v>12797.574636</v>
      </c>
      <c r="O21" s="323">
        <v>0.0714</v>
      </c>
      <c r="P21" s="327">
        <f t="shared" si="6"/>
        <v>0.2856</v>
      </c>
      <c r="Q21" s="326">
        <f t="shared" si="20"/>
        <v>12797.574636</v>
      </c>
      <c r="R21" s="323">
        <v>0.0714</v>
      </c>
      <c r="S21" s="327">
        <f t="shared" si="7"/>
        <v>0.357</v>
      </c>
      <c r="T21" s="326">
        <f t="shared" si="21"/>
        <v>12797.574636</v>
      </c>
      <c r="U21" s="323">
        <v>0.0714</v>
      </c>
      <c r="V21" s="327">
        <f t="shared" si="8"/>
        <v>0.4284</v>
      </c>
      <c r="W21" s="326">
        <f t="shared" si="22"/>
        <v>12797.574636</v>
      </c>
      <c r="X21" s="323">
        <v>0.0714</v>
      </c>
      <c r="Y21" s="327">
        <f t="shared" si="9"/>
        <v>0.4998</v>
      </c>
      <c r="Z21" s="326">
        <f t="shared" si="23"/>
        <v>12797.574636</v>
      </c>
      <c r="AA21" s="323">
        <v>0.0714</v>
      </c>
      <c r="AB21" s="327">
        <f t="shared" si="10"/>
        <v>0.5712</v>
      </c>
      <c r="AC21" s="326">
        <f t="shared" si="24"/>
        <v>12797.574636</v>
      </c>
      <c r="AD21" s="323">
        <v>0.0714</v>
      </c>
      <c r="AE21" s="327">
        <f t="shared" si="11"/>
        <v>0.6426</v>
      </c>
      <c r="AF21" s="326">
        <f t="shared" si="25"/>
        <v>12797.574636</v>
      </c>
      <c r="AG21" s="323">
        <v>0.0714</v>
      </c>
      <c r="AH21" s="346">
        <f t="shared" si="12"/>
        <v>0.714</v>
      </c>
      <c r="AI21" s="326">
        <f t="shared" si="26"/>
        <v>12797.574636</v>
      </c>
      <c r="AJ21" s="345">
        <v>0.0714</v>
      </c>
      <c r="AK21" s="327">
        <f t="shared" si="13"/>
        <v>0.7854</v>
      </c>
      <c r="AL21" s="326">
        <f t="shared" si="27"/>
        <v>12797.574636</v>
      </c>
      <c r="AM21" s="323">
        <v>0.0714</v>
      </c>
      <c r="AN21" s="327">
        <f t="shared" si="14"/>
        <v>0.8568</v>
      </c>
      <c r="AO21" s="326">
        <f t="shared" si="28"/>
        <v>12797.574636</v>
      </c>
      <c r="AP21" s="323">
        <v>0.0714</v>
      </c>
      <c r="AQ21" s="327">
        <f t="shared" si="15"/>
        <v>0.9282</v>
      </c>
      <c r="AR21" s="326">
        <f t="shared" si="29"/>
        <v>12869.269732</v>
      </c>
      <c r="AS21" s="323">
        <v>0.0718</v>
      </c>
      <c r="AT21" s="351">
        <f t="shared" si="16"/>
        <v>1</v>
      </c>
    </row>
    <row r="22" ht="26.4" customHeight="1" spans="1:46">
      <c r="A22" s="267">
        <v>6</v>
      </c>
      <c r="B22" s="271" t="str">
        <f>'Resumo Geral'!B24</f>
        <v>LAJE</v>
      </c>
      <c r="C22" s="320">
        <f>'Resumo Geral'!C24</f>
        <v>1400528.26</v>
      </c>
      <c r="D22" s="325">
        <f t="shared" si="0"/>
        <v>0.336903559375023</v>
      </c>
      <c r="E22" s="326">
        <f t="shared" si="17"/>
        <v>99997.717764</v>
      </c>
      <c r="F22" s="323">
        <v>0.0714</v>
      </c>
      <c r="G22" s="327">
        <f t="shared" ref="G22" si="36">F22</f>
        <v>0.0714</v>
      </c>
      <c r="H22" s="326">
        <f t="shared" si="1"/>
        <v>99997.717764</v>
      </c>
      <c r="I22" s="323">
        <v>0.0714</v>
      </c>
      <c r="J22" s="327">
        <f t="shared" ref="J22:J25" si="37">I22+G22</f>
        <v>0.1428</v>
      </c>
      <c r="K22" s="326">
        <f t="shared" si="18"/>
        <v>99997.717764</v>
      </c>
      <c r="L22" s="323">
        <v>0.0714</v>
      </c>
      <c r="M22" s="327">
        <f t="shared" ref="M22:M26" si="38">L22+J22</f>
        <v>0.2142</v>
      </c>
      <c r="N22" s="326">
        <f t="shared" si="19"/>
        <v>99997.717764</v>
      </c>
      <c r="O22" s="323">
        <v>0.0714</v>
      </c>
      <c r="P22" s="327">
        <f t="shared" si="6"/>
        <v>0.2856</v>
      </c>
      <c r="Q22" s="326">
        <f t="shared" si="20"/>
        <v>99997.717764</v>
      </c>
      <c r="R22" s="323">
        <v>0.0714</v>
      </c>
      <c r="S22" s="327">
        <f t="shared" si="7"/>
        <v>0.357</v>
      </c>
      <c r="T22" s="326">
        <f t="shared" ref="T22:T27" si="39">$C22*U22</f>
        <v>99997.717764</v>
      </c>
      <c r="U22" s="323">
        <v>0.0714</v>
      </c>
      <c r="V22" s="327">
        <f t="shared" si="8"/>
        <v>0.4284</v>
      </c>
      <c r="W22" s="326">
        <f t="shared" ref="W22:W27" si="40">$C22*X22</f>
        <v>99997.717764</v>
      </c>
      <c r="X22" s="323">
        <v>0.0714</v>
      </c>
      <c r="Y22" s="327">
        <f t="shared" si="9"/>
        <v>0.4998</v>
      </c>
      <c r="Z22" s="326">
        <f t="shared" ref="Z22:Z27" si="41">$C22*AA22</f>
        <v>99997.717764</v>
      </c>
      <c r="AA22" s="323">
        <v>0.0714</v>
      </c>
      <c r="AB22" s="327">
        <f t="shared" si="10"/>
        <v>0.5712</v>
      </c>
      <c r="AC22" s="326">
        <f t="shared" ref="AC22:AC27" si="42">$C22*AD22</f>
        <v>99997.717764</v>
      </c>
      <c r="AD22" s="323">
        <v>0.0714</v>
      </c>
      <c r="AE22" s="327">
        <f t="shared" si="11"/>
        <v>0.6426</v>
      </c>
      <c r="AF22" s="326">
        <f t="shared" ref="AF22:AF27" si="43">$C22*AG22</f>
        <v>99997.717764</v>
      </c>
      <c r="AG22" s="323">
        <v>0.0714</v>
      </c>
      <c r="AH22" s="346">
        <f t="shared" si="12"/>
        <v>0.714</v>
      </c>
      <c r="AI22" s="326">
        <f t="shared" ref="AI22:AI28" si="44">$C22*AJ22</f>
        <v>99997.717764</v>
      </c>
      <c r="AJ22" s="345">
        <v>0.0714</v>
      </c>
      <c r="AK22" s="327">
        <f t="shared" si="13"/>
        <v>0.7854</v>
      </c>
      <c r="AL22" s="326">
        <f t="shared" ref="AL22:AL28" si="45">$C22*AM22</f>
        <v>99997.717764</v>
      </c>
      <c r="AM22" s="323">
        <v>0.0714</v>
      </c>
      <c r="AN22" s="327">
        <f t="shared" si="14"/>
        <v>0.8568</v>
      </c>
      <c r="AO22" s="326">
        <f t="shared" ref="AO22:AO28" si="46">$C22*AP22</f>
        <v>99997.717764</v>
      </c>
      <c r="AP22" s="323">
        <v>0.0714</v>
      </c>
      <c r="AQ22" s="327">
        <f t="shared" si="15"/>
        <v>0.9282</v>
      </c>
      <c r="AR22" s="326">
        <f t="shared" ref="AR22:AR28" si="47">$C22*AS22</f>
        <v>100557.929068</v>
      </c>
      <c r="AS22" s="323">
        <v>0.0718</v>
      </c>
      <c r="AT22" s="351">
        <f t="shared" si="16"/>
        <v>1</v>
      </c>
    </row>
    <row r="23" ht="26.4" customHeight="1" spans="1:46">
      <c r="A23" s="267">
        <v>7</v>
      </c>
      <c r="B23" s="271" t="str">
        <f>'Resumo Geral'!B25</f>
        <v>FECHAMENTO/VEDAÇÕES</v>
      </c>
      <c r="C23" s="320">
        <f>'Resumo Geral'!C25</f>
        <v>263971.75</v>
      </c>
      <c r="D23" s="325">
        <f t="shared" ref="D23:D27" si="48">C23/$C$30</f>
        <v>0.0634996270260579</v>
      </c>
      <c r="E23" s="326">
        <f t="shared" si="17"/>
        <v>18847.58295</v>
      </c>
      <c r="F23" s="323">
        <v>0.0714</v>
      </c>
      <c r="G23" s="327">
        <f t="shared" ref="G23:G27" si="49">F23</f>
        <v>0.0714</v>
      </c>
      <c r="H23" s="326">
        <f t="shared" ref="H23:H29" si="50">$C23*I23</f>
        <v>18847.58295</v>
      </c>
      <c r="I23" s="323">
        <v>0.0714</v>
      </c>
      <c r="J23" s="327">
        <f t="shared" si="37"/>
        <v>0.1428</v>
      </c>
      <c r="K23" s="326">
        <f t="shared" ref="K23:K26" si="51">$C23*L23</f>
        <v>18847.58295</v>
      </c>
      <c r="L23" s="323">
        <v>0.0714</v>
      </c>
      <c r="M23" s="327">
        <f t="shared" si="38"/>
        <v>0.2142</v>
      </c>
      <c r="N23" s="326">
        <f t="shared" ref="N23:N27" si="52">$C23*O23</f>
        <v>18847.58295</v>
      </c>
      <c r="O23" s="323">
        <v>0.0714</v>
      </c>
      <c r="P23" s="327">
        <f t="shared" si="6"/>
        <v>0.2856</v>
      </c>
      <c r="Q23" s="326">
        <f t="shared" ref="Q23:Q27" si="53">$C23*R23</f>
        <v>18847.58295</v>
      </c>
      <c r="R23" s="323">
        <v>0.0714</v>
      </c>
      <c r="S23" s="327">
        <f t="shared" si="7"/>
        <v>0.357</v>
      </c>
      <c r="T23" s="326">
        <f t="shared" si="39"/>
        <v>18847.58295</v>
      </c>
      <c r="U23" s="323">
        <v>0.0714</v>
      </c>
      <c r="V23" s="327">
        <f t="shared" si="8"/>
        <v>0.4284</v>
      </c>
      <c r="W23" s="326">
        <f t="shared" si="40"/>
        <v>18847.58295</v>
      </c>
      <c r="X23" s="323">
        <v>0.0714</v>
      </c>
      <c r="Y23" s="327">
        <f t="shared" si="9"/>
        <v>0.4998</v>
      </c>
      <c r="Z23" s="326">
        <f t="shared" si="41"/>
        <v>18847.58295</v>
      </c>
      <c r="AA23" s="323">
        <v>0.0714</v>
      </c>
      <c r="AB23" s="327">
        <f t="shared" si="10"/>
        <v>0.5712</v>
      </c>
      <c r="AC23" s="326">
        <f t="shared" si="42"/>
        <v>18847.58295</v>
      </c>
      <c r="AD23" s="323">
        <v>0.0714</v>
      </c>
      <c r="AE23" s="327">
        <f t="shared" si="11"/>
        <v>0.6426</v>
      </c>
      <c r="AF23" s="326">
        <f t="shared" si="43"/>
        <v>18847.58295</v>
      </c>
      <c r="AG23" s="323">
        <v>0.0714</v>
      </c>
      <c r="AH23" s="346">
        <f t="shared" si="12"/>
        <v>0.714</v>
      </c>
      <c r="AI23" s="326">
        <f t="shared" si="44"/>
        <v>18847.58295</v>
      </c>
      <c r="AJ23" s="345">
        <v>0.0714</v>
      </c>
      <c r="AK23" s="327">
        <f t="shared" si="13"/>
        <v>0.7854</v>
      </c>
      <c r="AL23" s="326">
        <f t="shared" si="45"/>
        <v>18847.58295</v>
      </c>
      <c r="AM23" s="323">
        <v>0.0714</v>
      </c>
      <c r="AN23" s="327">
        <f t="shared" si="14"/>
        <v>0.8568</v>
      </c>
      <c r="AO23" s="326">
        <f t="shared" si="46"/>
        <v>18847.58295</v>
      </c>
      <c r="AP23" s="323">
        <v>0.0714</v>
      </c>
      <c r="AQ23" s="327">
        <f t="shared" si="15"/>
        <v>0.9282</v>
      </c>
      <c r="AR23" s="326">
        <f t="shared" si="47"/>
        <v>18953.17165</v>
      </c>
      <c r="AS23" s="323">
        <v>0.0718</v>
      </c>
      <c r="AT23" s="351">
        <f t="shared" si="16"/>
        <v>1</v>
      </c>
    </row>
    <row r="24" ht="26.4" customHeight="1" spans="1:46">
      <c r="A24" s="267">
        <v>8</v>
      </c>
      <c r="B24" s="271" t="str">
        <f>'Resumo Geral'!B26</f>
        <v>INSTALAÇÕES HIDRÁULICAS</v>
      </c>
      <c r="C24" s="320">
        <f>'Resumo Geral'!C26</f>
        <v>46682.28</v>
      </c>
      <c r="D24" s="325">
        <f t="shared" si="48"/>
        <v>0.0112296386591595</v>
      </c>
      <c r="E24" s="326">
        <f t="shared" si="17"/>
        <v>3333.114792</v>
      </c>
      <c r="F24" s="323">
        <v>0.0714</v>
      </c>
      <c r="G24" s="327">
        <f t="shared" si="49"/>
        <v>0.0714</v>
      </c>
      <c r="H24" s="326">
        <f t="shared" si="50"/>
        <v>3333.114792</v>
      </c>
      <c r="I24" s="323">
        <v>0.0714</v>
      </c>
      <c r="J24" s="327">
        <f t="shared" si="37"/>
        <v>0.1428</v>
      </c>
      <c r="K24" s="326">
        <f t="shared" si="51"/>
        <v>3333.114792</v>
      </c>
      <c r="L24" s="323">
        <v>0.0714</v>
      </c>
      <c r="M24" s="327">
        <f t="shared" si="38"/>
        <v>0.2142</v>
      </c>
      <c r="N24" s="326">
        <f t="shared" si="52"/>
        <v>3333.114792</v>
      </c>
      <c r="O24" s="323">
        <v>0.0714</v>
      </c>
      <c r="P24" s="327">
        <f t="shared" si="6"/>
        <v>0.2856</v>
      </c>
      <c r="Q24" s="326">
        <f t="shared" si="53"/>
        <v>3333.114792</v>
      </c>
      <c r="R24" s="323">
        <v>0.0714</v>
      </c>
      <c r="S24" s="327">
        <f t="shared" si="7"/>
        <v>0.357</v>
      </c>
      <c r="T24" s="326">
        <f t="shared" si="39"/>
        <v>3333.114792</v>
      </c>
      <c r="U24" s="323">
        <v>0.0714</v>
      </c>
      <c r="V24" s="327">
        <f t="shared" si="8"/>
        <v>0.4284</v>
      </c>
      <c r="W24" s="326">
        <f t="shared" si="40"/>
        <v>3333.114792</v>
      </c>
      <c r="X24" s="323">
        <v>0.0714</v>
      </c>
      <c r="Y24" s="327">
        <f t="shared" si="9"/>
        <v>0.4998</v>
      </c>
      <c r="Z24" s="326">
        <f t="shared" si="41"/>
        <v>3333.114792</v>
      </c>
      <c r="AA24" s="323">
        <v>0.0714</v>
      </c>
      <c r="AB24" s="327">
        <f t="shared" si="10"/>
        <v>0.5712</v>
      </c>
      <c r="AC24" s="326">
        <f t="shared" si="42"/>
        <v>3333.114792</v>
      </c>
      <c r="AD24" s="323">
        <v>0.0714</v>
      </c>
      <c r="AE24" s="327">
        <f t="shared" si="11"/>
        <v>0.6426</v>
      </c>
      <c r="AF24" s="326">
        <f t="shared" si="43"/>
        <v>3333.114792</v>
      </c>
      <c r="AG24" s="323">
        <v>0.0714</v>
      </c>
      <c r="AH24" s="346">
        <f t="shared" si="12"/>
        <v>0.714</v>
      </c>
      <c r="AI24" s="326">
        <f t="shared" si="44"/>
        <v>3333.114792</v>
      </c>
      <c r="AJ24" s="345">
        <v>0.0714</v>
      </c>
      <c r="AK24" s="327">
        <f t="shared" si="13"/>
        <v>0.7854</v>
      </c>
      <c r="AL24" s="326">
        <f t="shared" si="45"/>
        <v>3333.114792</v>
      </c>
      <c r="AM24" s="323">
        <v>0.0714</v>
      </c>
      <c r="AN24" s="327">
        <f t="shared" si="14"/>
        <v>0.8568</v>
      </c>
      <c r="AO24" s="326">
        <f t="shared" si="46"/>
        <v>3333.114792</v>
      </c>
      <c r="AP24" s="323">
        <v>0.0714</v>
      </c>
      <c r="AQ24" s="327">
        <f t="shared" si="15"/>
        <v>0.9282</v>
      </c>
      <c r="AR24" s="326">
        <f t="shared" si="47"/>
        <v>3351.787704</v>
      </c>
      <c r="AS24" s="323">
        <v>0.0718</v>
      </c>
      <c r="AT24" s="351">
        <f t="shared" si="16"/>
        <v>1</v>
      </c>
    </row>
    <row r="25" ht="26.4" customHeight="1" spans="1:46">
      <c r="A25" s="267">
        <v>9</v>
      </c>
      <c r="B25" s="271" t="str">
        <f>'Resumo Geral'!B27</f>
        <v>INSTALAÇÕES SANITÁRIAS/PLUVIAIS</v>
      </c>
      <c r="C25" s="320">
        <f>'Resumo Geral'!C27</f>
        <v>171483.02</v>
      </c>
      <c r="D25" s="325">
        <f t="shared" si="48"/>
        <v>0.0412510346705737</v>
      </c>
      <c r="E25" s="326">
        <f t="shared" si="17"/>
        <v>12243.887628</v>
      </c>
      <c r="F25" s="323">
        <v>0.0714</v>
      </c>
      <c r="G25" s="327">
        <f t="shared" si="49"/>
        <v>0.0714</v>
      </c>
      <c r="H25" s="326">
        <f t="shared" si="50"/>
        <v>12243.887628</v>
      </c>
      <c r="I25" s="323">
        <v>0.0714</v>
      </c>
      <c r="J25" s="327">
        <f t="shared" si="37"/>
        <v>0.1428</v>
      </c>
      <c r="K25" s="326">
        <f t="shared" si="51"/>
        <v>12243.887628</v>
      </c>
      <c r="L25" s="323">
        <v>0.0714</v>
      </c>
      <c r="M25" s="327">
        <f t="shared" si="38"/>
        <v>0.2142</v>
      </c>
      <c r="N25" s="326">
        <f t="shared" si="52"/>
        <v>12243.887628</v>
      </c>
      <c r="O25" s="323">
        <v>0.0714</v>
      </c>
      <c r="P25" s="327">
        <f t="shared" si="6"/>
        <v>0.2856</v>
      </c>
      <c r="Q25" s="326">
        <f t="shared" si="53"/>
        <v>12243.887628</v>
      </c>
      <c r="R25" s="323">
        <v>0.0714</v>
      </c>
      <c r="S25" s="327">
        <f t="shared" si="7"/>
        <v>0.357</v>
      </c>
      <c r="T25" s="326">
        <f t="shared" si="39"/>
        <v>12243.887628</v>
      </c>
      <c r="U25" s="323">
        <v>0.0714</v>
      </c>
      <c r="V25" s="327">
        <f t="shared" si="8"/>
        <v>0.4284</v>
      </c>
      <c r="W25" s="326">
        <f t="shared" si="40"/>
        <v>12243.887628</v>
      </c>
      <c r="X25" s="323">
        <v>0.0714</v>
      </c>
      <c r="Y25" s="327">
        <f t="shared" si="9"/>
        <v>0.4998</v>
      </c>
      <c r="Z25" s="326">
        <f t="shared" si="41"/>
        <v>12243.887628</v>
      </c>
      <c r="AA25" s="323">
        <v>0.0714</v>
      </c>
      <c r="AB25" s="327">
        <f t="shared" si="10"/>
        <v>0.5712</v>
      </c>
      <c r="AC25" s="326">
        <f t="shared" si="42"/>
        <v>12243.887628</v>
      </c>
      <c r="AD25" s="323">
        <v>0.0714</v>
      </c>
      <c r="AE25" s="327">
        <f t="shared" si="11"/>
        <v>0.6426</v>
      </c>
      <c r="AF25" s="326">
        <f t="shared" si="43"/>
        <v>12243.887628</v>
      </c>
      <c r="AG25" s="323">
        <v>0.0714</v>
      </c>
      <c r="AH25" s="346">
        <f t="shared" si="12"/>
        <v>0.714</v>
      </c>
      <c r="AI25" s="326">
        <f t="shared" si="44"/>
        <v>12243.887628</v>
      </c>
      <c r="AJ25" s="345">
        <v>0.0714</v>
      </c>
      <c r="AK25" s="327">
        <f t="shared" si="13"/>
        <v>0.7854</v>
      </c>
      <c r="AL25" s="326">
        <f t="shared" si="45"/>
        <v>12243.887628</v>
      </c>
      <c r="AM25" s="323">
        <v>0.0714</v>
      </c>
      <c r="AN25" s="327">
        <f t="shared" si="14"/>
        <v>0.8568</v>
      </c>
      <c r="AO25" s="326">
        <f t="shared" si="46"/>
        <v>12243.887628</v>
      </c>
      <c r="AP25" s="323">
        <v>0.0714</v>
      </c>
      <c r="AQ25" s="327">
        <f t="shared" si="15"/>
        <v>0.9282</v>
      </c>
      <c r="AR25" s="326">
        <f t="shared" si="47"/>
        <v>12312.480836</v>
      </c>
      <c r="AS25" s="323">
        <v>0.0718</v>
      </c>
      <c r="AT25" s="351">
        <f t="shared" si="16"/>
        <v>1</v>
      </c>
    </row>
    <row r="26" ht="26.4" customHeight="1" spans="1:46">
      <c r="A26" s="267">
        <v>10</v>
      </c>
      <c r="B26" s="271" t="str">
        <f>'Resumo Geral'!B28</f>
        <v>INSTALAÇÕES ELÉTRICAS</v>
      </c>
      <c r="C26" s="320">
        <f>'Resumo Geral'!C28</f>
        <v>18341.82</v>
      </c>
      <c r="D26" s="325">
        <f t="shared" si="48"/>
        <v>0.00441220974963832</v>
      </c>
      <c r="E26" s="326">
        <f t="shared" ref="E26" si="54">$C26*F26</f>
        <v>1309.605948</v>
      </c>
      <c r="F26" s="323">
        <v>0.0714</v>
      </c>
      <c r="G26" s="327">
        <f t="shared" ref="G26" si="55">F26</f>
        <v>0.0714</v>
      </c>
      <c r="H26" s="326">
        <f t="shared" si="50"/>
        <v>1309.605948</v>
      </c>
      <c r="I26" s="323">
        <v>0.0714</v>
      </c>
      <c r="J26" s="327">
        <f t="shared" ref="J26" si="56">I26+G26</f>
        <v>0.1428</v>
      </c>
      <c r="K26" s="326">
        <f t="shared" si="51"/>
        <v>1309.605948</v>
      </c>
      <c r="L26" s="323">
        <v>0.0714</v>
      </c>
      <c r="M26" s="327">
        <f t="shared" si="38"/>
        <v>0.2142</v>
      </c>
      <c r="N26" s="326">
        <f t="shared" si="52"/>
        <v>1309.605948</v>
      </c>
      <c r="O26" s="323">
        <v>0.0714</v>
      </c>
      <c r="P26" s="327">
        <f t="shared" si="6"/>
        <v>0.2856</v>
      </c>
      <c r="Q26" s="326">
        <f t="shared" si="53"/>
        <v>1309.605948</v>
      </c>
      <c r="R26" s="323">
        <v>0.0714</v>
      </c>
      <c r="S26" s="327">
        <f t="shared" si="7"/>
        <v>0.357</v>
      </c>
      <c r="T26" s="326">
        <f t="shared" ref="T26" si="57">$C26*U26</f>
        <v>1309.605948</v>
      </c>
      <c r="U26" s="323">
        <v>0.0714</v>
      </c>
      <c r="V26" s="327">
        <f t="shared" si="8"/>
        <v>0.4284</v>
      </c>
      <c r="W26" s="326">
        <f t="shared" si="40"/>
        <v>1309.605948</v>
      </c>
      <c r="X26" s="323">
        <v>0.0714</v>
      </c>
      <c r="Y26" s="327">
        <f t="shared" si="9"/>
        <v>0.4998</v>
      </c>
      <c r="Z26" s="326">
        <f t="shared" si="41"/>
        <v>1309.605948</v>
      </c>
      <c r="AA26" s="323">
        <v>0.0714</v>
      </c>
      <c r="AB26" s="327">
        <f t="shared" si="10"/>
        <v>0.5712</v>
      </c>
      <c r="AC26" s="326">
        <f t="shared" si="42"/>
        <v>1309.605948</v>
      </c>
      <c r="AD26" s="323">
        <v>0.0714</v>
      </c>
      <c r="AE26" s="327">
        <f t="shared" si="11"/>
        <v>0.6426</v>
      </c>
      <c r="AF26" s="326">
        <f t="shared" si="43"/>
        <v>1309.605948</v>
      </c>
      <c r="AG26" s="323">
        <v>0.0714</v>
      </c>
      <c r="AH26" s="346">
        <f t="shared" si="12"/>
        <v>0.714</v>
      </c>
      <c r="AI26" s="326">
        <f t="shared" si="44"/>
        <v>1309.605948</v>
      </c>
      <c r="AJ26" s="345">
        <v>0.0714</v>
      </c>
      <c r="AK26" s="327">
        <f t="shared" si="13"/>
        <v>0.7854</v>
      </c>
      <c r="AL26" s="326">
        <f t="shared" si="45"/>
        <v>1309.605948</v>
      </c>
      <c r="AM26" s="323">
        <v>0.0714</v>
      </c>
      <c r="AN26" s="327">
        <f t="shared" si="14"/>
        <v>0.8568</v>
      </c>
      <c r="AO26" s="326">
        <f t="shared" si="46"/>
        <v>1309.605948</v>
      </c>
      <c r="AP26" s="323">
        <v>0.0714</v>
      </c>
      <c r="AQ26" s="327">
        <f t="shared" si="15"/>
        <v>0.9282</v>
      </c>
      <c r="AR26" s="326">
        <f t="shared" si="47"/>
        <v>1316.942676</v>
      </c>
      <c r="AS26" s="323">
        <v>0.0718</v>
      </c>
      <c r="AT26" s="351">
        <f t="shared" si="16"/>
        <v>1</v>
      </c>
    </row>
    <row r="27" ht="27" customHeight="1" spans="1:46">
      <c r="A27" s="267">
        <v>11</v>
      </c>
      <c r="B27" s="271" t="str">
        <f>'Resumo Geral'!B29</f>
        <v>REVESTIMENTO E PINTURA</v>
      </c>
      <c r="C27" s="320">
        <f>'Resumo Geral'!C29</f>
        <v>915772.6</v>
      </c>
      <c r="D27" s="325">
        <f t="shared" si="48"/>
        <v>0.220293340255854</v>
      </c>
      <c r="E27" s="326">
        <f t="shared" si="17"/>
        <v>65386.16364</v>
      </c>
      <c r="F27" s="323">
        <v>0.0714</v>
      </c>
      <c r="G27" s="327">
        <f t="shared" si="49"/>
        <v>0.0714</v>
      </c>
      <c r="H27" s="326">
        <f t="shared" si="50"/>
        <v>65386.16364</v>
      </c>
      <c r="I27" s="323">
        <v>0.0714</v>
      </c>
      <c r="J27" s="327">
        <f t="shared" ref="J27" si="58">I27+G27</f>
        <v>0.1428</v>
      </c>
      <c r="K27" s="326">
        <f t="shared" ref="K27" si="59">$C27*L27</f>
        <v>65386.16364</v>
      </c>
      <c r="L27" s="323">
        <v>0.0714</v>
      </c>
      <c r="M27" s="327">
        <f t="shared" ref="M27" si="60">L27+J27</f>
        <v>0.2142</v>
      </c>
      <c r="N27" s="326">
        <f t="shared" si="52"/>
        <v>65386.16364</v>
      </c>
      <c r="O27" s="323">
        <v>0.0714</v>
      </c>
      <c r="P27" s="327">
        <f t="shared" si="6"/>
        <v>0.2856</v>
      </c>
      <c r="Q27" s="326">
        <f t="shared" si="53"/>
        <v>65386.16364</v>
      </c>
      <c r="R27" s="323">
        <v>0.0714</v>
      </c>
      <c r="S27" s="327">
        <f t="shared" si="7"/>
        <v>0.357</v>
      </c>
      <c r="T27" s="326">
        <f t="shared" si="39"/>
        <v>65386.16364</v>
      </c>
      <c r="U27" s="323">
        <v>0.0714</v>
      </c>
      <c r="V27" s="327">
        <f t="shared" ref="V27" si="61">U27+S27</f>
        <v>0.4284</v>
      </c>
      <c r="W27" s="326">
        <f t="shared" si="40"/>
        <v>65386.16364</v>
      </c>
      <c r="X27" s="323">
        <v>0.0714</v>
      </c>
      <c r="Y27" s="327">
        <f t="shared" si="9"/>
        <v>0.4998</v>
      </c>
      <c r="Z27" s="326">
        <f t="shared" si="41"/>
        <v>65386.16364</v>
      </c>
      <c r="AA27" s="323">
        <v>0.0714</v>
      </c>
      <c r="AB27" s="327">
        <f t="shared" si="10"/>
        <v>0.5712</v>
      </c>
      <c r="AC27" s="326">
        <f t="shared" si="42"/>
        <v>65386.16364</v>
      </c>
      <c r="AD27" s="323">
        <v>0.0714</v>
      </c>
      <c r="AE27" s="327">
        <f t="shared" si="11"/>
        <v>0.6426</v>
      </c>
      <c r="AF27" s="326">
        <f t="shared" si="43"/>
        <v>65386.16364</v>
      </c>
      <c r="AG27" s="323">
        <v>0.0714</v>
      </c>
      <c r="AH27" s="346">
        <f t="shared" si="12"/>
        <v>0.714</v>
      </c>
      <c r="AI27" s="326">
        <f t="shared" si="44"/>
        <v>65386.16364</v>
      </c>
      <c r="AJ27" s="345">
        <v>0.0714</v>
      </c>
      <c r="AK27" s="327">
        <f t="shared" si="13"/>
        <v>0.7854</v>
      </c>
      <c r="AL27" s="326">
        <f t="shared" si="45"/>
        <v>65386.16364</v>
      </c>
      <c r="AM27" s="323">
        <v>0.0714</v>
      </c>
      <c r="AN27" s="327">
        <f t="shared" si="14"/>
        <v>0.8568</v>
      </c>
      <c r="AO27" s="326">
        <f t="shared" si="46"/>
        <v>65386.16364</v>
      </c>
      <c r="AP27" s="323">
        <v>0.0714</v>
      </c>
      <c r="AQ27" s="327">
        <f t="shared" si="15"/>
        <v>0.9282</v>
      </c>
      <c r="AR27" s="326">
        <f t="shared" si="47"/>
        <v>65752.47268</v>
      </c>
      <c r="AS27" s="323">
        <v>0.0718</v>
      </c>
      <c r="AT27" s="351">
        <f t="shared" si="16"/>
        <v>1</v>
      </c>
    </row>
    <row r="28" ht="27" customHeight="1" spans="1:46">
      <c r="A28" s="328">
        <v>12</v>
      </c>
      <c r="B28" s="271" t="str">
        <f>'Resumo Geral'!B30</f>
        <v>CALÇADA DE CONCRETO</v>
      </c>
      <c r="C28" s="320">
        <f>'Resumo Geral'!C30</f>
        <v>44863.2</v>
      </c>
      <c r="D28" s="325">
        <f>C28/C30</f>
        <v>0.0107920505402394</v>
      </c>
      <c r="E28" s="326">
        <f t="shared" ref="E28:E29" si="62">$C28*F28</f>
        <v>3203.23248</v>
      </c>
      <c r="F28" s="323">
        <v>0.0714</v>
      </c>
      <c r="G28" s="327">
        <f t="shared" ref="G28:G29" si="63">F28</f>
        <v>0.0714</v>
      </c>
      <c r="H28" s="326">
        <f t="shared" si="50"/>
        <v>3203.23248</v>
      </c>
      <c r="I28" s="323">
        <v>0.0714</v>
      </c>
      <c r="J28" s="327">
        <f t="shared" ref="J28:J29" si="64">I28+G28</f>
        <v>0.1428</v>
      </c>
      <c r="K28" s="326">
        <f t="shared" ref="K28:K29" si="65">$C28*L28</f>
        <v>3203.23248</v>
      </c>
      <c r="L28" s="323">
        <v>0.0714</v>
      </c>
      <c r="M28" s="327">
        <f t="shared" ref="M28:M29" si="66">L28+J28</f>
        <v>0.2142</v>
      </c>
      <c r="N28" s="326">
        <f t="shared" ref="N28:N29" si="67">$C28*O28</f>
        <v>3203.23248</v>
      </c>
      <c r="O28" s="323">
        <v>0.0714</v>
      </c>
      <c r="P28" s="327">
        <f t="shared" ref="P28:P29" si="68">O28+M28</f>
        <v>0.2856</v>
      </c>
      <c r="Q28" s="326">
        <f t="shared" ref="Q28" si="69">$C28*R28</f>
        <v>3203.23248</v>
      </c>
      <c r="R28" s="323">
        <v>0.0714</v>
      </c>
      <c r="S28" s="327">
        <f t="shared" ref="S28" si="70">R28+P28</f>
        <v>0.357</v>
      </c>
      <c r="T28" s="326">
        <f t="shared" ref="T28:T29" si="71">$C28*U28</f>
        <v>3203.23248</v>
      </c>
      <c r="U28" s="323">
        <v>0.0714</v>
      </c>
      <c r="V28" s="327">
        <f t="shared" ref="V28:V29" si="72">U28+S28</f>
        <v>0.4284</v>
      </c>
      <c r="W28" s="326">
        <f t="shared" ref="W28" si="73">$C28*X28</f>
        <v>3203.23248</v>
      </c>
      <c r="X28" s="323">
        <v>0.0714</v>
      </c>
      <c r="Y28" s="327">
        <f t="shared" ref="Y28" si="74">X28+V28</f>
        <v>0.4998</v>
      </c>
      <c r="Z28" s="326">
        <f t="shared" ref="Z28" si="75">$C28*AA28</f>
        <v>3203.23248</v>
      </c>
      <c r="AA28" s="323">
        <v>0.0714</v>
      </c>
      <c r="AB28" s="327">
        <f t="shared" ref="AB28" si="76">AA28+Y28</f>
        <v>0.5712</v>
      </c>
      <c r="AC28" s="326">
        <f t="shared" ref="AC28" si="77">$C28*AD28</f>
        <v>3203.23248</v>
      </c>
      <c r="AD28" s="323">
        <v>0.0714</v>
      </c>
      <c r="AE28" s="327">
        <f t="shared" ref="AE28" si="78">AD28+AB28</f>
        <v>0.6426</v>
      </c>
      <c r="AF28" s="326">
        <f t="shared" ref="AF28" si="79">$C28*AG28</f>
        <v>3203.23248</v>
      </c>
      <c r="AG28" s="323">
        <v>0.0714</v>
      </c>
      <c r="AH28" s="327">
        <f t="shared" ref="AH28" si="80">AG28+AE28</f>
        <v>0.714</v>
      </c>
      <c r="AI28" s="326">
        <f t="shared" si="44"/>
        <v>3203.23248</v>
      </c>
      <c r="AJ28" s="323">
        <v>0.0714</v>
      </c>
      <c r="AK28" s="327">
        <f t="shared" si="13"/>
        <v>0.7854</v>
      </c>
      <c r="AL28" s="326">
        <f t="shared" si="45"/>
        <v>3203.23248</v>
      </c>
      <c r="AM28" s="323">
        <v>0.0714</v>
      </c>
      <c r="AN28" s="327">
        <f t="shared" si="14"/>
        <v>0.8568</v>
      </c>
      <c r="AO28" s="326">
        <f t="shared" si="46"/>
        <v>3203.23248</v>
      </c>
      <c r="AP28" s="323">
        <v>0.0714</v>
      </c>
      <c r="AQ28" s="327">
        <f t="shared" si="15"/>
        <v>0.9282</v>
      </c>
      <c r="AR28" s="326">
        <f t="shared" si="47"/>
        <v>3221.17776</v>
      </c>
      <c r="AS28" s="323">
        <v>0.0718</v>
      </c>
      <c r="AT28" s="327">
        <f t="shared" si="16"/>
        <v>1</v>
      </c>
    </row>
    <row r="29" ht="27" customHeight="1" spans="1:46">
      <c r="A29" s="328">
        <v>13</v>
      </c>
      <c r="B29" s="271" t="str">
        <f>'Resumo Geral'!B31</f>
        <v>LIMPEZA DE OBRA</v>
      </c>
      <c r="C29" s="320">
        <f>'Resumo Geral'!C31</f>
        <v>26893.17</v>
      </c>
      <c r="D29" s="325">
        <f>C29/C30</f>
        <v>0.00646927659701604</v>
      </c>
      <c r="E29" s="326">
        <f t="shared" si="62"/>
        <v>0</v>
      </c>
      <c r="F29" s="323">
        <v>0</v>
      </c>
      <c r="G29" s="327">
        <f t="shared" si="63"/>
        <v>0</v>
      </c>
      <c r="H29" s="326">
        <f t="shared" si="50"/>
        <v>3840.344676</v>
      </c>
      <c r="I29" s="323">
        <v>0.1428</v>
      </c>
      <c r="J29" s="327">
        <f t="shared" si="64"/>
        <v>0.1428</v>
      </c>
      <c r="K29" s="326">
        <f t="shared" si="65"/>
        <v>0</v>
      </c>
      <c r="L29" s="323">
        <v>0</v>
      </c>
      <c r="M29" s="327">
        <f t="shared" si="66"/>
        <v>0.1428</v>
      </c>
      <c r="N29" s="326">
        <f t="shared" si="67"/>
        <v>3840.344676</v>
      </c>
      <c r="O29" s="323">
        <v>0.1428</v>
      </c>
      <c r="P29" s="327">
        <f t="shared" si="68"/>
        <v>0.2856</v>
      </c>
      <c r="Q29" s="326">
        <f t="shared" ref="Q29" si="81">$C29*R29</f>
        <v>0</v>
      </c>
      <c r="R29" s="323">
        <v>0</v>
      </c>
      <c r="S29" s="327">
        <f t="shared" ref="S29" si="82">R29+P29</f>
        <v>0.2856</v>
      </c>
      <c r="T29" s="326">
        <f t="shared" si="71"/>
        <v>3840.344676</v>
      </c>
      <c r="U29" s="323">
        <v>0.1428</v>
      </c>
      <c r="V29" s="327">
        <f t="shared" si="72"/>
        <v>0.4284</v>
      </c>
      <c r="W29" s="326">
        <f t="shared" ref="W29" si="83">$C29*X29</f>
        <v>0</v>
      </c>
      <c r="X29" s="323">
        <v>0</v>
      </c>
      <c r="Y29" s="327">
        <f t="shared" ref="Y29" si="84">X29+V29</f>
        <v>0.4284</v>
      </c>
      <c r="Z29" s="326">
        <f t="shared" ref="Z29" si="85">$C29*AA29</f>
        <v>3840.344676</v>
      </c>
      <c r="AA29" s="323">
        <v>0.1428</v>
      </c>
      <c r="AB29" s="327">
        <f t="shared" ref="AB29" si="86">AA29+Y29</f>
        <v>0.5712</v>
      </c>
      <c r="AC29" s="326">
        <f t="shared" ref="AC29" si="87">$C29*AD29</f>
        <v>0</v>
      </c>
      <c r="AD29" s="323">
        <v>0</v>
      </c>
      <c r="AE29" s="327">
        <f t="shared" ref="AE29" si="88">AD29+AB29</f>
        <v>0.5712</v>
      </c>
      <c r="AF29" s="326">
        <f t="shared" ref="AF29" si="89">$C29*AG29</f>
        <v>3840.344676</v>
      </c>
      <c r="AG29" s="323">
        <v>0.1428</v>
      </c>
      <c r="AH29" s="327">
        <f t="shared" ref="AH29" si="90">AG29+AE29</f>
        <v>0.714</v>
      </c>
      <c r="AI29" s="326">
        <f t="shared" ref="AI29" si="91">$C29*AJ29</f>
        <v>0</v>
      </c>
      <c r="AJ29" s="323">
        <v>0</v>
      </c>
      <c r="AK29" s="327">
        <f t="shared" si="13"/>
        <v>0.714</v>
      </c>
      <c r="AL29" s="326">
        <f t="shared" ref="AL29" si="92">$C29*AM29</f>
        <v>3840.344676</v>
      </c>
      <c r="AM29" s="323">
        <v>0.1428</v>
      </c>
      <c r="AN29" s="327">
        <f t="shared" ref="AN29" si="93">AM29+AK29</f>
        <v>0.8568</v>
      </c>
      <c r="AO29" s="326">
        <f t="shared" ref="AO29" si="94">$C29*AP29</f>
        <v>0</v>
      </c>
      <c r="AP29" s="323">
        <v>0</v>
      </c>
      <c r="AQ29" s="327">
        <f t="shared" ref="AQ29" si="95">AP29+AN29</f>
        <v>0.8568</v>
      </c>
      <c r="AR29" s="326">
        <f t="shared" ref="AR29" si="96">$C29*AS29</f>
        <v>3851.101944</v>
      </c>
      <c r="AS29" s="323">
        <v>0.1432</v>
      </c>
      <c r="AT29" s="327">
        <f t="shared" ref="AT29" si="97">AS29+AQ29</f>
        <v>1</v>
      </c>
    </row>
    <row r="30" ht="18.75" spans="1:46">
      <c r="A30" s="329" t="s">
        <v>24</v>
      </c>
      <c r="B30" s="330"/>
      <c r="C30" s="331">
        <f>'Resumo Geral'!C32</f>
        <v>4157059.85</v>
      </c>
      <c r="D30" s="332">
        <f>SUM(D17:D29)</f>
        <v>1</v>
      </c>
      <c r="E30" s="236"/>
      <c r="F30" s="236"/>
      <c r="G30" s="236"/>
      <c r="H30" s="236"/>
      <c r="I30" s="236"/>
      <c r="J30" s="236"/>
      <c r="K30" s="236"/>
      <c r="L30" s="236"/>
      <c r="M30" s="236"/>
      <c r="N30" s="236"/>
      <c r="O30" s="236"/>
      <c r="P30" s="236"/>
      <c r="Q30" s="236"/>
      <c r="R30" s="236"/>
      <c r="S30" s="236"/>
      <c r="T30" s="236"/>
      <c r="U30" s="236"/>
      <c r="V30" s="236"/>
      <c r="W30" s="236"/>
      <c r="X30" s="236"/>
      <c r="Y30" s="236"/>
      <c r="Z30" s="236"/>
      <c r="AA30" s="236"/>
      <c r="AB30" s="236"/>
      <c r="AC30" s="236"/>
      <c r="AD30" s="236"/>
      <c r="AE30" s="236"/>
      <c r="AF30" s="236"/>
      <c r="AG30" s="236"/>
      <c r="AH30" s="236"/>
      <c r="AI30" s="236"/>
      <c r="AJ30" s="236"/>
      <c r="AK30" s="236"/>
      <c r="AL30" s="236"/>
      <c r="AM30" s="236"/>
      <c r="AN30" s="236"/>
      <c r="AO30" s="236"/>
      <c r="AP30" s="236"/>
      <c r="AQ30" s="236"/>
      <c r="AR30" s="236"/>
      <c r="AS30" s="236"/>
      <c r="AT30" s="352"/>
    </row>
    <row r="34" spans="1:45">
      <c r="A34" s="120">
        <f ca="1">NOW()</f>
        <v>46140.64125</v>
      </c>
      <c r="B34" s="121"/>
      <c r="C34" s="333"/>
      <c r="D34" s="334" t="s">
        <v>25</v>
      </c>
      <c r="E34" s="334"/>
      <c r="F34" s="335"/>
      <c r="Q34" s="120">
        <v>46091.3412585648</v>
      </c>
      <c r="R34" s="121"/>
      <c r="S34" s="121"/>
      <c r="T34" s="121"/>
      <c r="U34" s="121"/>
      <c r="W34" s="333"/>
      <c r="X34" s="334" t="s">
        <v>25</v>
      </c>
      <c r="Y34" s="334"/>
      <c r="AL34" s="120">
        <v>46091.3412585648</v>
      </c>
      <c r="AM34" s="121"/>
      <c r="AN34" s="121"/>
      <c r="AO34" s="121"/>
      <c r="AQ34" s="333"/>
      <c r="AR34" s="334" t="s">
        <v>25</v>
      </c>
      <c r="AS34" s="334"/>
    </row>
    <row r="35" spans="1:45">
      <c r="A35" s="120"/>
      <c r="B35" s="121"/>
      <c r="C35" s="333"/>
      <c r="D35" s="24" t="s">
        <v>26</v>
      </c>
      <c r="E35" s="24"/>
      <c r="F35" s="335"/>
      <c r="Q35" s="120"/>
      <c r="R35" s="121"/>
      <c r="S35" s="121"/>
      <c r="T35" s="121"/>
      <c r="U35" s="121"/>
      <c r="W35" s="333"/>
      <c r="X35" s="24" t="s">
        <v>26</v>
      </c>
      <c r="Y35" s="24"/>
      <c r="AL35" s="120"/>
      <c r="AM35" s="121"/>
      <c r="AN35" s="121"/>
      <c r="AO35" s="121"/>
      <c r="AQ35" s="333"/>
      <c r="AR35" s="24" t="s">
        <v>26</v>
      </c>
      <c r="AS35" s="24"/>
    </row>
    <row r="36" ht="15.75" spans="1:45">
      <c r="A36" s="123"/>
      <c r="B36" s="124"/>
      <c r="C36" s="336"/>
      <c r="D36" s="337" t="s">
        <v>27</v>
      </c>
      <c r="E36" s="337"/>
      <c r="F36" s="335"/>
      <c r="Q36" s="123"/>
      <c r="R36" s="124"/>
      <c r="S36" s="124"/>
      <c r="T36" s="124"/>
      <c r="U36" s="124"/>
      <c r="W36" s="336"/>
      <c r="X36" s="337" t="s">
        <v>27</v>
      </c>
      <c r="Y36" s="337"/>
      <c r="AL36" s="123"/>
      <c r="AM36" s="124"/>
      <c r="AN36" s="124"/>
      <c r="AO36" s="124"/>
      <c r="AQ36" s="336"/>
      <c r="AR36" s="337" t="s">
        <v>27</v>
      </c>
      <c r="AS36" s="337"/>
    </row>
  </sheetData>
  <mergeCells count="38">
    <mergeCell ref="A1:C1"/>
    <mergeCell ref="B2:C2"/>
    <mergeCell ref="B3:C3"/>
    <mergeCell ref="B4:C4"/>
    <mergeCell ref="B5:C5"/>
    <mergeCell ref="B6:C6"/>
    <mergeCell ref="B7:C7"/>
    <mergeCell ref="B8:C8"/>
    <mergeCell ref="B9:C9"/>
    <mergeCell ref="B10:C10"/>
    <mergeCell ref="B11:C11"/>
    <mergeCell ref="B12:C12"/>
    <mergeCell ref="A14:D14"/>
    <mergeCell ref="E14:P14"/>
    <mergeCell ref="Q14:AK14"/>
    <mergeCell ref="AL14:AT14"/>
    <mergeCell ref="C15:D15"/>
    <mergeCell ref="E15:G15"/>
    <mergeCell ref="H15:J15"/>
    <mergeCell ref="K15:M15"/>
    <mergeCell ref="N15:P15"/>
    <mergeCell ref="Q15:S15"/>
    <mergeCell ref="T15:V15"/>
    <mergeCell ref="W15:Y15"/>
    <mergeCell ref="Z15:AB15"/>
    <mergeCell ref="AC15:AE15"/>
    <mergeCell ref="AF15:AH15"/>
    <mergeCell ref="AI15:AK15"/>
    <mergeCell ref="AL15:AN15"/>
    <mergeCell ref="AO15:AQ15"/>
    <mergeCell ref="AR15:AT15"/>
    <mergeCell ref="A30:B30"/>
    <mergeCell ref="A9:A10"/>
    <mergeCell ref="A15:A16"/>
    <mergeCell ref="B15:B16"/>
    <mergeCell ref="A34:B36"/>
    <mergeCell ref="AL34:AO36"/>
    <mergeCell ref="Q34:U36"/>
  </mergeCells>
  <conditionalFormatting sqref="A13:E13;D2:E12;A2:B12">
    <cfRule type="colorScale" priority="1">
      <colorScale>
        <cfvo type="min"/>
        <cfvo type="max"/>
        <color rgb="FFFCFCFF"/>
        <color rgb="FF63BE7B"/>
      </colorScale>
    </cfRule>
  </conditionalFormatting>
  <pageMargins left="0.511811024" right="0.511811024" top="0.787401575" bottom="0.787401575" header="0.31496062" footer="0.31496062"/>
  <pageSetup paperSize="1" scale="51" fitToWidth="2" orientation="landscape"/>
  <headerFooter/>
  <colBreaks count="1" manualBreakCount="1">
    <brk id="16" max="34" man="1"/>
  </colBreaks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D47"/>
  <sheetViews>
    <sheetView view="pageBreakPreview" zoomScale="60" zoomScaleNormal="88" topLeftCell="A21" workbookViewId="0">
      <selection activeCell="B37" sqref="A1:D37"/>
    </sheetView>
  </sheetViews>
  <sheetFormatPr defaultColWidth="9" defaultRowHeight="15" outlineLevelCol="3"/>
  <cols>
    <col min="1" max="1" width="56.2190476190476" customWidth="1"/>
    <col min="2" max="2" width="72.1047619047619" customWidth="1"/>
    <col min="3" max="3" width="30.2190476190476" customWidth="1"/>
    <col min="4" max="4" width="14.3333333333333" customWidth="1"/>
  </cols>
  <sheetData>
    <row r="1" ht="18" spans="1:4">
      <c r="A1" s="239" t="s">
        <v>28</v>
      </c>
      <c r="B1" s="240"/>
      <c r="C1" s="240"/>
      <c r="D1" s="241"/>
    </row>
    <row r="2" spans="1:4">
      <c r="A2" s="242" t="s">
        <v>29</v>
      </c>
      <c r="B2" s="243" t="s">
        <v>30</v>
      </c>
      <c r="C2" s="244"/>
      <c r="D2" s="245"/>
    </row>
    <row r="3" ht="17.4" customHeight="1" spans="1:4">
      <c r="A3" s="246" t="s">
        <v>31</v>
      </c>
      <c r="B3" s="247" t="s">
        <v>32</v>
      </c>
      <c r="C3" s="248"/>
      <c r="D3" s="249"/>
    </row>
    <row r="4" spans="1:4">
      <c r="A4" s="246" t="s">
        <v>33</v>
      </c>
      <c r="B4" s="250">
        <v>2707.38</v>
      </c>
      <c r="C4" s="248"/>
      <c r="D4" s="249"/>
    </row>
    <row r="5" ht="17.4" customHeight="1" spans="1:4">
      <c r="A5" s="242" t="s">
        <v>34</v>
      </c>
      <c r="B5" s="243" t="str">
        <f>[1]SINTÉTICO!$B$5</f>
        <v>PREFEITURA MUNICIPAL DE SINOP</v>
      </c>
      <c r="C5" s="248"/>
      <c r="D5" s="249"/>
    </row>
    <row r="6" ht="18.6" customHeight="1" spans="1:4">
      <c r="A6" s="246" t="s">
        <v>35</v>
      </c>
      <c r="B6" s="251" t="str">
        <f>[1]SINTÉTICO!$B$6</f>
        <v>SINOP</v>
      </c>
      <c r="C6" s="248"/>
      <c r="D6" s="249"/>
    </row>
    <row r="7" ht="18.6" customHeight="1" spans="1:4">
      <c r="A7" s="242" t="s">
        <v>36</v>
      </c>
      <c r="B7" s="252" t="s">
        <v>37</v>
      </c>
      <c r="C7" s="248"/>
      <c r="D7" s="249"/>
    </row>
    <row r="8" ht="23.4" customHeight="1" spans="1:4">
      <c r="A8" s="253" t="s">
        <v>38</v>
      </c>
      <c r="B8" s="254" t="s">
        <v>39</v>
      </c>
      <c r="C8" s="248"/>
      <c r="D8" s="249"/>
    </row>
    <row r="9" ht="10.8" customHeight="1" spans="1:4">
      <c r="A9" s="255"/>
      <c r="B9" s="256"/>
      <c r="C9" s="248"/>
      <c r="D9" s="249"/>
    </row>
    <row r="10" ht="15.6" customHeight="1" spans="1:4">
      <c r="A10" s="242" t="s">
        <v>40</v>
      </c>
      <c r="B10" s="257" t="str">
        <f>Orçamento!A3</f>
        <v>SINAPI - 12/2025 - MATO GROSSO - NÃO DESONERADA</v>
      </c>
      <c r="C10" s="248"/>
      <c r="D10" s="249"/>
    </row>
    <row r="11" ht="16.2" customHeight="1" spans="1:4">
      <c r="A11" s="242" t="s">
        <v>40</v>
      </c>
      <c r="B11" s="257" t="str">
        <f>Orçamento!A4</f>
        <v>SEINFRA - 028 - CEARÁ - NÃO DESONERADA</v>
      </c>
      <c r="C11" s="248"/>
      <c r="D11" s="249"/>
    </row>
    <row r="12" spans="1:4">
      <c r="A12" s="246" t="s">
        <v>41</v>
      </c>
      <c r="B12" s="258" t="s">
        <v>42</v>
      </c>
      <c r="C12" s="248"/>
      <c r="D12" s="249"/>
    </row>
    <row r="13" spans="1:4">
      <c r="A13" s="246" t="s">
        <v>43</v>
      </c>
      <c r="B13" s="257" t="s">
        <v>44</v>
      </c>
      <c r="C13" s="248"/>
      <c r="D13" s="249"/>
    </row>
    <row r="14" spans="1:4">
      <c r="A14" s="126"/>
      <c r="C14" s="248"/>
      <c r="D14" s="249"/>
    </row>
    <row r="15" spans="1:4">
      <c r="A15" s="259"/>
      <c r="B15" s="260"/>
      <c r="C15" s="248"/>
      <c r="D15" s="249"/>
    </row>
    <row r="16" ht="18" spans="1:4">
      <c r="A16" s="261" t="str">
        <f>B2</f>
        <v>RESUMO GERAL</v>
      </c>
      <c r="B16" s="262"/>
      <c r="C16" s="262"/>
      <c r="D16" s="263"/>
    </row>
    <row r="17" spans="1:4">
      <c r="A17" s="264" t="s">
        <v>2</v>
      </c>
      <c r="B17" s="265" t="s">
        <v>3</v>
      </c>
      <c r="C17" s="265" t="s">
        <v>4</v>
      </c>
      <c r="D17" s="266"/>
    </row>
    <row r="18" spans="1:4">
      <c r="A18" s="264"/>
      <c r="B18" s="265"/>
      <c r="C18" s="265" t="s">
        <v>19</v>
      </c>
      <c r="D18" s="266" t="s">
        <v>20</v>
      </c>
    </row>
    <row r="19" ht="18.6" customHeight="1" spans="1:4">
      <c r="A19" s="267" t="str">
        <f>[1]SINTÉTICO!A22</f>
        <v>1.</v>
      </c>
      <c r="B19" s="268" t="str">
        <f>Orçamento!D8</f>
        <v>ADMINISTRAÇÃO DE OBRA</v>
      </c>
      <c r="C19" s="269">
        <f>Orçamento!I8</f>
        <v>294497.7</v>
      </c>
      <c r="D19" s="270">
        <f>C19/C32</f>
        <v>0.0708427856769972</v>
      </c>
    </row>
    <row r="20" ht="24" customHeight="1" spans="1:4">
      <c r="A20" s="267" t="str">
        <f>[1]SINTÉTICO!A26</f>
        <v>2.</v>
      </c>
      <c r="B20" s="271" t="str">
        <f>Orçamento!D11</f>
        <v>SERVIÇÕES PRELIMINARES</v>
      </c>
      <c r="C20" s="269">
        <f>Orçamento!I11</f>
        <v>65025</v>
      </c>
      <c r="D20" s="270">
        <f>C20/C32</f>
        <v>0.0156420649079661</v>
      </c>
    </row>
    <row r="21" ht="20.4" customHeight="1" spans="1:4">
      <c r="A21" s="267" t="str">
        <f>[1]SINTÉTICO!A45</f>
        <v>3.</v>
      </c>
      <c r="B21" s="271" t="str">
        <f>Orçamento!D18</f>
        <v>FUNDAÇÃO</v>
      </c>
      <c r="C21" s="269">
        <f>Orçamento!I18</f>
        <v>266776.79</v>
      </c>
      <c r="D21" s="270">
        <f>C21/C32</f>
        <v>0.0641743923893711</v>
      </c>
    </row>
    <row r="22" ht="18.6" customHeight="1" spans="1:4">
      <c r="A22" s="267" t="str">
        <f>[1]SINTÉTICO!A48</f>
        <v>4.</v>
      </c>
      <c r="B22" s="271" t="str">
        <f>Orçamento!D25</f>
        <v>VIGAS</v>
      </c>
      <c r="C22" s="269">
        <f>Orçamento!I25</f>
        <v>462986.52</v>
      </c>
      <c r="D22" s="270">
        <f>C22/C32</f>
        <v>0.111373551670179</v>
      </c>
    </row>
    <row r="23" ht="19.8" customHeight="1" spans="1:4">
      <c r="A23" s="267" t="str">
        <f>[1]SINTÉTICO!A85</f>
        <v>5.</v>
      </c>
      <c r="B23" s="271" t="str">
        <f>Orçamento!D33</f>
        <v>PILARES</v>
      </c>
      <c r="C23" s="269">
        <f>Orçamento!I33</f>
        <v>179237.74</v>
      </c>
      <c r="D23" s="270">
        <f>C23/C32</f>
        <v>0.0431164684819248</v>
      </c>
    </row>
    <row r="24" ht="19.2" customHeight="1" spans="1:4">
      <c r="A24" s="267" t="s">
        <v>45</v>
      </c>
      <c r="B24" s="271" t="str">
        <f>Orçamento!D38</f>
        <v>LAJE</v>
      </c>
      <c r="C24" s="269">
        <f>Orçamento!I38</f>
        <v>1400528.26</v>
      </c>
      <c r="D24" s="270">
        <f>C24/C32</f>
        <v>0.336903559375023</v>
      </c>
    </row>
    <row r="25" ht="22.8" customHeight="1" spans="1:4">
      <c r="A25" s="267" t="s">
        <v>46</v>
      </c>
      <c r="B25" s="271" t="str">
        <f>Orçamento!D46</f>
        <v>FECHAMENTO/VEDAÇÕES</v>
      </c>
      <c r="C25" s="269">
        <f>Orçamento!I46</f>
        <v>263971.75</v>
      </c>
      <c r="D25" s="270">
        <f>C25/C32</f>
        <v>0.0634996270260579</v>
      </c>
    </row>
    <row r="26" ht="21.6" customHeight="1" spans="1:4">
      <c r="A26" s="267" t="s">
        <v>47</v>
      </c>
      <c r="B26" s="271" t="str">
        <f>Orçamento!D48</f>
        <v>INSTALAÇÕES HIDRÁULICAS</v>
      </c>
      <c r="C26" s="269">
        <f>Orçamento!I48</f>
        <v>46682.28</v>
      </c>
      <c r="D26" s="270">
        <f>C26/C32</f>
        <v>0.0112296386591595</v>
      </c>
    </row>
    <row r="27" ht="21.6" customHeight="1" spans="1:4">
      <c r="A27" s="267" t="s">
        <v>48</v>
      </c>
      <c r="B27" s="271" t="str">
        <f>Orçamento!D54</f>
        <v>INSTALAÇÕES SANITÁRIAS/PLUVIAIS</v>
      </c>
      <c r="C27" s="269">
        <f>Orçamento!I54</f>
        <v>171483.02</v>
      </c>
      <c r="D27" s="270">
        <f>C27/C32</f>
        <v>0.0412510346705737</v>
      </c>
    </row>
    <row r="28" ht="20.4" customHeight="1" spans="1:4">
      <c r="A28" s="267" t="s">
        <v>49</v>
      </c>
      <c r="B28" s="271" t="str">
        <f>Orçamento!D69</f>
        <v>INSTALAÇÕES ELÉTRICAS</v>
      </c>
      <c r="C28" s="269">
        <f>Orçamento!I69</f>
        <v>18341.82</v>
      </c>
      <c r="D28" s="270">
        <f>C28/C32</f>
        <v>0.00441220974963832</v>
      </c>
    </row>
    <row r="29" ht="24" customHeight="1" spans="1:4">
      <c r="A29" s="267" t="s">
        <v>50</v>
      </c>
      <c r="B29" s="271" t="str">
        <f>Orçamento!D76</f>
        <v>REVESTIMENTO E PINTURA</v>
      </c>
      <c r="C29" s="269">
        <f>Orçamento!I76</f>
        <v>915772.6</v>
      </c>
      <c r="D29" s="270">
        <f>C29/C32</f>
        <v>0.220293340255854</v>
      </c>
    </row>
    <row r="30" ht="24" customHeight="1" spans="1:4">
      <c r="A30" s="267" t="s">
        <v>51</v>
      </c>
      <c r="B30" s="272" t="str">
        <f>Orçamento!D83</f>
        <v>CALÇADA DE CONCRETO</v>
      </c>
      <c r="C30" s="273">
        <f>Orçamento!I83</f>
        <v>44863.2</v>
      </c>
      <c r="D30" s="270">
        <f>C30/C32</f>
        <v>0.0107920505402394</v>
      </c>
    </row>
    <row r="31" ht="24" customHeight="1" spans="1:4">
      <c r="A31" s="274" t="s">
        <v>52</v>
      </c>
      <c r="B31" s="272" t="s">
        <v>53</v>
      </c>
      <c r="C31" s="273">
        <v>26893.17</v>
      </c>
      <c r="D31" s="270">
        <f>C31/C32</f>
        <v>0.00646927659701604</v>
      </c>
    </row>
    <row r="32" ht="18.75" spans="1:4">
      <c r="A32" s="275" t="s">
        <v>24</v>
      </c>
      <c r="B32" s="276"/>
      <c r="C32" s="277">
        <f>SUM(C19:C31)</f>
        <v>4157059.85</v>
      </c>
      <c r="D32" s="278">
        <f>SUM(D19:D31)</f>
        <v>1</v>
      </c>
    </row>
    <row r="33" spans="1:4">
      <c r="A33" s="126"/>
      <c r="D33" s="279"/>
    </row>
    <row r="34" ht="24.6" customHeight="1" spans="1:4">
      <c r="A34" s="126"/>
      <c r="D34" s="279"/>
    </row>
    <row r="35" ht="17.4" customHeight="1" spans="1:4">
      <c r="A35" s="120">
        <f ca="1">NOW()</f>
        <v>46140.64125</v>
      </c>
      <c r="B35" s="23" t="s">
        <v>25</v>
      </c>
      <c r="C35" s="23"/>
      <c r="D35" s="280"/>
    </row>
    <row r="36" ht="14.4" customHeight="1" spans="1:4">
      <c r="A36" s="120"/>
      <c r="B36" s="24" t="s">
        <v>26</v>
      </c>
      <c r="C36" s="24"/>
      <c r="D36" s="281"/>
    </row>
    <row r="37" customHeight="1" spans="1:4">
      <c r="A37" s="123"/>
      <c r="B37" s="28" t="s">
        <v>27</v>
      </c>
      <c r="C37" s="28"/>
      <c r="D37" s="282"/>
    </row>
    <row r="44" spans="2:4">
      <c r="B44" s="283"/>
      <c r="C44" s="283"/>
      <c r="D44" s="283"/>
    </row>
    <row r="45" customHeight="1" spans="1:4">
      <c r="A45" s="284"/>
      <c r="B45" s="285"/>
      <c r="C45" s="285"/>
      <c r="D45" s="285"/>
    </row>
    <row r="46" customHeight="1" spans="1:4">
      <c r="A46" s="284"/>
      <c r="B46" s="286"/>
      <c r="C46" s="286"/>
      <c r="D46" s="286"/>
    </row>
    <row r="47" ht="15.6" customHeight="1" spans="1:4">
      <c r="A47" s="284"/>
      <c r="B47" s="286"/>
      <c r="C47" s="286"/>
      <c r="D47" s="286"/>
    </row>
  </sheetData>
  <mergeCells count="14">
    <mergeCell ref="A1:D1"/>
    <mergeCell ref="A16:D16"/>
    <mergeCell ref="C17:D17"/>
    <mergeCell ref="A32:B32"/>
    <mergeCell ref="B35:D35"/>
    <mergeCell ref="B36:D36"/>
    <mergeCell ref="B37:D37"/>
    <mergeCell ref="B44:D44"/>
    <mergeCell ref="A8:A9"/>
    <mergeCell ref="A17:A18"/>
    <mergeCell ref="A35:A37"/>
    <mergeCell ref="B8:B9"/>
    <mergeCell ref="B17:B18"/>
    <mergeCell ref="C2:D15"/>
  </mergeCells>
  <pageMargins left="0.511811024" right="0.511811024" top="0.787401575" bottom="0.787401575" header="0.31496062" footer="0.31496062"/>
  <pageSetup paperSize="1" scale="55" orientation="portrait"/>
  <headerFooter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Q844"/>
  <sheetViews>
    <sheetView view="pageBreakPreview" zoomScale="40" zoomScaleNormal="50" workbookViewId="0">
      <selection activeCell="B1" sqref="B1:K844"/>
    </sheetView>
  </sheetViews>
  <sheetFormatPr defaultColWidth="9" defaultRowHeight="15"/>
  <cols>
    <col min="1" max="1" width="0.219047619047619" customWidth="1"/>
    <col min="2" max="2" width="17.2190476190476" customWidth="1"/>
    <col min="3" max="3" width="13.1047619047619" customWidth="1"/>
    <col min="4" max="4" width="21.6666666666667" customWidth="1"/>
    <col min="5" max="5" width="111.333333333333" customWidth="1"/>
    <col min="6" max="6" width="15.2190476190476" customWidth="1"/>
    <col min="7" max="7" width="15" customWidth="1"/>
    <col min="9" max="9" width="21" customWidth="1"/>
    <col min="10" max="10" width="15.2190476190476" customWidth="1"/>
    <col min="11" max="11" width="16.1047619047619" customWidth="1"/>
  </cols>
  <sheetData>
    <row r="1" ht="20.4" customHeight="1" spans="1:11">
      <c r="A1" s="38"/>
      <c r="B1" s="38" t="s">
        <v>54</v>
      </c>
      <c r="C1" s="39"/>
      <c r="D1" s="128"/>
      <c r="E1" s="39" t="str">
        <f>Orçamento!E2</f>
        <v>Obra: Túmulos Verticais</v>
      </c>
      <c r="F1" s="39"/>
      <c r="G1" s="39"/>
      <c r="H1" s="39"/>
      <c r="I1" s="39"/>
      <c r="J1" s="39"/>
      <c r="K1" s="63"/>
    </row>
    <row r="2" ht="18.6" customHeight="1" spans="2:11">
      <c r="B2" s="129" t="str">
        <f>Orçamento!A3</f>
        <v>SINAPI - 12/2025 - MATO GROSSO - NÃO DESONERADA</v>
      </c>
      <c r="C2" s="130"/>
      <c r="D2" s="130"/>
      <c r="E2" s="41" t="str">
        <f>Orçamento!E3</f>
        <v>Local: Av. Dom Henrique Froehlich, esquina com Av. André Maggi</v>
      </c>
      <c r="F2" s="42" t="s">
        <v>55</v>
      </c>
      <c r="G2" s="43"/>
      <c r="H2" s="41"/>
      <c r="I2" s="41"/>
      <c r="J2" s="41"/>
      <c r="K2" s="64"/>
    </row>
    <row r="3" ht="16.8" customHeight="1" spans="1:11">
      <c r="A3" s="44"/>
      <c r="B3" s="129" t="str">
        <f>Orçamento!A4</f>
        <v>SEINFRA - 028 - CEARÁ - NÃO DESONERADA</v>
      </c>
      <c r="C3" s="130"/>
      <c r="D3" s="130"/>
      <c r="E3" s="41" t="str">
        <f>Orçamento!E4</f>
        <v>Bairro: Centro</v>
      </c>
      <c r="F3" s="42" t="s">
        <v>56</v>
      </c>
      <c r="G3" s="43"/>
      <c r="H3" s="41"/>
      <c r="I3" s="41"/>
      <c r="J3" s="41"/>
      <c r="K3" s="64"/>
    </row>
    <row r="4" ht="17.25" spans="1:11">
      <c r="A4" s="44"/>
      <c r="B4" s="97"/>
      <c r="C4" s="41"/>
      <c r="D4" s="41"/>
      <c r="E4" s="98" t="str">
        <f>Orçamento!E5</f>
        <v>Município: Sinop - MT</v>
      </c>
      <c r="F4" s="41"/>
      <c r="G4" s="41"/>
      <c r="H4" s="41"/>
      <c r="I4" s="41"/>
      <c r="J4" s="41"/>
      <c r="K4" s="64"/>
    </row>
    <row r="5" ht="66.6" customHeight="1" spans="1:11">
      <c r="A5" s="99"/>
      <c r="B5" s="99"/>
      <c r="C5" s="100"/>
      <c r="D5" s="100"/>
      <c r="E5" s="100"/>
      <c r="F5" s="100"/>
      <c r="G5" s="100"/>
      <c r="H5" s="100"/>
      <c r="I5" s="100"/>
      <c r="J5" s="100"/>
      <c r="K5" s="112"/>
    </row>
    <row r="6" ht="19.8" customHeight="1" spans="1:11">
      <c r="A6" s="44"/>
      <c r="B6" s="131" t="s">
        <v>57</v>
      </c>
      <c r="C6" s="132"/>
      <c r="D6" s="132"/>
      <c r="E6" s="132" t="s">
        <v>58</v>
      </c>
      <c r="F6" s="132"/>
      <c r="G6" s="132"/>
      <c r="H6" s="132"/>
      <c r="I6" s="164"/>
      <c r="J6" s="132"/>
      <c r="K6" s="165">
        <v>294497.7</v>
      </c>
    </row>
    <row r="7" ht="25.2" customHeight="1" spans="1:17">
      <c r="A7" s="44"/>
      <c r="B7" s="133" t="s">
        <v>59</v>
      </c>
      <c r="C7" s="134" t="s">
        <v>60</v>
      </c>
      <c r="D7" s="135" t="s">
        <v>61</v>
      </c>
      <c r="E7" s="135" t="s">
        <v>3</v>
      </c>
      <c r="F7" s="135" t="s">
        <v>62</v>
      </c>
      <c r="G7" s="135"/>
      <c r="H7" s="136" t="s">
        <v>63</v>
      </c>
      <c r="I7" s="134" t="s">
        <v>64</v>
      </c>
      <c r="J7" s="134" t="s">
        <v>65</v>
      </c>
      <c r="K7" s="166" t="s">
        <v>19</v>
      </c>
      <c r="L7" s="167"/>
      <c r="M7" s="167"/>
      <c r="N7" s="167"/>
      <c r="O7" s="167"/>
      <c r="P7" s="167"/>
      <c r="Q7" s="167"/>
    </row>
    <row r="8" ht="2.4" customHeight="1" spans="1:11">
      <c r="A8" s="126"/>
      <c r="B8" s="137" t="s">
        <v>66</v>
      </c>
      <c r="C8" s="138" t="s">
        <v>67</v>
      </c>
      <c r="D8" s="139" t="s">
        <v>68</v>
      </c>
      <c r="E8" s="139" t="s">
        <v>69</v>
      </c>
      <c r="F8" s="139" t="s">
        <v>70</v>
      </c>
      <c r="G8" s="139"/>
      <c r="H8" s="140" t="s">
        <v>71</v>
      </c>
      <c r="I8" s="168">
        <v>1</v>
      </c>
      <c r="J8" s="169">
        <v>12635.81</v>
      </c>
      <c r="K8" s="170">
        <v>12635.81</v>
      </c>
    </row>
    <row r="9" ht="31.8" customHeight="1" spans="1:11">
      <c r="A9" s="141"/>
      <c r="B9" s="142" t="s">
        <v>72</v>
      </c>
      <c r="C9" s="143" t="s">
        <v>73</v>
      </c>
      <c r="D9" s="144" t="s">
        <v>68</v>
      </c>
      <c r="E9" s="144" t="s">
        <v>74</v>
      </c>
      <c r="F9" s="144" t="s">
        <v>70</v>
      </c>
      <c r="G9" s="144"/>
      <c r="H9" s="145" t="s">
        <v>71</v>
      </c>
      <c r="I9" s="171">
        <v>1</v>
      </c>
      <c r="J9" s="172">
        <v>182.29</v>
      </c>
      <c r="K9" s="173">
        <v>182.29</v>
      </c>
    </row>
    <row r="10" spans="1:11">
      <c r="A10" s="146"/>
      <c r="B10" s="147" t="s">
        <v>75</v>
      </c>
      <c r="C10" s="148" t="s">
        <v>76</v>
      </c>
      <c r="D10" s="149" t="s">
        <v>68</v>
      </c>
      <c r="E10" s="149" t="s">
        <v>77</v>
      </c>
      <c r="F10" s="149" t="s">
        <v>78</v>
      </c>
      <c r="G10" s="149"/>
      <c r="H10" s="150" t="s">
        <v>71</v>
      </c>
      <c r="I10" s="174">
        <v>1</v>
      </c>
      <c r="J10" s="175">
        <v>11415.1</v>
      </c>
      <c r="K10" s="176">
        <v>11415.1</v>
      </c>
    </row>
    <row r="11" ht="14.4" customHeight="1" spans="1:11">
      <c r="A11" s="151"/>
      <c r="B11" s="147" t="s">
        <v>75</v>
      </c>
      <c r="C11" s="148" t="s">
        <v>79</v>
      </c>
      <c r="D11" s="149" t="s">
        <v>68</v>
      </c>
      <c r="E11" s="149" t="s">
        <v>80</v>
      </c>
      <c r="F11" s="149" t="s">
        <v>81</v>
      </c>
      <c r="G11" s="149"/>
      <c r="H11" s="150" t="s">
        <v>71</v>
      </c>
      <c r="I11" s="174">
        <v>1</v>
      </c>
      <c r="J11" s="175">
        <v>148.19</v>
      </c>
      <c r="K11" s="176">
        <v>148.19</v>
      </c>
    </row>
    <row r="12" ht="14.4" customHeight="1" spans="1:11">
      <c r="A12" s="151"/>
      <c r="B12" s="147" t="s">
        <v>75</v>
      </c>
      <c r="C12" s="148" t="s">
        <v>82</v>
      </c>
      <c r="D12" s="149" t="s">
        <v>68</v>
      </c>
      <c r="E12" s="149" t="s">
        <v>83</v>
      </c>
      <c r="F12" s="149" t="s">
        <v>81</v>
      </c>
      <c r="G12" s="149"/>
      <c r="H12" s="150" t="s">
        <v>71</v>
      </c>
      <c r="I12" s="174">
        <v>1</v>
      </c>
      <c r="J12" s="175">
        <v>346.81</v>
      </c>
      <c r="K12" s="176">
        <v>346.81</v>
      </c>
    </row>
    <row r="13" ht="14.4" customHeight="1" spans="1:11">
      <c r="A13" s="151"/>
      <c r="B13" s="147" t="s">
        <v>75</v>
      </c>
      <c r="C13" s="148" t="s">
        <v>84</v>
      </c>
      <c r="D13" s="149" t="s">
        <v>68</v>
      </c>
      <c r="E13" s="149" t="s">
        <v>85</v>
      </c>
      <c r="F13" s="149" t="s">
        <v>81</v>
      </c>
      <c r="G13" s="149"/>
      <c r="H13" s="150" t="s">
        <v>71</v>
      </c>
      <c r="I13" s="174">
        <v>1</v>
      </c>
      <c r="J13" s="175">
        <v>270.51</v>
      </c>
      <c r="K13" s="176">
        <v>270.51</v>
      </c>
    </row>
    <row r="14" ht="14.4" customHeight="1" spans="1:11">
      <c r="A14" s="151"/>
      <c r="B14" s="147" t="s">
        <v>75</v>
      </c>
      <c r="C14" s="148" t="s">
        <v>86</v>
      </c>
      <c r="D14" s="149" t="s">
        <v>68</v>
      </c>
      <c r="E14" s="149" t="s">
        <v>87</v>
      </c>
      <c r="F14" s="149" t="s">
        <v>81</v>
      </c>
      <c r="G14" s="149"/>
      <c r="H14" s="150" t="s">
        <v>71</v>
      </c>
      <c r="I14" s="174">
        <v>1</v>
      </c>
      <c r="J14" s="175">
        <v>15.46</v>
      </c>
      <c r="K14" s="176">
        <v>15.46</v>
      </c>
    </row>
    <row r="15" ht="14.4" customHeight="1" spans="1:11">
      <c r="A15" s="151"/>
      <c r="B15" s="147" t="s">
        <v>75</v>
      </c>
      <c r="C15" s="148" t="s">
        <v>88</v>
      </c>
      <c r="D15" s="149" t="s">
        <v>68</v>
      </c>
      <c r="E15" s="149" t="s">
        <v>89</v>
      </c>
      <c r="F15" s="149" t="s">
        <v>81</v>
      </c>
      <c r="G15" s="149"/>
      <c r="H15" s="150" t="s">
        <v>71</v>
      </c>
      <c r="I15" s="174">
        <v>1</v>
      </c>
      <c r="J15" s="175">
        <v>15.46</v>
      </c>
      <c r="K15" s="176">
        <v>15.46</v>
      </c>
    </row>
    <row r="16" ht="14.4" customHeight="1" spans="1:11">
      <c r="A16" s="126"/>
      <c r="B16" s="147" t="s">
        <v>75</v>
      </c>
      <c r="C16" s="148" t="s">
        <v>90</v>
      </c>
      <c r="D16" s="149" t="s">
        <v>68</v>
      </c>
      <c r="E16" s="149" t="s">
        <v>91</v>
      </c>
      <c r="F16" s="149" t="s">
        <v>81</v>
      </c>
      <c r="G16" s="149"/>
      <c r="H16" s="150" t="s">
        <v>71</v>
      </c>
      <c r="I16" s="174">
        <v>1</v>
      </c>
      <c r="J16" s="175">
        <v>241.99</v>
      </c>
      <c r="K16" s="176">
        <v>241.99</v>
      </c>
    </row>
    <row r="17" spans="1:11">
      <c r="A17" s="126"/>
      <c r="B17" s="152"/>
      <c r="C17" s="153"/>
      <c r="D17" s="153"/>
      <c r="E17" s="153"/>
      <c r="F17" s="153" t="s">
        <v>92</v>
      </c>
      <c r="G17" s="154">
        <v>11597.39</v>
      </c>
      <c r="H17" s="153" t="s">
        <v>93</v>
      </c>
      <c r="I17" s="154">
        <v>0</v>
      </c>
      <c r="J17" s="153" t="s">
        <v>94</v>
      </c>
      <c r="K17" s="177">
        <v>11597.39</v>
      </c>
    </row>
    <row r="18" ht="23.4" customHeight="1" spans="1:11">
      <c r="A18" s="141"/>
      <c r="B18" s="152"/>
      <c r="C18" s="153"/>
      <c r="D18" s="153"/>
      <c r="E18" s="153"/>
      <c r="F18" s="153" t="s">
        <v>95</v>
      </c>
      <c r="G18" s="154">
        <v>2808.94</v>
      </c>
      <c r="H18" s="153"/>
      <c r="I18" s="153" t="s">
        <v>96</v>
      </c>
      <c r="J18" s="153"/>
      <c r="K18" s="177">
        <v>15444.75</v>
      </c>
    </row>
    <row r="19" ht="14.4" customHeight="1" spans="1:11">
      <c r="A19" s="146"/>
      <c r="B19" s="155"/>
      <c r="C19" s="79"/>
      <c r="D19" s="79"/>
      <c r="E19" s="79"/>
      <c r="F19" s="79"/>
      <c r="G19" s="79"/>
      <c r="H19" s="79" t="s">
        <v>97</v>
      </c>
      <c r="I19" s="178">
        <v>14</v>
      </c>
      <c r="J19" s="79" t="s">
        <v>98</v>
      </c>
      <c r="K19" s="179">
        <v>216226.5</v>
      </c>
    </row>
    <row r="20" ht="14.4" customHeight="1" spans="1:11">
      <c r="A20" s="151"/>
      <c r="B20" s="156"/>
      <c r="C20" s="157"/>
      <c r="D20" s="157"/>
      <c r="E20" s="157"/>
      <c r="F20" s="157"/>
      <c r="G20" s="157"/>
      <c r="H20" s="157"/>
      <c r="I20" s="157"/>
      <c r="J20" s="157"/>
      <c r="K20" s="180"/>
    </row>
    <row r="21" ht="14.4" customHeight="1" spans="1:11">
      <c r="A21" s="151"/>
      <c r="B21" s="133" t="s">
        <v>99</v>
      </c>
      <c r="C21" s="134" t="s">
        <v>60</v>
      </c>
      <c r="D21" s="135" t="s">
        <v>61</v>
      </c>
      <c r="E21" s="135" t="s">
        <v>3</v>
      </c>
      <c r="F21" s="135" t="s">
        <v>62</v>
      </c>
      <c r="G21" s="135"/>
      <c r="H21" s="136" t="s">
        <v>63</v>
      </c>
      <c r="I21" s="134" t="s">
        <v>64</v>
      </c>
      <c r="J21" s="134" t="s">
        <v>65</v>
      </c>
      <c r="K21" s="166" t="s">
        <v>19</v>
      </c>
    </row>
    <row r="22" ht="14.4" customHeight="1" spans="1:11">
      <c r="A22" s="151"/>
      <c r="B22" s="158" t="s">
        <v>66</v>
      </c>
      <c r="C22" s="159" t="s">
        <v>100</v>
      </c>
      <c r="D22" s="160" t="s">
        <v>68</v>
      </c>
      <c r="E22" s="160" t="s">
        <v>101</v>
      </c>
      <c r="F22" s="160" t="s">
        <v>70</v>
      </c>
      <c r="G22" s="160"/>
      <c r="H22" s="161" t="s">
        <v>102</v>
      </c>
      <c r="I22" s="181">
        <v>1</v>
      </c>
      <c r="J22" s="182">
        <v>127.06</v>
      </c>
      <c r="K22" s="183">
        <v>127.06</v>
      </c>
    </row>
    <row r="23" ht="26.4" customHeight="1" spans="1:11">
      <c r="A23" s="151"/>
      <c r="B23" s="142" t="s">
        <v>72</v>
      </c>
      <c r="C23" s="143" t="s">
        <v>103</v>
      </c>
      <c r="D23" s="144" t="s">
        <v>68</v>
      </c>
      <c r="E23" s="144" t="s">
        <v>104</v>
      </c>
      <c r="F23" s="144" t="s">
        <v>70</v>
      </c>
      <c r="G23" s="144"/>
      <c r="H23" s="145" t="s">
        <v>102</v>
      </c>
      <c r="I23" s="171">
        <v>1</v>
      </c>
      <c r="J23" s="172">
        <v>1.78</v>
      </c>
      <c r="K23" s="173">
        <v>1.78</v>
      </c>
    </row>
    <row r="24" spans="1:11">
      <c r="A24" s="151"/>
      <c r="B24" s="147" t="s">
        <v>75</v>
      </c>
      <c r="C24" s="148" t="s">
        <v>105</v>
      </c>
      <c r="D24" s="149" t="s">
        <v>68</v>
      </c>
      <c r="E24" s="149" t="s">
        <v>106</v>
      </c>
      <c r="F24" s="149" t="s">
        <v>78</v>
      </c>
      <c r="G24" s="149"/>
      <c r="H24" s="150" t="s">
        <v>102</v>
      </c>
      <c r="I24" s="174">
        <v>1</v>
      </c>
      <c r="J24" s="175">
        <v>121.15</v>
      </c>
      <c r="K24" s="176">
        <v>121.15</v>
      </c>
    </row>
    <row r="25" ht="14.4" customHeight="1" spans="1:11">
      <c r="A25" s="151"/>
      <c r="B25" s="147" t="s">
        <v>75</v>
      </c>
      <c r="C25" s="148" t="s">
        <v>107</v>
      </c>
      <c r="D25" s="149" t="s">
        <v>68</v>
      </c>
      <c r="E25" s="149" t="s">
        <v>108</v>
      </c>
      <c r="F25" s="149" t="s">
        <v>81</v>
      </c>
      <c r="G25" s="149"/>
      <c r="H25" s="150" t="s">
        <v>102</v>
      </c>
      <c r="I25" s="174">
        <v>1</v>
      </c>
      <c r="J25" s="175">
        <v>1.84</v>
      </c>
      <c r="K25" s="176">
        <v>1.84</v>
      </c>
    </row>
    <row r="26" ht="14.4" customHeight="1" spans="1:11">
      <c r="A26" s="126"/>
      <c r="B26" s="147" t="s">
        <v>75</v>
      </c>
      <c r="C26" s="148" t="s">
        <v>109</v>
      </c>
      <c r="D26" s="149" t="s">
        <v>68</v>
      </c>
      <c r="E26" s="149" t="s">
        <v>110</v>
      </c>
      <c r="F26" s="149" t="s">
        <v>81</v>
      </c>
      <c r="G26" s="149"/>
      <c r="H26" s="150" t="s">
        <v>102</v>
      </c>
      <c r="I26" s="174">
        <v>1</v>
      </c>
      <c r="J26" s="175">
        <v>1.43</v>
      </c>
      <c r="K26" s="176">
        <v>1.43</v>
      </c>
    </row>
    <row r="27" ht="14.4" customHeight="1" spans="1:11">
      <c r="A27" s="126"/>
      <c r="B27" s="147" t="s">
        <v>75</v>
      </c>
      <c r="C27" s="148" t="s">
        <v>111</v>
      </c>
      <c r="D27" s="149" t="s">
        <v>68</v>
      </c>
      <c r="E27" s="149" t="s">
        <v>112</v>
      </c>
      <c r="F27" s="149" t="s">
        <v>81</v>
      </c>
      <c r="G27" s="149"/>
      <c r="H27" s="150" t="s">
        <v>102</v>
      </c>
      <c r="I27" s="174">
        <v>1</v>
      </c>
      <c r="J27" s="175">
        <v>0.08</v>
      </c>
      <c r="K27" s="176">
        <v>0.08</v>
      </c>
    </row>
    <row r="28" ht="16.8" customHeight="1" spans="1:11">
      <c r="A28" s="162"/>
      <c r="B28" s="147" t="s">
        <v>75</v>
      </c>
      <c r="C28" s="148" t="s">
        <v>113</v>
      </c>
      <c r="D28" s="149" t="s">
        <v>68</v>
      </c>
      <c r="E28" s="149" t="s">
        <v>114</v>
      </c>
      <c r="F28" s="149" t="s">
        <v>81</v>
      </c>
      <c r="G28" s="149"/>
      <c r="H28" s="150" t="s">
        <v>102</v>
      </c>
      <c r="I28" s="174">
        <v>1</v>
      </c>
      <c r="J28" s="175">
        <v>0.01</v>
      </c>
      <c r="K28" s="176">
        <v>0.01</v>
      </c>
    </row>
    <row r="29" ht="21" customHeight="1" spans="1:11">
      <c r="A29" s="163"/>
      <c r="B29" s="147" t="s">
        <v>75</v>
      </c>
      <c r="C29" s="148" t="s">
        <v>115</v>
      </c>
      <c r="D29" s="149" t="s">
        <v>68</v>
      </c>
      <c r="E29" s="149" t="s">
        <v>116</v>
      </c>
      <c r="F29" s="149" t="s">
        <v>81</v>
      </c>
      <c r="G29" s="149"/>
      <c r="H29" s="150" t="s">
        <v>102</v>
      </c>
      <c r="I29" s="174">
        <v>1</v>
      </c>
      <c r="J29" s="175">
        <v>0.77</v>
      </c>
      <c r="K29" s="176">
        <v>0.77</v>
      </c>
    </row>
    <row r="30" ht="36" customHeight="1" spans="1:11">
      <c r="A30" s="151"/>
      <c r="B30" s="152"/>
      <c r="C30" s="153"/>
      <c r="D30" s="153"/>
      <c r="E30" s="153"/>
      <c r="F30" s="153" t="s">
        <v>92</v>
      </c>
      <c r="G30" s="154">
        <v>122.93</v>
      </c>
      <c r="H30" s="153" t="s">
        <v>93</v>
      </c>
      <c r="I30" s="154">
        <v>0</v>
      </c>
      <c r="J30" s="153" t="s">
        <v>94</v>
      </c>
      <c r="K30" s="177">
        <v>122.93</v>
      </c>
    </row>
    <row r="31" ht="31.2" customHeight="1" spans="1:11">
      <c r="A31" s="151"/>
      <c r="B31" s="152"/>
      <c r="C31" s="153"/>
      <c r="D31" s="153"/>
      <c r="E31" s="153"/>
      <c r="F31" s="153" t="s">
        <v>95</v>
      </c>
      <c r="G31" s="154">
        <v>28.24</v>
      </c>
      <c r="H31" s="153"/>
      <c r="I31" s="153" t="s">
        <v>96</v>
      </c>
      <c r="J31" s="153"/>
      <c r="K31" s="177">
        <v>155.3</v>
      </c>
    </row>
    <row r="32" ht="26.25" spans="1:11">
      <c r="A32" s="151"/>
      <c r="B32" s="155"/>
      <c r="C32" s="79"/>
      <c r="D32" s="79"/>
      <c r="E32" s="79"/>
      <c r="F32" s="79"/>
      <c r="G32" s="79"/>
      <c r="H32" s="79" t="s">
        <v>97</v>
      </c>
      <c r="I32" s="178">
        <v>504</v>
      </c>
      <c r="J32" s="79" t="s">
        <v>98</v>
      </c>
      <c r="K32" s="179">
        <v>78271.2</v>
      </c>
    </row>
    <row r="33" ht="15.75" spans="1:11">
      <c r="A33" s="151"/>
      <c r="B33" s="156"/>
      <c r="C33" s="157"/>
      <c r="D33" s="157"/>
      <c r="E33" s="157"/>
      <c r="F33" s="157"/>
      <c r="G33" s="157"/>
      <c r="H33" s="157"/>
      <c r="I33" s="157"/>
      <c r="J33" s="157"/>
      <c r="K33" s="180"/>
    </row>
    <row r="34" ht="21.6" customHeight="1" spans="1:11">
      <c r="A34" s="151"/>
      <c r="B34" s="131" t="s">
        <v>117</v>
      </c>
      <c r="C34" s="132"/>
      <c r="D34" s="132"/>
      <c r="E34" s="132" t="s">
        <v>118</v>
      </c>
      <c r="F34" s="132"/>
      <c r="G34" s="132"/>
      <c r="H34" s="132"/>
      <c r="I34" s="164"/>
      <c r="J34" s="132"/>
      <c r="K34" s="165">
        <v>65025</v>
      </c>
    </row>
    <row r="35" ht="16.2" customHeight="1" spans="1:11">
      <c r="A35" s="151"/>
      <c r="B35" s="133" t="s">
        <v>119</v>
      </c>
      <c r="C35" s="134" t="s">
        <v>60</v>
      </c>
      <c r="D35" s="135" t="s">
        <v>61</v>
      </c>
      <c r="E35" s="135" t="s">
        <v>3</v>
      </c>
      <c r="F35" s="135" t="s">
        <v>62</v>
      </c>
      <c r="G35" s="135"/>
      <c r="H35" s="136" t="s">
        <v>63</v>
      </c>
      <c r="I35" s="134" t="s">
        <v>64</v>
      </c>
      <c r="J35" s="134" t="s">
        <v>65</v>
      </c>
      <c r="K35" s="166" t="s">
        <v>19</v>
      </c>
    </row>
    <row r="36" ht="14.4" customHeight="1" spans="1:11">
      <c r="A36" s="151"/>
      <c r="B36" s="137" t="s">
        <v>66</v>
      </c>
      <c r="C36" s="138" t="s">
        <v>120</v>
      </c>
      <c r="D36" s="139" t="s">
        <v>68</v>
      </c>
      <c r="E36" s="139" t="s">
        <v>121</v>
      </c>
      <c r="F36" s="139" t="s">
        <v>122</v>
      </c>
      <c r="G36" s="139"/>
      <c r="H36" s="140" t="s">
        <v>123</v>
      </c>
      <c r="I36" s="168">
        <v>1</v>
      </c>
      <c r="J36" s="169">
        <v>466.67</v>
      </c>
      <c r="K36" s="170">
        <v>466.67</v>
      </c>
    </row>
    <row r="37" ht="14.4" customHeight="1" spans="1:11">
      <c r="A37" s="151"/>
      <c r="B37" s="142" t="s">
        <v>72</v>
      </c>
      <c r="C37" s="143" t="s">
        <v>124</v>
      </c>
      <c r="D37" s="144" t="s">
        <v>68</v>
      </c>
      <c r="E37" s="144" t="s">
        <v>125</v>
      </c>
      <c r="F37" s="144" t="s">
        <v>126</v>
      </c>
      <c r="G37" s="144"/>
      <c r="H37" s="145" t="s">
        <v>123</v>
      </c>
      <c r="I37" s="171">
        <v>0.5</v>
      </c>
      <c r="J37" s="172">
        <v>22.68</v>
      </c>
      <c r="K37" s="173">
        <v>11.34</v>
      </c>
    </row>
    <row r="38" ht="26.4" customHeight="1" spans="1:11">
      <c r="A38" s="151"/>
      <c r="B38" s="142" t="s">
        <v>72</v>
      </c>
      <c r="C38" s="143" t="s">
        <v>127</v>
      </c>
      <c r="D38" s="144" t="s">
        <v>68</v>
      </c>
      <c r="E38" s="144" t="s">
        <v>128</v>
      </c>
      <c r="F38" s="144" t="s">
        <v>70</v>
      </c>
      <c r="G38" s="144"/>
      <c r="H38" s="145" t="s">
        <v>102</v>
      </c>
      <c r="I38" s="171">
        <v>0.3729</v>
      </c>
      <c r="J38" s="172">
        <v>28.69</v>
      </c>
      <c r="K38" s="173">
        <v>10.69</v>
      </c>
    </row>
    <row r="39" ht="36" customHeight="1" spans="1:11">
      <c r="A39" s="151"/>
      <c r="B39" s="142" t="s">
        <v>72</v>
      </c>
      <c r="C39" s="143" t="s">
        <v>129</v>
      </c>
      <c r="D39" s="144" t="s">
        <v>68</v>
      </c>
      <c r="E39" s="144" t="s">
        <v>130</v>
      </c>
      <c r="F39" s="144" t="s">
        <v>70</v>
      </c>
      <c r="G39" s="144"/>
      <c r="H39" s="145" t="s">
        <v>102</v>
      </c>
      <c r="I39" s="171">
        <v>1.1186</v>
      </c>
      <c r="J39" s="172">
        <v>23.2</v>
      </c>
      <c r="K39" s="173">
        <v>25.95</v>
      </c>
    </row>
    <row r="40" ht="31.2" customHeight="1" spans="1:11">
      <c r="A40" s="151"/>
      <c r="B40" s="147" t="s">
        <v>75</v>
      </c>
      <c r="C40" s="148" t="s">
        <v>131</v>
      </c>
      <c r="D40" s="149" t="s">
        <v>68</v>
      </c>
      <c r="E40" s="149" t="s">
        <v>132</v>
      </c>
      <c r="F40" s="149" t="s">
        <v>133</v>
      </c>
      <c r="G40" s="149"/>
      <c r="H40" s="150" t="s">
        <v>134</v>
      </c>
      <c r="I40" s="174">
        <v>3.2083</v>
      </c>
      <c r="J40" s="175">
        <v>5.61</v>
      </c>
      <c r="K40" s="176">
        <v>17.99</v>
      </c>
    </row>
    <row r="41" ht="14.4" customHeight="1" spans="1:11">
      <c r="A41" s="151"/>
      <c r="B41" s="147" t="s">
        <v>75</v>
      </c>
      <c r="C41" s="148" t="s">
        <v>135</v>
      </c>
      <c r="D41" s="149" t="s">
        <v>68</v>
      </c>
      <c r="E41" s="149" t="s">
        <v>136</v>
      </c>
      <c r="F41" s="149" t="s">
        <v>133</v>
      </c>
      <c r="G41" s="149"/>
      <c r="H41" s="150" t="s">
        <v>123</v>
      </c>
      <c r="I41" s="174">
        <v>1</v>
      </c>
      <c r="J41" s="175">
        <v>400</v>
      </c>
      <c r="K41" s="176">
        <v>400</v>
      </c>
    </row>
    <row r="42" ht="14.4" customHeight="1" spans="1:11">
      <c r="A42" s="151"/>
      <c r="B42" s="147" t="s">
        <v>75</v>
      </c>
      <c r="C42" s="148" t="s">
        <v>137</v>
      </c>
      <c r="D42" s="149" t="s">
        <v>68</v>
      </c>
      <c r="E42" s="149" t="s">
        <v>138</v>
      </c>
      <c r="F42" s="149" t="s">
        <v>133</v>
      </c>
      <c r="G42" s="149"/>
      <c r="H42" s="150" t="s">
        <v>139</v>
      </c>
      <c r="I42" s="174">
        <v>0.0113</v>
      </c>
      <c r="J42" s="175">
        <v>38.66</v>
      </c>
      <c r="K42" s="176">
        <v>0.43</v>
      </c>
    </row>
    <row r="43" ht="24.6" customHeight="1" spans="1:11">
      <c r="A43" s="151"/>
      <c r="B43" s="147" t="s">
        <v>75</v>
      </c>
      <c r="C43" s="148" t="s">
        <v>140</v>
      </c>
      <c r="D43" s="149" t="s">
        <v>68</v>
      </c>
      <c r="E43" s="149" t="s">
        <v>141</v>
      </c>
      <c r="F43" s="149" t="s">
        <v>133</v>
      </c>
      <c r="G43" s="149"/>
      <c r="H43" s="150" t="s">
        <v>139</v>
      </c>
      <c r="I43" s="174">
        <v>0.0132</v>
      </c>
      <c r="J43" s="175">
        <v>20.71</v>
      </c>
      <c r="K43" s="176">
        <v>0.27</v>
      </c>
    </row>
    <row r="44" ht="24.6" customHeight="1" spans="1:11">
      <c r="A44" s="151"/>
      <c r="B44" s="152"/>
      <c r="C44" s="153"/>
      <c r="D44" s="153"/>
      <c r="E44" s="153"/>
      <c r="F44" s="153" t="s">
        <v>92</v>
      </c>
      <c r="G44" s="154">
        <v>32.68</v>
      </c>
      <c r="H44" s="153" t="s">
        <v>93</v>
      </c>
      <c r="I44" s="154">
        <v>0</v>
      </c>
      <c r="J44" s="153" t="s">
        <v>94</v>
      </c>
      <c r="K44" s="177">
        <v>32.68</v>
      </c>
    </row>
    <row r="45" ht="24.6" customHeight="1" spans="1:11">
      <c r="A45" s="151"/>
      <c r="B45" s="152"/>
      <c r="C45" s="153"/>
      <c r="D45" s="153"/>
      <c r="E45" s="153"/>
      <c r="F45" s="153" t="s">
        <v>95</v>
      </c>
      <c r="G45" s="154">
        <v>103.74</v>
      </c>
      <c r="H45" s="153"/>
      <c r="I45" s="153" t="s">
        <v>96</v>
      </c>
      <c r="J45" s="153"/>
      <c r="K45" s="177">
        <v>570.41</v>
      </c>
    </row>
    <row r="46" ht="24.6" customHeight="1" spans="1:11">
      <c r="A46" s="151"/>
      <c r="B46" s="155"/>
      <c r="C46" s="79"/>
      <c r="D46" s="79"/>
      <c r="E46" s="79"/>
      <c r="F46" s="79"/>
      <c r="G46" s="79"/>
      <c r="H46" s="79" t="s">
        <v>97</v>
      </c>
      <c r="I46" s="178">
        <v>12</v>
      </c>
      <c r="J46" s="79" t="s">
        <v>98</v>
      </c>
      <c r="K46" s="179">
        <v>6844.92</v>
      </c>
    </row>
    <row r="47" ht="15.6" customHeight="1" spans="1:11">
      <c r="A47" s="151"/>
      <c r="B47" s="156"/>
      <c r="C47" s="157"/>
      <c r="D47" s="157"/>
      <c r="E47" s="157"/>
      <c r="F47" s="157"/>
      <c r="G47" s="157"/>
      <c r="H47" s="157"/>
      <c r="I47" s="157"/>
      <c r="J47" s="157"/>
      <c r="K47" s="180"/>
    </row>
    <row r="48" ht="22.8" customHeight="1" spans="1:11">
      <c r="A48" s="151"/>
      <c r="B48" s="133" t="s">
        <v>142</v>
      </c>
      <c r="C48" s="134" t="s">
        <v>60</v>
      </c>
      <c r="D48" s="135" t="s">
        <v>61</v>
      </c>
      <c r="E48" s="135" t="s">
        <v>3</v>
      </c>
      <c r="F48" s="135" t="s">
        <v>62</v>
      </c>
      <c r="G48" s="135"/>
      <c r="H48" s="136" t="s">
        <v>63</v>
      </c>
      <c r="I48" s="134" t="s">
        <v>64</v>
      </c>
      <c r="J48" s="134" t="s">
        <v>65</v>
      </c>
      <c r="K48" s="166" t="s">
        <v>19</v>
      </c>
    </row>
    <row r="49" ht="31.8" customHeight="1" spans="1:11">
      <c r="A49" s="151"/>
      <c r="B49" s="137" t="s">
        <v>66</v>
      </c>
      <c r="C49" s="138" t="s">
        <v>143</v>
      </c>
      <c r="D49" s="139" t="s">
        <v>68</v>
      </c>
      <c r="E49" s="139" t="s">
        <v>144</v>
      </c>
      <c r="F49" s="139" t="s">
        <v>145</v>
      </c>
      <c r="G49" s="139"/>
      <c r="H49" s="140" t="s">
        <v>134</v>
      </c>
      <c r="I49" s="168">
        <v>1</v>
      </c>
      <c r="J49" s="169">
        <v>65.81</v>
      </c>
      <c r="K49" s="170">
        <v>65.81</v>
      </c>
    </row>
    <row r="50" ht="27" customHeight="1" spans="1:11">
      <c r="A50" s="151"/>
      <c r="B50" s="142" t="s">
        <v>72</v>
      </c>
      <c r="C50" s="143" t="s">
        <v>146</v>
      </c>
      <c r="D50" s="144" t="s">
        <v>68</v>
      </c>
      <c r="E50" s="144" t="s">
        <v>147</v>
      </c>
      <c r="F50" s="144" t="s">
        <v>70</v>
      </c>
      <c r="G50" s="144"/>
      <c r="H50" s="145" t="s">
        <v>102</v>
      </c>
      <c r="I50" s="171">
        <v>0.7247</v>
      </c>
      <c r="J50" s="172">
        <v>24.34</v>
      </c>
      <c r="K50" s="173">
        <v>17.63</v>
      </c>
    </row>
    <row r="51" ht="24.6" customHeight="1" spans="1:11">
      <c r="A51" s="151"/>
      <c r="B51" s="142" t="s">
        <v>72</v>
      </c>
      <c r="C51" s="143" t="s">
        <v>127</v>
      </c>
      <c r="D51" s="144" t="s">
        <v>68</v>
      </c>
      <c r="E51" s="144" t="s">
        <v>128</v>
      </c>
      <c r="F51" s="144" t="s">
        <v>70</v>
      </c>
      <c r="G51" s="144"/>
      <c r="H51" s="145" t="s">
        <v>102</v>
      </c>
      <c r="I51" s="171">
        <v>0.7247</v>
      </c>
      <c r="J51" s="172">
        <v>28.69</v>
      </c>
      <c r="K51" s="173">
        <v>20.79</v>
      </c>
    </row>
    <row r="52" ht="27.6" customHeight="1" spans="1:11">
      <c r="A52" s="126"/>
      <c r="B52" s="142" t="s">
        <v>72</v>
      </c>
      <c r="C52" s="143" t="s">
        <v>148</v>
      </c>
      <c r="D52" s="144" t="s">
        <v>68</v>
      </c>
      <c r="E52" s="144" t="s">
        <v>149</v>
      </c>
      <c r="F52" s="144" t="s">
        <v>150</v>
      </c>
      <c r="G52" s="144"/>
      <c r="H52" s="145" t="s">
        <v>151</v>
      </c>
      <c r="I52" s="171">
        <v>0.007</v>
      </c>
      <c r="J52" s="172">
        <v>26.56</v>
      </c>
      <c r="K52" s="173">
        <v>0.18</v>
      </c>
    </row>
    <row r="53" ht="27.6" customHeight="1" spans="1:11">
      <c r="A53" s="126"/>
      <c r="B53" s="142" t="s">
        <v>72</v>
      </c>
      <c r="C53" s="143" t="s">
        <v>152</v>
      </c>
      <c r="D53" s="144" t="s">
        <v>68</v>
      </c>
      <c r="E53" s="144" t="s">
        <v>153</v>
      </c>
      <c r="F53" s="144" t="s">
        <v>150</v>
      </c>
      <c r="G53" s="144"/>
      <c r="H53" s="145" t="s">
        <v>154</v>
      </c>
      <c r="I53" s="171">
        <v>0.028</v>
      </c>
      <c r="J53" s="172">
        <v>25.03</v>
      </c>
      <c r="K53" s="173">
        <v>0.7</v>
      </c>
    </row>
    <row r="54" ht="36" customHeight="1" spans="1:11">
      <c r="A54" s="141"/>
      <c r="B54" s="142" t="s">
        <v>72</v>
      </c>
      <c r="C54" s="143" t="s">
        <v>155</v>
      </c>
      <c r="D54" s="144" t="s">
        <v>68</v>
      </c>
      <c r="E54" s="144" t="s">
        <v>156</v>
      </c>
      <c r="F54" s="144" t="s">
        <v>157</v>
      </c>
      <c r="G54" s="144"/>
      <c r="H54" s="145" t="s">
        <v>158</v>
      </c>
      <c r="I54" s="171">
        <v>0.004</v>
      </c>
      <c r="J54" s="172">
        <v>581.17</v>
      </c>
      <c r="K54" s="173">
        <v>2.32</v>
      </c>
    </row>
    <row r="55" ht="14.4" customHeight="1" spans="1:11">
      <c r="A55" s="146"/>
      <c r="B55" s="147" t="s">
        <v>75</v>
      </c>
      <c r="C55" s="148" t="s">
        <v>159</v>
      </c>
      <c r="D55" s="149" t="s">
        <v>68</v>
      </c>
      <c r="E55" s="149" t="s">
        <v>160</v>
      </c>
      <c r="F55" s="149" t="s">
        <v>133</v>
      </c>
      <c r="G55" s="149"/>
      <c r="H55" s="150" t="s">
        <v>134</v>
      </c>
      <c r="I55" s="174">
        <v>0.7445</v>
      </c>
      <c r="J55" s="175">
        <v>6.42</v>
      </c>
      <c r="K55" s="176">
        <v>4.77</v>
      </c>
    </row>
    <row r="56" ht="25.5" spans="1:11">
      <c r="A56" s="151"/>
      <c r="B56" s="147" t="s">
        <v>75</v>
      </c>
      <c r="C56" s="148" t="s">
        <v>161</v>
      </c>
      <c r="D56" s="149" t="s">
        <v>68</v>
      </c>
      <c r="E56" s="149" t="s">
        <v>162</v>
      </c>
      <c r="F56" s="149" t="s">
        <v>133</v>
      </c>
      <c r="G56" s="149"/>
      <c r="H56" s="150" t="s">
        <v>134</v>
      </c>
      <c r="I56" s="174">
        <v>0.4125</v>
      </c>
      <c r="J56" s="175">
        <v>23.07</v>
      </c>
      <c r="K56" s="176">
        <v>9.51</v>
      </c>
    </row>
    <row r="57" ht="36" customHeight="1" spans="1:11">
      <c r="A57" s="151"/>
      <c r="B57" s="147" t="s">
        <v>75</v>
      </c>
      <c r="C57" s="148" t="s">
        <v>163</v>
      </c>
      <c r="D57" s="149" t="s">
        <v>68</v>
      </c>
      <c r="E57" s="149" t="s">
        <v>164</v>
      </c>
      <c r="F57" s="149" t="s">
        <v>133</v>
      </c>
      <c r="G57" s="149"/>
      <c r="H57" s="150" t="s">
        <v>139</v>
      </c>
      <c r="I57" s="174">
        <v>0.111</v>
      </c>
      <c r="J57" s="175">
        <v>20.32</v>
      </c>
      <c r="K57" s="176">
        <v>2.25</v>
      </c>
    </row>
    <row r="58" ht="36.6" customHeight="1" spans="1:11">
      <c r="A58" s="151"/>
      <c r="B58" s="147" t="s">
        <v>75</v>
      </c>
      <c r="C58" s="148" t="s">
        <v>165</v>
      </c>
      <c r="D58" s="149" t="s">
        <v>68</v>
      </c>
      <c r="E58" s="149" t="s">
        <v>166</v>
      </c>
      <c r="F58" s="149" t="s">
        <v>133</v>
      </c>
      <c r="G58" s="149"/>
      <c r="H58" s="150" t="s">
        <v>167</v>
      </c>
      <c r="I58" s="174">
        <v>0.0256</v>
      </c>
      <c r="J58" s="175">
        <v>31.5</v>
      </c>
      <c r="K58" s="176">
        <v>0.8</v>
      </c>
    </row>
    <row r="59" spans="1:11">
      <c r="A59" s="151"/>
      <c r="B59" s="147" t="s">
        <v>75</v>
      </c>
      <c r="C59" s="148" t="s">
        <v>168</v>
      </c>
      <c r="D59" s="149" t="s">
        <v>68</v>
      </c>
      <c r="E59" s="149" t="s">
        <v>169</v>
      </c>
      <c r="F59" s="149" t="s">
        <v>133</v>
      </c>
      <c r="G59" s="149"/>
      <c r="H59" s="150" t="s">
        <v>134</v>
      </c>
      <c r="I59" s="174">
        <v>0.55</v>
      </c>
      <c r="J59" s="175">
        <v>12.49</v>
      </c>
      <c r="K59" s="176">
        <v>6.86</v>
      </c>
    </row>
    <row r="60" ht="24.6" customHeight="1" spans="1:11">
      <c r="A60" s="151"/>
      <c r="B60" s="152"/>
      <c r="C60" s="153"/>
      <c r="D60" s="153"/>
      <c r="E60" s="153"/>
      <c r="F60" s="153" t="s">
        <v>92</v>
      </c>
      <c r="G60" s="154">
        <v>30.81</v>
      </c>
      <c r="H60" s="153" t="s">
        <v>93</v>
      </c>
      <c r="I60" s="154">
        <v>0</v>
      </c>
      <c r="J60" s="153" t="s">
        <v>94</v>
      </c>
      <c r="K60" s="177">
        <v>30.81</v>
      </c>
    </row>
    <row r="61" ht="24.6" customHeight="1" spans="1:11">
      <c r="A61" s="151"/>
      <c r="B61" s="152"/>
      <c r="C61" s="153"/>
      <c r="D61" s="153"/>
      <c r="E61" s="153"/>
      <c r="F61" s="153" t="s">
        <v>95</v>
      </c>
      <c r="G61" s="154">
        <v>14.62</v>
      </c>
      <c r="H61" s="153"/>
      <c r="I61" s="153" t="s">
        <v>96</v>
      </c>
      <c r="J61" s="153"/>
      <c r="K61" s="177">
        <v>80.43</v>
      </c>
    </row>
    <row r="62" ht="24.6" customHeight="1" spans="1:11">
      <c r="A62" s="151"/>
      <c r="B62" s="155"/>
      <c r="C62" s="79"/>
      <c r="D62" s="79"/>
      <c r="E62" s="79"/>
      <c r="F62" s="79"/>
      <c r="G62" s="79"/>
      <c r="H62" s="79" t="s">
        <v>97</v>
      </c>
      <c r="I62" s="178">
        <v>257.4</v>
      </c>
      <c r="J62" s="79" t="s">
        <v>98</v>
      </c>
      <c r="K62" s="179">
        <v>20702.68</v>
      </c>
    </row>
    <row r="63" ht="18.6" customHeight="1" spans="1:11">
      <c r="A63" s="151"/>
      <c r="B63" s="156"/>
      <c r="C63" s="157"/>
      <c r="D63" s="157"/>
      <c r="E63" s="157"/>
      <c r="F63" s="157"/>
      <c r="G63" s="157"/>
      <c r="H63" s="157"/>
      <c r="I63" s="157"/>
      <c r="J63" s="157"/>
      <c r="K63" s="180"/>
    </row>
    <row r="64" ht="24.6" customHeight="1" spans="1:11">
      <c r="A64" s="151"/>
      <c r="B64" s="133" t="s">
        <v>170</v>
      </c>
      <c r="C64" s="134" t="s">
        <v>60</v>
      </c>
      <c r="D64" s="135" t="s">
        <v>61</v>
      </c>
      <c r="E64" s="135" t="s">
        <v>3</v>
      </c>
      <c r="F64" s="135" t="s">
        <v>62</v>
      </c>
      <c r="G64" s="135"/>
      <c r="H64" s="136" t="s">
        <v>63</v>
      </c>
      <c r="I64" s="134" t="s">
        <v>64</v>
      </c>
      <c r="J64" s="134" t="s">
        <v>65</v>
      </c>
      <c r="K64" s="166" t="s">
        <v>19</v>
      </c>
    </row>
    <row r="65" ht="24.6" customHeight="1" spans="1:11">
      <c r="A65" s="151"/>
      <c r="B65" s="137" t="s">
        <v>66</v>
      </c>
      <c r="C65" s="138" t="s">
        <v>171</v>
      </c>
      <c r="D65" s="139" t="s">
        <v>68</v>
      </c>
      <c r="E65" s="139" t="s">
        <v>172</v>
      </c>
      <c r="F65" s="139" t="s">
        <v>173</v>
      </c>
      <c r="G65" s="139"/>
      <c r="H65" s="140" t="s">
        <v>123</v>
      </c>
      <c r="I65" s="168">
        <v>1</v>
      </c>
      <c r="J65" s="169">
        <v>844.6</v>
      </c>
      <c r="K65" s="170">
        <v>844.6</v>
      </c>
    </row>
    <row r="66" ht="47.4" customHeight="1" spans="1:11">
      <c r="A66" s="151"/>
      <c r="B66" s="142" t="s">
        <v>72</v>
      </c>
      <c r="C66" s="143" t="s">
        <v>174</v>
      </c>
      <c r="D66" s="144" t="s">
        <v>68</v>
      </c>
      <c r="E66" s="144" t="s">
        <v>175</v>
      </c>
      <c r="F66" s="144" t="s">
        <v>176</v>
      </c>
      <c r="G66" s="144"/>
      <c r="H66" s="145" t="s">
        <v>158</v>
      </c>
      <c r="I66" s="171">
        <v>0.0417</v>
      </c>
      <c r="J66" s="172">
        <v>1068.1</v>
      </c>
      <c r="K66" s="173">
        <v>44.53</v>
      </c>
    </row>
    <row r="67" ht="33.6" customHeight="1" spans="1:11">
      <c r="A67" s="151"/>
      <c r="B67" s="142" t="s">
        <v>72</v>
      </c>
      <c r="C67" s="143" t="s">
        <v>177</v>
      </c>
      <c r="D67" s="144" t="s">
        <v>68</v>
      </c>
      <c r="E67" s="144" t="s">
        <v>178</v>
      </c>
      <c r="F67" s="144" t="s">
        <v>179</v>
      </c>
      <c r="G67" s="144"/>
      <c r="H67" s="145" t="s">
        <v>123</v>
      </c>
      <c r="I67" s="171">
        <v>5.0649</v>
      </c>
      <c r="J67" s="172">
        <v>13.47</v>
      </c>
      <c r="K67" s="173">
        <v>68.22</v>
      </c>
    </row>
    <row r="68" ht="43.8" customHeight="1" spans="1:11">
      <c r="A68" s="151"/>
      <c r="B68" s="142" t="s">
        <v>72</v>
      </c>
      <c r="C68" s="143" t="s">
        <v>180</v>
      </c>
      <c r="D68" s="144" t="s">
        <v>68</v>
      </c>
      <c r="E68" s="144" t="s">
        <v>181</v>
      </c>
      <c r="F68" s="144" t="s">
        <v>182</v>
      </c>
      <c r="G68" s="144"/>
      <c r="H68" s="145" t="s">
        <v>134</v>
      </c>
      <c r="I68" s="171">
        <v>0.1325</v>
      </c>
      <c r="J68" s="172">
        <v>10.91</v>
      </c>
      <c r="K68" s="173">
        <v>1.44</v>
      </c>
    </row>
    <row r="69" ht="43.2" customHeight="1" spans="1:11">
      <c r="A69" s="151"/>
      <c r="B69" s="142" t="s">
        <v>72</v>
      </c>
      <c r="C69" s="143" t="s">
        <v>183</v>
      </c>
      <c r="D69" s="144" t="s">
        <v>68</v>
      </c>
      <c r="E69" s="144" t="s">
        <v>184</v>
      </c>
      <c r="F69" s="144" t="s">
        <v>182</v>
      </c>
      <c r="G69" s="144"/>
      <c r="H69" s="145" t="s">
        <v>134</v>
      </c>
      <c r="I69" s="171">
        <v>0.1722</v>
      </c>
      <c r="J69" s="172">
        <v>4.06</v>
      </c>
      <c r="K69" s="173">
        <v>0.69</v>
      </c>
    </row>
    <row r="70" ht="33.6" customHeight="1" spans="1:11">
      <c r="A70" s="151"/>
      <c r="B70" s="142" t="s">
        <v>72</v>
      </c>
      <c r="C70" s="143" t="s">
        <v>185</v>
      </c>
      <c r="D70" s="144" t="s">
        <v>68</v>
      </c>
      <c r="E70" s="144" t="s">
        <v>186</v>
      </c>
      <c r="F70" s="144" t="s">
        <v>187</v>
      </c>
      <c r="G70" s="144"/>
      <c r="H70" s="145" t="s">
        <v>123</v>
      </c>
      <c r="I70" s="171">
        <v>0.153</v>
      </c>
      <c r="J70" s="172">
        <v>719.64</v>
      </c>
      <c r="K70" s="173">
        <v>110.1</v>
      </c>
    </row>
    <row r="71" ht="33.6" customHeight="1" spans="1:11">
      <c r="A71" s="151"/>
      <c r="B71" s="142" t="s">
        <v>72</v>
      </c>
      <c r="C71" s="143" t="s">
        <v>188</v>
      </c>
      <c r="D71" s="144" t="s">
        <v>68</v>
      </c>
      <c r="E71" s="144" t="s">
        <v>189</v>
      </c>
      <c r="F71" s="144" t="s">
        <v>190</v>
      </c>
      <c r="G71" s="144"/>
      <c r="H71" s="145" t="s">
        <v>134</v>
      </c>
      <c r="I71" s="171">
        <v>0.0662</v>
      </c>
      <c r="J71" s="172">
        <v>9.49</v>
      </c>
      <c r="K71" s="173">
        <v>0.62</v>
      </c>
    </row>
    <row r="72" ht="32.4" customHeight="1" spans="1:11">
      <c r="A72" s="151"/>
      <c r="B72" s="142" t="s">
        <v>72</v>
      </c>
      <c r="C72" s="143" t="s">
        <v>191</v>
      </c>
      <c r="D72" s="144" t="s">
        <v>68</v>
      </c>
      <c r="E72" s="144" t="s">
        <v>192</v>
      </c>
      <c r="F72" s="144" t="s">
        <v>190</v>
      </c>
      <c r="G72" s="144"/>
      <c r="H72" s="145" t="s">
        <v>134</v>
      </c>
      <c r="I72" s="171">
        <v>0.1325</v>
      </c>
      <c r="J72" s="172">
        <v>10.18</v>
      </c>
      <c r="K72" s="173">
        <v>1.34</v>
      </c>
    </row>
    <row r="73" ht="32.4" customHeight="1" spans="1:11">
      <c r="A73" s="151"/>
      <c r="B73" s="142" t="s">
        <v>72</v>
      </c>
      <c r="C73" s="143" t="s">
        <v>193</v>
      </c>
      <c r="D73" s="144" t="s">
        <v>68</v>
      </c>
      <c r="E73" s="144" t="s">
        <v>194</v>
      </c>
      <c r="F73" s="144" t="s">
        <v>190</v>
      </c>
      <c r="G73" s="144"/>
      <c r="H73" s="145" t="s">
        <v>134</v>
      </c>
      <c r="I73" s="171">
        <v>0.1722</v>
      </c>
      <c r="J73" s="172">
        <v>13.38</v>
      </c>
      <c r="K73" s="173">
        <v>2.3</v>
      </c>
    </row>
    <row r="74" ht="31.2" customHeight="1" spans="1:11">
      <c r="A74" s="151"/>
      <c r="B74" s="142" t="s">
        <v>72</v>
      </c>
      <c r="C74" s="143" t="s">
        <v>195</v>
      </c>
      <c r="D74" s="144" t="s">
        <v>68</v>
      </c>
      <c r="E74" s="144" t="s">
        <v>196</v>
      </c>
      <c r="F74" s="144" t="s">
        <v>190</v>
      </c>
      <c r="G74" s="144"/>
      <c r="H74" s="145" t="s">
        <v>134</v>
      </c>
      <c r="I74" s="171">
        <v>0.6755</v>
      </c>
      <c r="J74" s="172">
        <v>3.33</v>
      </c>
      <c r="K74" s="173">
        <v>2.24</v>
      </c>
    </row>
    <row r="75" ht="36" customHeight="1" spans="1:11">
      <c r="A75" s="151"/>
      <c r="B75" s="142" t="s">
        <v>72</v>
      </c>
      <c r="C75" s="143" t="s">
        <v>197</v>
      </c>
      <c r="D75" s="144" t="s">
        <v>68</v>
      </c>
      <c r="E75" s="144" t="s">
        <v>198</v>
      </c>
      <c r="F75" s="144" t="s">
        <v>190</v>
      </c>
      <c r="G75" s="144"/>
      <c r="H75" s="145" t="s">
        <v>199</v>
      </c>
      <c r="I75" s="171">
        <v>0.0662</v>
      </c>
      <c r="J75" s="172">
        <v>51.84</v>
      </c>
      <c r="K75" s="173">
        <v>3.43</v>
      </c>
    </row>
    <row r="76" ht="37.2" customHeight="1" spans="1:11">
      <c r="A76" s="151"/>
      <c r="B76" s="142" t="s">
        <v>72</v>
      </c>
      <c r="C76" s="143" t="s">
        <v>200</v>
      </c>
      <c r="D76" s="144" t="s">
        <v>68</v>
      </c>
      <c r="E76" s="144" t="s">
        <v>201</v>
      </c>
      <c r="F76" s="144" t="s">
        <v>202</v>
      </c>
      <c r="G76" s="144"/>
      <c r="H76" s="145" t="s">
        <v>123</v>
      </c>
      <c r="I76" s="171">
        <v>1.7192</v>
      </c>
      <c r="J76" s="172">
        <v>24.77</v>
      </c>
      <c r="K76" s="173">
        <v>42.58</v>
      </c>
    </row>
    <row r="77" ht="22.2" customHeight="1" spans="1:11">
      <c r="A77" s="151"/>
      <c r="B77" s="142" t="s">
        <v>72</v>
      </c>
      <c r="C77" s="143" t="s">
        <v>203</v>
      </c>
      <c r="D77" s="144" t="s">
        <v>68</v>
      </c>
      <c r="E77" s="144" t="s">
        <v>204</v>
      </c>
      <c r="F77" s="144" t="s">
        <v>205</v>
      </c>
      <c r="G77" s="144"/>
      <c r="H77" s="145" t="s">
        <v>158</v>
      </c>
      <c r="I77" s="171">
        <v>0.0404</v>
      </c>
      <c r="J77" s="172">
        <v>91.77</v>
      </c>
      <c r="K77" s="173">
        <v>3.7</v>
      </c>
    </row>
    <row r="78" ht="26.4" customHeight="1" spans="1:11">
      <c r="A78" s="151"/>
      <c r="B78" s="142" t="s">
        <v>72</v>
      </c>
      <c r="C78" s="143" t="s">
        <v>206</v>
      </c>
      <c r="D78" s="144" t="s">
        <v>68</v>
      </c>
      <c r="E78" s="144" t="s">
        <v>207</v>
      </c>
      <c r="F78" s="144" t="s">
        <v>208</v>
      </c>
      <c r="G78" s="144"/>
      <c r="H78" s="145" t="s">
        <v>158</v>
      </c>
      <c r="I78" s="171">
        <v>0.0106</v>
      </c>
      <c r="J78" s="172">
        <v>26.68</v>
      </c>
      <c r="K78" s="173">
        <v>0.28</v>
      </c>
    </row>
    <row r="79" ht="33.6" customHeight="1" spans="1:11">
      <c r="A79" s="151"/>
      <c r="B79" s="142" t="s">
        <v>72</v>
      </c>
      <c r="C79" s="143" t="s">
        <v>209</v>
      </c>
      <c r="D79" s="144" t="s">
        <v>68</v>
      </c>
      <c r="E79" s="144" t="s">
        <v>210</v>
      </c>
      <c r="F79" s="144" t="s">
        <v>211</v>
      </c>
      <c r="G79" s="144"/>
      <c r="H79" s="145" t="s">
        <v>123</v>
      </c>
      <c r="I79" s="171">
        <v>1.7192</v>
      </c>
      <c r="J79" s="172">
        <v>52.06</v>
      </c>
      <c r="K79" s="173">
        <v>89.5</v>
      </c>
    </row>
    <row r="80" ht="46.2" customHeight="1" spans="1:11">
      <c r="A80" s="126"/>
      <c r="B80" s="142" t="s">
        <v>72</v>
      </c>
      <c r="C80" s="143" t="s">
        <v>212</v>
      </c>
      <c r="D80" s="144" t="s">
        <v>68</v>
      </c>
      <c r="E80" s="144" t="s">
        <v>213</v>
      </c>
      <c r="F80" s="144" t="s">
        <v>214</v>
      </c>
      <c r="G80" s="144"/>
      <c r="H80" s="145" t="s">
        <v>123</v>
      </c>
      <c r="I80" s="171">
        <v>0.0662</v>
      </c>
      <c r="J80" s="172">
        <v>701.84</v>
      </c>
      <c r="K80" s="173">
        <v>46.46</v>
      </c>
    </row>
    <row r="81" ht="23.4" customHeight="1" spans="1:11">
      <c r="A81" s="126"/>
      <c r="B81" s="142" t="s">
        <v>72</v>
      </c>
      <c r="C81" s="143" t="s">
        <v>215</v>
      </c>
      <c r="D81" s="144" t="s">
        <v>68</v>
      </c>
      <c r="E81" s="144" t="s">
        <v>216</v>
      </c>
      <c r="F81" s="144" t="s">
        <v>217</v>
      </c>
      <c r="G81" s="144"/>
      <c r="H81" s="145" t="s">
        <v>123</v>
      </c>
      <c r="I81" s="171">
        <v>0.0093</v>
      </c>
      <c r="J81" s="172">
        <v>23.01</v>
      </c>
      <c r="K81" s="173">
        <v>0.21</v>
      </c>
    </row>
    <row r="82" ht="22.8" customHeight="1" spans="1:11">
      <c r="A82" s="141"/>
      <c r="B82" s="142" t="s">
        <v>72</v>
      </c>
      <c r="C82" s="143" t="s">
        <v>218</v>
      </c>
      <c r="D82" s="144" t="s">
        <v>68</v>
      </c>
      <c r="E82" s="144" t="s">
        <v>219</v>
      </c>
      <c r="F82" s="144" t="s">
        <v>217</v>
      </c>
      <c r="G82" s="144"/>
      <c r="H82" s="145" t="s">
        <v>123</v>
      </c>
      <c r="I82" s="171">
        <v>1.511</v>
      </c>
      <c r="J82" s="172">
        <v>44.61</v>
      </c>
      <c r="K82" s="173">
        <v>67.4</v>
      </c>
    </row>
    <row r="83" ht="27.6" customHeight="1" spans="1:11">
      <c r="A83" s="146"/>
      <c r="B83" s="142" t="s">
        <v>72</v>
      </c>
      <c r="C83" s="143" t="s">
        <v>220</v>
      </c>
      <c r="D83" s="144" t="s">
        <v>68</v>
      </c>
      <c r="E83" s="144" t="s">
        <v>221</v>
      </c>
      <c r="F83" s="144" t="s">
        <v>222</v>
      </c>
      <c r="G83" s="144"/>
      <c r="H83" s="145" t="s">
        <v>199</v>
      </c>
      <c r="I83" s="171">
        <v>0.1325</v>
      </c>
      <c r="J83" s="172">
        <v>25.59</v>
      </c>
      <c r="K83" s="173">
        <v>3.39</v>
      </c>
    </row>
    <row r="84" ht="36" customHeight="1" spans="1:11">
      <c r="A84" s="151"/>
      <c r="B84" s="142" t="s">
        <v>72</v>
      </c>
      <c r="C84" s="143" t="s">
        <v>223</v>
      </c>
      <c r="D84" s="144" t="s">
        <v>68</v>
      </c>
      <c r="E84" s="144" t="s">
        <v>224</v>
      </c>
      <c r="F84" s="144" t="s">
        <v>225</v>
      </c>
      <c r="G84" s="144"/>
      <c r="H84" s="145" t="s">
        <v>123</v>
      </c>
      <c r="I84" s="171">
        <v>0.5136</v>
      </c>
      <c r="J84" s="172">
        <v>107.76</v>
      </c>
      <c r="K84" s="173">
        <v>55.34</v>
      </c>
    </row>
    <row r="85" ht="31.8" customHeight="1" spans="1:11">
      <c r="A85" s="151"/>
      <c r="B85" s="142" t="s">
        <v>72</v>
      </c>
      <c r="C85" s="143" t="s">
        <v>226</v>
      </c>
      <c r="D85" s="144" t="s">
        <v>68</v>
      </c>
      <c r="E85" s="144" t="s">
        <v>227</v>
      </c>
      <c r="F85" s="144" t="s">
        <v>225</v>
      </c>
      <c r="G85" s="144"/>
      <c r="H85" s="145" t="s">
        <v>123</v>
      </c>
      <c r="I85" s="171">
        <v>0.8023</v>
      </c>
      <c r="J85" s="172">
        <v>126.12</v>
      </c>
      <c r="K85" s="173">
        <v>101.18</v>
      </c>
    </row>
    <row r="86" ht="31.2" customHeight="1" spans="1:11">
      <c r="A86" s="151"/>
      <c r="B86" s="142" t="s">
        <v>72</v>
      </c>
      <c r="C86" s="143" t="s">
        <v>228</v>
      </c>
      <c r="D86" s="144" t="s">
        <v>68</v>
      </c>
      <c r="E86" s="144" t="s">
        <v>229</v>
      </c>
      <c r="F86" s="144" t="s">
        <v>225</v>
      </c>
      <c r="G86" s="144"/>
      <c r="H86" s="145" t="s">
        <v>123</v>
      </c>
      <c r="I86" s="171">
        <v>0.6255</v>
      </c>
      <c r="J86" s="172">
        <v>159.41</v>
      </c>
      <c r="K86" s="173">
        <v>99.71</v>
      </c>
    </row>
    <row r="87" ht="32.4" customHeight="1" spans="1:11">
      <c r="A87" s="151"/>
      <c r="B87" s="142" t="s">
        <v>72</v>
      </c>
      <c r="C87" s="143" t="s">
        <v>230</v>
      </c>
      <c r="D87" s="144" t="s">
        <v>68</v>
      </c>
      <c r="E87" s="144" t="s">
        <v>231</v>
      </c>
      <c r="F87" s="144" t="s">
        <v>232</v>
      </c>
      <c r="G87" s="144"/>
      <c r="H87" s="145" t="s">
        <v>199</v>
      </c>
      <c r="I87" s="171">
        <v>0.0662</v>
      </c>
      <c r="J87" s="172">
        <v>167.5</v>
      </c>
      <c r="K87" s="173">
        <v>11.08</v>
      </c>
    </row>
    <row r="88" ht="33.6" customHeight="1" spans="1:11">
      <c r="A88" s="151"/>
      <c r="B88" s="142" t="s">
        <v>72</v>
      </c>
      <c r="C88" s="143" t="s">
        <v>233</v>
      </c>
      <c r="D88" s="144" t="s">
        <v>68</v>
      </c>
      <c r="E88" s="144" t="s">
        <v>234</v>
      </c>
      <c r="F88" s="144" t="s">
        <v>173</v>
      </c>
      <c r="G88" s="144"/>
      <c r="H88" s="145" t="s">
        <v>123</v>
      </c>
      <c r="I88" s="171">
        <v>0.5911</v>
      </c>
      <c r="J88" s="172">
        <v>147.89</v>
      </c>
      <c r="K88" s="173">
        <v>87.41</v>
      </c>
    </row>
    <row r="89" ht="33.6" customHeight="1" spans="1:11">
      <c r="A89" s="151"/>
      <c r="B89" s="147" t="s">
        <v>75</v>
      </c>
      <c r="C89" s="148" t="s">
        <v>235</v>
      </c>
      <c r="D89" s="149" t="s">
        <v>68</v>
      </c>
      <c r="E89" s="149" t="s">
        <v>236</v>
      </c>
      <c r="F89" s="149" t="s">
        <v>133</v>
      </c>
      <c r="G89" s="149"/>
      <c r="H89" s="150" t="s">
        <v>199</v>
      </c>
      <c r="I89" s="174">
        <v>0.0662</v>
      </c>
      <c r="J89" s="175">
        <v>21.93</v>
      </c>
      <c r="K89" s="176">
        <v>1.45</v>
      </c>
    </row>
    <row r="90" ht="14.4" customHeight="1" spans="1:11">
      <c r="A90" s="151"/>
      <c r="B90" s="152"/>
      <c r="C90" s="153"/>
      <c r="D90" s="153"/>
      <c r="E90" s="153"/>
      <c r="F90" s="153" t="s">
        <v>92</v>
      </c>
      <c r="G90" s="154">
        <v>196.78</v>
      </c>
      <c r="H90" s="153" t="s">
        <v>93</v>
      </c>
      <c r="I90" s="154">
        <v>0</v>
      </c>
      <c r="J90" s="153" t="s">
        <v>94</v>
      </c>
      <c r="K90" s="177">
        <v>196.78</v>
      </c>
    </row>
    <row r="91" ht="14.4" customHeight="1" spans="1:11">
      <c r="A91" s="151"/>
      <c r="B91" s="152"/>
      <c r="C91" s="153"/>
      <c r="D91" s="153"/>
      <c r="E91" s="153"/>
      <c r="F91" s="153" t="s">
        <v>95</v>
      </c>
      <c r="G91" s="154">
        <v>187.75</v>
      </c>
      <c r="H91" s="153"/>
      <c r="I91" s="153" t="s">
        <v>96</v>
      </c>
      <c r="J91" s="153"/>
      <c r="K91" s="177">
        <v>1032.35</v>
      </c>
    </row>
    <row r="92" ht="19.8" customHeight="1" spans="1:11">
      <c r="A92" s="151"/>
      <c r="B92" s="155"/>
      <c r="C92" s="79"/>
      <c r="D92" s="79"/>
      <c r="E92" s="79"/>
      <c r="F92" s="79"/>
      <c r="G92" s="79"/>
      <c r="H92" s="79" t="s">
        <v>97</v>
      </c>
      <c r="I92" s="178">
        <v>12</v>
      </c>
      <c r="J92" s="79" t="s">
        <v>98</v>
      </c>
      <c r="K92" s="179">
        <v>12388.2</v>
      </c>
    </row>
    <row r="93" ht="20.4" customHeight="1" spans="1:11">
      <c r="A93" s="151"/>
      <c r="B93" s="156"/>
      <c r="C93" s="157"/>
      <c r="D93" s="157"/>
      <c r="E93" s="157"/>
      <c r="F93" s="157"/>
      <c r="G93" s="157"/>
      <c r="H93" s="157"/>
      <c r="I93" s="157"/>
      <c r="J93" s="157"/>
      <c r="K93" s="180"/>
    </row>
    <row r="94" ht="22.2" customHeight="1" spans="1:11">
      <c r="A94" s="151"/>
      <c r="B94" s="133" t="s">
        <v>237</v>
      </c>
      <c r="C94" s="134" t="s">
        <v>60</v>
      </c>
      <c r="D94" s="135" t="s">
        <v>61</v>
      </c>
      <c r="E94" s="135" t="s">
        <v>3</v>
      </c>
      <c r="F94" s="135" t="s">
        <v>62</v>
      </c>
      <c r="G94" s="135"/>
      <c r="H94" s="136" t="s">
        <v>63</v>
      </c>
      <c r="I94" s="134" t="s">
        <v>64</v>
      </c>
      <c r="J94" s="134" t="s">
        <v>65</v>
      </c>
      <c r="K94" s="166" t="s">
        <v>19</v>
      </c>
    </row>
    <row r="95" ht="26.4" customHeight="1" spans="1:11">
      <c r="A95" s="151"/>
      <c r="B95" s="137" t="s">
        <v>66</v>
      </c>
      <c r="C95" s="138" t="s">
        <v>238</v>
      </c>
      <c r="D95" s="139" t="s">
        <v>68</v>
      </c>
      <c r="E95" s="139" t="s">
        <v>239</v>
      </c>
      <c r="F95" s="139" t="s">
        <v>173</v>
      </c>
      <c r="G95" s="139"/>
      <c r="H95" s="140" t="s">
        <v>123</v>
      </c>
      <c r="I95" s="168">
        <v>1</v>
      </c>
      <c r="J95" s="169">
        <v>289.66</v>
      </c>
      <c r="K95" s="170">
        <v>289.66</v>
      </c>
    </row>
    <row r="96" ht="36.6" customHeight="1" spans="1:11">
      <c r="A96" s="151"/>
      <c r="B96" s="142" t="s">
        <v>72</v>
      </c>
      <c r="C96" s="143" t="s">
        <v>240</v>
      </c>
      <c r="D96" s="144" t="s">
        <v>68</v>
      </c>
      <c r="E96" s="144" t="s">
        <v>241</v>
      </c>
      <c r="F96" s="144" t="s">
        <v>242</v>
      </c>
      <c r="G96" s="144"/>
      <c r="H96" s="145" t="s">
        <v>199</v>
      </c>
      <c r="I96" s="171">
        <v>0.0166</v>
      </c>
      <c r="J96" s="172">
        <v>127.26</v>
      </c>
      <c r="K96" s="173">
        <v>2.11</v>
      </c>
    </row>
    <row r="97" ht="22.2" customHeight="1" spans="1:11">
      <c r="A97" s="151"/>
      <c r="B97" s="142" t="s">
        <v>72</v>
      </c>
      <c r="C97" s="143" t="s">
        <v>243</v>
      </c>
      <c r="D97" s="144" t="s">
        <v>68</v>
      </c>
      <c r="E97" s="144" t="s">
        <v>244</v>
      </c>
      <c r="F97" s="144" t="s">
        <v>242</v>
      </c>
      <c r="G97" s="144"/>
      <c r="H97" s="145" t="s">
        <v>199</v>
      </c>
      <c r="I97" s="171">
        <v>0.0828</v>
      </c>
      <c r="J97" s="172">
        <v>29.11</v>
      </c>
      <c r="K97" s="173">
        <v>2.41</v>
      </c>
    </row>
    <row r="98" ht="20.4" customHeight="1" spans="1:11">
      <c r="A98" s="151"/>
      <c r="B98" s="142" t="s">
        <v>72</v>
      </c>
      <c r="C98" s="143" t="s">
        <v>177</v>
      </c>
      <c r="D98" s="144" t="s">
        <v>68</v>
      </c>
      <c r="E98" s="144" t="s">
        <v>178</v>
      </c>
      <c r="F98" s="144" t="s">
        <v>179</v>
      </c>
      <c r="G98" s="144"/>
      <c r="H98" s="145" t="s">
        <v>123</v>
      </c>
      <c r="I98" s="171">
        <v>0.4837</v>
      </c>
      <c r="J98" s="172">
        <v>13.47</v>
      </c>
      <c r="K98" s="173">
        <v>6.51</v>
      </c>
    </row>
    <row r="99" ht="46.8" customHeight="1" spans="1:11">
      <c r="A99" s="151"/>
      <c r="B99" s="142" t="s">
        <v>72</v>
      </c>
      <c r="C99" s="143" t="s">
        <v>180</v>
      </c>
      <c r="D99" s="144" t="s">
        <v>68</v>
      </c>
      <c r="E99" s="144" t="s">
        <v>181</v>
      </c>
      <c r="F99" s="144" t="s">
        <v>182</v>
      </c>
      <c r="G99" s="144"/>
      <c r="H99" s="145" t="s">
        <v>134</v>
      </c>
      <c r="I99" s="171">
        <v>0.2219</v>
      </c>
      <c r="J99" s="172">
        <v>10.91</v>
      </c>
      <c r="K99" s="173">
        <v>2.42</v>
      </c>
    </row>
    <row r="100" ht="30.6" customHeight="1" spans="1:11">
      <c r="A100" s="151"/>
      <c r="B100" s="142" t="s">
        <v>72</v>
      </c>
      <c r="C100" s="143" t="s">
        <v>191</v>
      </c>
      <c r="D100" s="144" t="s">
        <v>68</v>
      </c>
      <c r="E100" s="144" t="s">
        <v>192</v>
      </c>
      <c r="F100" s="144" t="s">
        <v>190</v>
      </c>
      <c r="G100" s="144"/>
      <c r="H100" s="145" t="s">
        <v>134</v>
      </c>
      <c r="I100" s="171">
        <v>0.3397</v>
      </c>
      <c r="J100" s="172">
        <v>10.18</v>
      </c>
      <c r="K100" s="173">
        <v>3.45</v>
      </c>
    </row>
    <row r="101" ht="29.4" customHeight="1" spans="1:11">
      <c r="A101" s="151"/>
      <c r="B101" s="142" t="s">
        <v>72</v>
      </c>
      <c r="C101" s="143" t="s">
        <v>193</v>
      </c>
      <c r="D101" s="144" t="s">
        <v>68</v>
      </c>
      <c r="E101" s="144" t="s">
        <v>194</v>
      </c>
      <c r="F101" s="144" t="s">
        <v>190</v>
      </c>
      <c r="G101" s="144"/>
      <c r="H101" s="145" t="s">
        <v>134</v>
      </c>
      <c r="I101" s="171">
        <v>0.2219</v>
      </c>
      <c r="J101" s="172">
        <v>13.38</v>
      </c>
      <c r="K101" s="173">
        <v>2.96</v>
      </c>
    </row>
    <row r="102" ht="41.4" customHeight="1" spans="1:11">
      <c r="A102" s="151"/>
      <c r="B102" s="142" t="s">
        <v>72</v>
      </c>
      <c r="C102" s="143" t="s">
        <v>195</v>
      </c>
      <c r="D102" s="144" t="s">
        <v>68</v>
      </c>
      <c r="E102" s="144" t="s">
        <v>196</v>
      </c>
      <c r="F102" s="144" t="s">
        <v>190</v>
      </c>
      <c r="G102" s="144"/>
      <c r="H102" s="145" t="s">
        <v>134</v>
      </c>
      <c r="I102" s="171">
        <v>0.9334</v>
      </c>
      <c r="J102" s="172">
        <v>3.33</v>
      </c>
      <c r="K102" s="173">
        <v>3.1</v>
      </c>
    </row>
    <row r="103" ht="33.6" customHeight="1" spans="1:11">
      <c r="A103" s="151"/>
      <c r="B103" s="142" t="s">
        <v>72</v>
      </c>
      <c r="C103" s="143" t="s">
        <v>245</v>
      </c>
      <c r="D103" s="144" t="s">
        <v>68</v>
      </c>
      <c r="E103" s="144" t="s">
        <v>246</v>
      </c>
      <c r="F103" s="144" t="s">
        <v>190</v>
      </c>
      <c r="G103" s="144"/>
      <c r="H103" s="145" t="s">
        <v>134</v>
      </c>
      <c r="I103" s="171">
        <v>0.9472</v>
      </c>
      <c r="J103" s="172">
        <v>4.85</v>
      </c>
      <c r="K103" s="173">
        <v>4.59</v>
      </c>
    </row>
    <row r="104" ht="24.6" customHeight="1" spans="1:11">
      <c r="A104" s="151"/>
      <c r="B104" s="142" t="s">
        <v>72</v>
      </c>
      <c r="C104" s="143" t="s">
        <v>247</v>
      </c>
      <c r="D104" s="144" t="s">
        <v>68</v>
      </c>
      <c r="E104" s="144" t="s">
        <v>248</v>
      </c>
      <c r="F104" s="144" t="s">
        <v>190</v>
      </c>
      <c r="G104" s="144"/>
      <c r="H104" s="145" t="s">
        <v>199</v>
      </c>
      <c r="I104" s="171">
        <v>0.0166</v>
      </c>
      <c r="J104" s="172">
        <v>46.31</v>
      </c>
      <c r="K104" s="173">
        <v>0.76</v>
      </c>
    </row>
    <row r="105" ht="32.4" customHeight="1" spans="1:11">
      <c r="A105" s="151"/>
      <c r="B105" s="142" t="s">
        <v>72</v>
      </c>
      <c r="C105" s="143" t="s">
        <v>249</v>
      </c>
      <c r="D105" s="144" t="s">
        <v>68</v>
      </c>
      <c r="E105" s="144" t="s">
        <v>250</v>
      </c>
      <c r="F105" s="144" t="s">
        <v>190</v>
      </c>
      <c r="G105" s="144"/>
      <c r="H105" s="145" t="s">
        <v>199</v>
      </c>
      <c r="I105" s="171">
        <v>0.0331</v>
      </c>
      <c r="J105" s="172">
        <v>31.91</v>
      </c>
      <c r="K105" s="173">
        <v>1.05</v>
      </c>
    </row>
    <row r="106" ht="29.4" customHeight="1" spans="1:11">
      <c r="A106" s="151"/>
      <c r="B106" s="142" t="s">
        <v>72</v>
      </c>
      <c r="C106" s="143" t="s">
        <v>251</v>
      </c>
      <c r="D106" s="144" t="s">
        <v>68</v>
      </c>
      <c r="E106" s="144" t="s">
        <v>252</v>
      </c>
      <c r="F106" s="144" t="s">
        <v>190</v>
      </c>
      <c r="G106" s="144"/>
      <c r="H106" s="145" t="s">
        <v>199</v>
      </c>
      <c r="I106" s="171">
        <v>0.0331</v>
      </c>
      <c r="J106" s="172">
        <v>33.96</v>
      </c>
      <c r="K106" s="173">
        <v>1.12</v>
      </c>
    </row>
    <row r="107" ht="29.4" customHeight="1" spans="1:11">
      <c r="A107" s="151"/>
      <c r="B107" s="142" t="s">
        <v>72</v>
      </c>
      <c r="C107" s="143" t="s">
        <v>200</v>
      </c>
      <c r="D107" s="144" t="s">
        <v>68</v>
      </c>
      <c r="E107" s="144" t="s">
        <v>201</v>
      </c>
      <c r="F107" s="144" t="s">
        <v>202</v>
      </c>
      <c r="G107" s="144"/>
      <c r="H107" s="145" t="s">
        <v>123</v>
      </c>
      <c r="I107" s="171">
        <v>1.2467</v>
      </c>
      <c r="J107" s="172">
        <v>24.77</v>
      </c>
      <c r="K107" s="173">
        <v>30.88</v>
      </c>
    </row>
    <row r="108" ht="14.4" customHeight="1" spans="1:11">
      <c r="A108" s="151"/>
      <c r="B108" s="142" t="s">
        <v>72</v>
      </c>
      <c r="C108" s="143" t="s">
        <v>203</v>
      </c>
      <c r="D108" s="144" t="s">
        <v>68</v>
      </c>
      <c r="E108" s="144" t="s">
        <v>204</v>
      </c>
      <c r="F108" s="144" t="s">
        <v>205</v>
      </c>
      <c r="G108" s="144"/>
      <c r="H108" s="145" t="s">
        <v>158</v>
      </c>
      <c r="I108" s="171">
        <v>0.0013</v>
      </c>
      <c r="J108" s="172">
        <v>91.77</v>
      </c>
      <c r="K108" s="173">
        <v>0.11</v>
      </c>
    </row>
    <row r="109" ht="32.4" customHeight="1" spans="1:11">
      <c r="A109" s="151"/>
      <c r="B109" s="142" t="s">
        <v>72</v>
      </c>
      <c r="C109" s="143" t="s">
        <v>209</v>
      </c>
      <c r="D109" s="144" t="s">
        <v>68</v>
      </c>
      <c r="E109" s="144" t="s">
        <v>210</v>
      </c>
      <c r="F109" s="144" t="s">
        <v>211</v>
      </c>
      <c r="G109" s="144"/>
      <c r="H109" s="145" t="s">
        <v>123</v>
      </c>
      <c r="I109" s="171">
        <v>1.2467</v>
      </c>
      <c r="J109" s="172">
        <v>52.06</v>
      </c>
      <c r="K109" s="173">
        <v>64.9</v>
      </c>
    </row>
    <row r="110" ht="24.6" customHeight="1" spans="1:11">
      <c r="A110" s="151"/>
      <c r="B110" s="142" t="s">
        <v>72</v>
      </c>
      <c r="C110" s="143" t="s">
        <v>218</v>
      </c>
      <c r="D110" s="144" t="s">
        <v>68</v>
      </c>
      <c r="E110" s="144" t="s">
        <v>219</v>
      </c>
      <c r="F110" s="144" t="s">
        <v>217</v>
      </c>
      <c r="G110" s="144"/>
      <c r="H110" s="145" t="s">
        <v>123</v>
      </c>
      <c r="I110" s="171">
        <v>1.2467</v>
      </c>
      <c r="J110" s="172">
        <v>44.61</v>
      </c>
      <c r="K110" s="173">
        <v>55.61</v>
      </c>
    </row>
    <row r="111" ht="39" customHeight="1" spans="1:11">
      <c r="A111" s="184"/>
      <c r="B111" s="142" t="s">
        <v>72</v>
      </c>
      <c r="C111" s="143" t="s">
        <v>220</v>
      </c>
      <c r="D111" s="144" t="s">
        <v>68</v>
      </c>
      <c r="E111" s="144" t="s">
        <v>221</v>
      </c>
      <c r="F111" s="144" t="s">
        <v>222</v>
      </c>
      <c r="G111" s="144"/>
      <c r="H111" s="145" t="s">
        <v>199</v>
      </c>
      <c r="I111" s="171">
        <v>0.0662</v>
      </c>
      <c r="J111" s="172">
        <v>25.59</v>
      </c>
      <c r="K111" s="173">
        <v>1.69</v>
      </c>
    </row>
    <row r="112" ht="31.8" customHeight="1" spans="1:11">
      <c r="A112" s="184"/>
      <c r="B112" s="142" t="s">
        <v>72</v>
      </c>
      <c r="C112" s="143" t="s">
        <v>253</v>
      </c>
      <c r="D112" s="144" t="s">
        <v>68</v>
      </c>
      <c r="E112" s="144" t="s">
        <v>254</v>
      </c>
      <c r="F112" s="144" t="s">
        <v>255</v>
      </c>
      <c r="G112" s="144"/>
      <c r="H112" s="145" t="s">
        <v>199</v>
      </c>
      <c r="I112" s="171">
        <v>0.0331</v>
      </c>
      <c r="J112" s="172">
        <v>72.82</v>
      </c>
      <c r="K112" s="173">
        <v>2.41</v>
      </c>
    </row>
    <row r="113" ht="30.6" customHeight="1" spans="1:11">
      <c r="A113" s="151"/>
      <c r="B113" s="142" t="s">
        <v>72</v>
      </c>
      <c r="C113" s="143" t="s">
        <v>256</v>
      </c>
      <c r="D113" s="144" t="s">
        <v>68</v>
      </c>
      <c r="E113" s="144" t="s">
        <v>257</v>
      </c>
      <c r="F113" s="144" t="s">
        <v>258</v>
      </c>
      <c r="G113" s="144"/>
      <c r="H113" s="145" t="s">
        <v>199</v>
      </c>
      <c r="I113" s="171">
        <v>0.0331</v>
      </c>
      <c r="J113" s="172">
        <v>187.71</v>
      </c>
      <c r="K113" s="173">
        <v>6.21</v>
      </c>
    </row>
    <row r="114" ht="27.6" customHeight="1" spans="1:11">
      <c r="A114" s="151"/>
      <c r="B114" s="142" t="s">
        <v>72</v>
      </c>
      <c r="C114" s="143" t="s">
        <v>223</v>
      </c>
      <c r="D114" s="144" t="s">
        <v>68</v>
      </c>
      <c r="E114" s="144" t="s">
        <v>224</v>
      </c>
      <c r="F114" s="144" t="s">
        <v>225</v>
      </c>
      <c r="G114" s="144"/>
      <c r="H114" s="145" t="s">
        <v>123</v>
      </c>
      <c r="I114" s="171">
        <v>0.0981</v>
      </c>
      <c r="J114" s="172">
        <v>107.76</v>
      </c>
      <c r="K114" s="173">
        <v>10.57</v>
      </c>
    </row>
    <row r="115" ht="28.8" customHeight="1" spans="1:11">
      <c r="A115" s="151"/>
      <c r="B115" s="142" t="s">
        <v>72</v>
      </c>
      <c r="C115" s="143" t="s">
        <v>226</v>
      </c>
      <c r="D115" s="144" t="s">
        <v>68</v>
      </c>
      <c r="E115" s="144" t="s">
        <v>227</v>
      </c>
      <c r="F115" s="144" t="s">
        <v>225</v>
      </c>
      <c r="G115" s="144"/>
      <c r="H115" s="145" t="s">
        <v>123</v>
      </c>
      <c r="I115" s="171">
        <v>0.1532</v>
      </c>
      <c r="J115" s="172">
        <v>126.12</v>
      </c>
      <c r="K115" s="173">
        <v>19.32</v>
      </c>
    </row>
    <row r="116" ht="31.8" customHeight="1" spans="1:11">
      <c r="A116" s="151"/>
      <c r="B116" s="142" t="s">
        <v>72</v>
      </c>
      <c r="C116" s="143" t="s">
        <v>228</v>
      </c>
      <c r="D116" s="144" t="s">
        <v>68</v>
      </c>
      <c r="E116" s="144" t="s">
        <v>229</v>
      </c>
      <c r="F116" s="144" t="s">
        <v>225</v>
      </c>
      <c r="G116" s="144"/>
      <c r="H116" s="145" t="s">
        <v>123</v>
      </c>
      <c r="I116" s="171">
        <v>0.1195</v>
      </c>
      <c r="J116" s="172">
        <v>159.41</v>
      </c>
      <c r="K116" s="173">
        <v>19.04</v>
      </c>
    </row>
    <row r="117" ht="24.6" customHeight="1" spans="1:11">
      <c r="A117" s="151"/>
      <c r="B117" s="142" t="s">
        <v>72</v>
      </c>
      <c r="C117" s="143" t="s">
        <v>259</v>
      </c>
      <c r="D117" s="144" t="s">
        <v>68</v>
      </c>
      <c r="E117" s="144" t="s">
        <v>260</v>
      </c>
      <c r="F117" s="144" t="s">
        <v>242</v>
      </c>
      <c r="G117" s="144"/>
      <c r="H117" s="145" t="s">
        <v>134</v>
      </c>
      <c r="I117" s="171">
        <v>0.1656</v>
      </c>
      <c r="J117" s="172">
        <v>18.09</v>
      </c>
      <c r="K117" s="173">
        <v>2.99</v>
      </c>
    </row>
    <row r="118" ht="31.8" customHeight="1" spans="1:11">
      <c r="A118" s="151"/>
      <c r="B118" s="142" t="s">
        <v>72</v>
      </c>
      <c r="C118" s="143" t="s">
        <v>230</v>
      </c>
      <c r="D118" s="144" t="s">
        <v>68</v>
      </c>
      <c r="E118" s="144" t="s">
        <v>231</v>
      </c>
      <c r="F118" s="144" t="s">
        <v>232</v>
      </c>
      <c r="G118" s="144"/>
      <c r="H118" s="145" t="s">
        <v>199</v>
      </c>
      <c r="I118" s="171">
        <v>0.1325</v>
      </c>
      <c r="J118" s="172">
        <v>167.5</v>
      </c>
      <c r="K118" s="173">
        <v>22.19</v>
      </c>
    </row>
    <row r="119" ht="35.4" customHeight="1" spans="1:11">
      <c r="A119" s="151"/>
      <c r="B119" s="142" t="s">
        <v>72</v>
      </c>
      <c r="C119" s="143" t="s">
        <v>233</v>
      </c>
      <c r="D119" s="144" t="s">
        <v>68</v>
      </c>
      <c r="E119" s="144" t="s">
        <v>234</v>
      </c>
      <c r="F119" s="144" t="s">
        <v>173</v>
      </c>
      <c r="G119" s="144"/>
      <c r="H119" s="145" t="s">
        <v>123</v>
      </c>
      <c r="I119" s="171">
        <v>0.1129</v>
      </c>
      <c r="J119" s="172">
        <v>147.89</v>
      </c>
      <c r="K119" s="173">
        <v>16.69</v>
      </c>
    </row>
    <row r="120" ht="41.4" customHeight="1" spans="1:11">
      <c r="A120" s="151"/>
      <c r="B120" s="147" t="s">
        <v>75</v>
      </c>
      <c r="C120" s="148" t="s">
        <v>261</v>
      </c>
      <c r="D120" s="149" t="s">
        <v>68</v>
      </c>
      <c r="E120" s="149" t="s">
        <v>262</v>
      </c>
      <c r="F120" s="149" t="s">
        <v>133</v>
      </c>
      <c r="G120" s="149"/>
      <c r="H120" s="150" t="s">
        <v>199</v>
      </c>
      <c r="I120" s="174">
        <v>0.0166</v>
      </c>
      <c r="J120" s="175">
        <v>201.25</v>
      </c>
      <c r="K120" s="176">
        <v>3.34</v>
      </c>
    </row>
    <row r="121" ht="28.8" customHeight="1" spans="1:11">
      <c r="A121" s="151"/>
      <c r="B121" s="147" t="s">
        <v>75</v>
      </c>
      <c r="C121" s="148" t="s">
        <v>263</v>
      </c>
      <c r="D121" s="149" t="s">
        <v>68</v>
      </c>
      <c r="E121" s="149" t="s">
        <v>264</v>
      </c>
      <c r="F121" s="149" t="s">
        <v>133</v>
      </c>
      <c r="G121" s="149"/>
      <c r="H121" s="150" t="s">
        <v>199</v>
      </c>
      <c r="I121" s="174">
        <v>0.0166</v>
      </c>
      <c r="J121" s="175">
        <v>194.61</v>
      </c>
      <c r="K121" s="176">
        <v>3.23</v>
      </c>
    </row>
    <row r="122" ht="24.6" customHeight="1" spans="1:11">
      <c r="A122" s="151"/>
      <c r="B122" s="152"/>
      <c r="C122" s="153"/>
      <c r="D122" s="153"/>
      <c r="E122" s="153"/>
      <c r="F122" s="153" t="s">
        <v>92</v>
      </c>
      <c r="G122" s="154">
        <v>64.97</v>
      </c>
      <c r="H122" s="153" t="s">
        <v>93</v>
      </c>
      <c r="I122" s="154">
        <v>0</v>
      </c>
      <c r="J122" s="153" t="s">
        <v>94</v>
      </c>
      <c r="K122" s="177">
        <v>64.97</v>
      </c>
    </row>
    <row r="123" ht="24.6" customHeight="1" spans="1:11">
      <c r="A123" s="151"/>
      <c r="B123" s="152"/>
      <c r="C123" s="153"/>
      <c r="D123" s="153"/>
      <c r="E123" s="153"/>
      <c r="F123" s="153" t="s">
        <v>95</v>
      </c>
      <c r="G123" s="154">
        <v>64.39</v>
      </c>
      <c r="H123" s="153"/>
      <c r="I123" s="153" t="s">
        <v>96</v>
      </c>
      <c r="J123" s="153"/>
      <c r="K123" s="177">
        <v>354.05</v>
      </c>
    </row>
    <row r="124" ht="24.6" customHeight="1" spans="1:11">
      <c r="A124" s="151"/>
      <c r="B124" s="155"/>
      <c r="C124" s="79"/>
      <c r="D124" s="79"/>
      <c r="E124" s="79"/>
      <c r="F124" s="79"/>
      <c r="G124" s="79"/>
      <c r="H124" s="79" t="s">
        <v>97</v>
      </c>
      <c r="I124" s="178">
        <v>12</v>
      </c>
      <c r="J124" s="79" t="s">
        <v>98</v>
      </c>
      <c r="K124" s="179">
        <v>4248.6</v>
      </c>
    </row>
    <row r="125" ht="19.8" customHeight="1" spans="1:11">
      <c r="A125" s="151"/>
      <c r="B125" s="156"/>
      <c r="C125" s="157"/>
      <c r="D125" s="157"/>
      <c r="E125" s="157"/>
      <c r="F125" s="157"/>
      <c r="G125" s="157"/>
      <c r="H125" s="157"/>
      <c r="I125" s="157"/>
      <c r="J125" s="157"/>
      <c r="K125" s="180"/>
    </row>
    <row r="126" ht="22.2" customHeight="1" spans="1:11">
      <c r="A126" s="151"/>
      <c r="B126" s="133" t="s">
        <v>265</v>
      </c>
      <c r="C126" s="134" t="s">
        <v>60</v>
      </c>
      <c r="D126" s="135" t="s">
        <v>61</v>
      </c>
      <c r="E126" s="135" t="s">
        <v>3</v>
      </c>
      <c r="F126" s="135" t="s">
        <v>62</v>
      </c>
      <c r="G126" s="135"/>
      <c r="H126" s="136" t="s">
        <v>63</v>
      </c>
      <c r="I126" s="134" t="s">
        <v>64</v>
      </c>
      <c r="J126" s="134" t="s">
        <v>65</v>
      </c>
      <c r="K126" s="166" t="s">
        <v>19</v>
      </c>
    </row>
    <row r="127" ht="37.8" customHeight="1" spans="1:11">
      <c r="A127" s="151"/>
      <c r="B127" s="137" t="s">
        <v>66</v>
      </c>
      <c r="C127" s="138" t="s">
        <v>266</v>
      </c>
      <c r="D127" s="139" t="s">
        <v>68</v>
      </c>
      <c r="E127" s="139" t="s">
        <v>267</v>
      </c>
      <c r="F127" s="139" t="s">
        <v>173</v>
      </c>
      <c r="G127" s="139"/>
      <c r="H127" s="140" t="s">
        <v>123</v>
      </c>
      <c r="I127" s="168">
        <v>1</v>
      </c>
      <c r="J127" s="169">
        <v>490.6</v>
      </c>
      <c r="K127" s="170">
        <v>490.6</v>
      </c>
    </row>
    <row r="128" ht="14.4" customHeight="1" spans="1:11">
      <c r="A128" s="151"/>
      <c r="B128" s="142" t="s">
        <v>72</v>
      </c>
      <c r="C128" s="143" t="s">
        <v>240</v>
      </c>
      <c r="D128" s="144" t="s">
        <v>68</v>
      </c>
      <c r="E128" s="144" t="s">
        <v>241</v>
      </c>
      <c r="F128" s="144" t="s">
        <v>242</v>
      </c>
      <c r="G128" s="144"/>
      <c r="H128" s="145" t="s">
        <v>199</v>
      </c>
      <c r="I128" s="171">
        <v>0.0966</v>
      </c>
      <c r="J128" s="172">
        <v>127.26</v>
      </c>
      <c r="K128" s="173">
        <v>12.29</v>
      </c>
    </row>
    <row r="129" ht="26.4" customHeight="1" spans="1:11">
      <c r="A129" s="151"/>
      <c r="B129" s="142" t="s">
        <v>72</v>
      </c>
      <c r="C129" s="143" t="s">
        <v>243</v>
      </c>
      <c r="D129" s="144" t="s">
        <v>68</v>
      </c>
      <c r="E129" s="144" t="s">
        <v>244</v>
      </c>
      <c r="F129" s="144" t="s">
        <v>242</v>
      </c>
      <c r="G129" s="144"/>
      <c r="H129" s="145" t="s">
        <v>199</v>
      </c>
      <c r="I129" s="171">
        <v>0.2899</v>
      </c>
      <c r="J129" s="172">
        <v>29.11</v>
      </c>
      <c r="K129" s="173">
        <v>8.43</v>
      </c>
    </row>
    <row r="130" ht="16.8" customHeight="1" spans="1:11">
      <c r="A130" s="151"/>
      <c r="B130" s="142" t="s">
        <v>72</v>
      </c>
      <c r="C130" s="143" t="s">
        <v>177</v>
      </c>
      <c r="D130" s="144" t="s">
        <v>68</v>
      </c>
      <c r="E130" s="144" t="s">
        <v>178</v>
      </c>
      <c r="F130" s="144" t="s">
        <v>179</v>
      </c>
      <c r="G130" s="144"/>
      <c r="H130" s="145" t="s">
        <v>123</v>
      </c>
      <c r="I130" s="171">
        <v>0.4761</v>
      </c>
      <c r="J130" s="172">
        <v>13.47</v>
      </c>
      <c r="K130" s="173">
        <v>6.41</v>
      </c>
    </row>
    <row r="131" ht="14.4" customHeight="1" spans="1:11">
      <c r="A131" s="151"/>
      <c r="B131" s="142" t="s">
        <v>72</v>
      </c>
      <c r="C131" s="143" t="s">
        <v>180</v>
      </c>
      <c r="D131" s="144" t="s">
        <v>68</v>
      </c>
      <c r="E131" s="144" t="s">
        <v>181</v>
      </c>
      <c r="F131" s="144" t="s">
        <v>182</v>
      </c>
      <c r="G131" s="144"/>
      <c r="H131" s="145" t="s">
        <v>134</v>
      </c>
      <c r="I131" s="171">
        <v>0.4251</v>
      </c>
      <c r="J131" s="172">
        <v>10.91</v>
      </c>
      <c r="K131" s="173">
        <v>4.63</v>
      </c>
    </row>
    <row r="132" ht="14.4" customHeight="1" spans="1:11">
      <c r="A132" s="151"/>
      <c r="B132" s="142" t="s">
        <v>72</v>
      </c>
      <c r="C132" s="143" t="s">
        <v>183</v>
      </c>
      <c r="D132" s="144" t="s">
        <v>68</v>
      </c>
      <c r="E132" s="144" t="s">
        <v>184</v>
      </c>
      <c r="F132" s="144" t="s">
        <v>182</v>
      </c>
      <c r="G132" s="144"/>
      <c r="H132" s="145" t="s">
        <v>134</v>
      </c>
      <c r="I132" s="171">
        <v>0.4638</v>
      </c>
      <c r="J132" s="172">
        <v>4.06</v>
      </c>
      <c r="K132" s="173">
        <v>1.88</v>
      </c>
    </row>
    <row r="133" ht="24.6" customHeight="1" spans="1:11">
      <c r="A133" s="151"/>
      <c r="B133" s="142" t="s">
        <v>72</v>
      </c>
      <c r="C133" s="143" t="s">
        <v>191</v>
      </c>
      <c r="D133" s="144" t="s">
        <v>68</v>
      </c>
      <c r="E133" s="144" t="s">
        <v>192</v>
      </c>
      <c r="F133" s="144" t="s">
        <v>190</v>
      </c>
      <c r="G133" s="144"/>
      <c r="H133" s="145" t="s">
        <v>134</v>
      </c>
      <c r="I133" s="171">
        <v>0.4251</v>
      </c>
      <c r="J133" s="172">
        <v>10.18</v>
      </c>
      <c r="K133" s="173">
        <v>4.32</v>
      </c>
    </row>
    <row r="134" ht="36.6" customHeight="1" spans="1:11">
      <c r="A134" s="151"/>
      <c r="B134" s="142" t="s">
        <v>72</v>
      </c>
      <c r="C134" s="143" t="s">
        <v>193</v>
      </c>
      <c r="D134" s="144" t="s">
        <v>68</v>
      </c>
      <c r="E134" s="144" t="s">
        <v>194</v>
      </c>
      <c r="F134" s="144" t="s">
        <v>190</v>
      </c>
      <c r="G134" s="144"/>
      <c r="H134" s="145" t="s">
        <v>134</v>
      </c>
      <c r="I134" s="171">
        <v>0.4638</v>
      </c>
      <c r="J134" s="172">
        <v>13.38</v>
      </c>
      <c r="K134" s="173">
        <v>6.2</v>
      </c>
    </row>
    <row r="135" ht="66" customHeight="1" spans="1:11">
      <c r="A135" s="151"/>
      <c r="B135" s="142" t="s">
        <v>72</v>
      </c>
      <c r="C135" s="143" t="s">
        <v>195</v>
      </c>
      <c r="D135" s="144" t="s">
        <v>68</v>
      </c>
      <c r="E135" s="144" t="s">
        <v>196</v>
      </c>
      <c r="F135" s="144" t="s">
        <v>190</v>
      </c>
      <c r="G135" s="144"/>
      <c r="H135" s="145" t="s">
        <v>134</v>
      </c>
      <c r="I135" s="171">
        <v>1.0821</v>
      </c>
      <c r="J135" s="172">
        <v>3.33</v>
      </c>
      <c r="K135" s="173">
        <v>3.6</v>
      </c>
    </row>
    <row r="136" ht="24" customHeight="1" spans="1:11">
      <c r="A136" s="151"/>
      <c r="B136" s="142" t="s">
        <v>72</v>
      </c>
      <c r="C136" s="143" t="s">
        <v>245</v>
      </c>
      <c r="D136" s="144" t="s">
        <v>68</v>
      </c>
      <c r="E136" s="144" t="s">
        <v>246</v>
      </c>
      <c r="F136" s="144" t="s">
        <v>190</v>
      </c>
      <c r="G136" s="144"/>
      <c r="H136" s="145" t="s">
        <v>134</v>
      </c>
      <c r="I136" s="171">
        <v>2.087</v>
      </c>
      <c r="J136" s="172">
        <v>4.85</v>
      </c>
      <c r="K136" s="173">
        <v>10.12</v>
      </c>
    </row>
    <row r="137" ht="39.6" customHeight="1" spans="1:11">
      <c r="A137" s="151"/>
      <c r="B137" s="142" t="s">
        <v>72</v>
      </c>
      <c r="C137" s="143" t="s">
        <v>268</v>
      </c>
      <c r="D137" s="144" t="s">
        <v>68</v>
      </c>
      <c r="E137" s="144" t="s">
        <v>269</v>
      </c>
      <c r="F137" s="144" t="s">
        <v>190</v>
      </c>
      <c r="G137" s="144"/>
      <c r="H137" s="145" t="s">
        <v>199</v>
      </c>
      <c r="I137" s="171">
        <v>0.2899</v>
      </c>
      <c r="J137" s="172">
        <v>49.12</v>
      </c>
      <c r="K137" s="173">
        <v>14.23</v>
      </c>
    </row>
    <row r="138" ht="24.6" customHeight="1" spans="1:11">
      <c r="A138" s="151"/>
      <c r="B138" s="142" t="s">
        <v>72</v>
      </c>
      <c r="C138" s="143" t="s">
        <v>197</v>
      </c>
      <c r="D138" s="144" t="s">
        <v>68</v>
      </c>
      <c r="E138" s="144" t="s">
        <v>198</v>
      </c>
      <c r="F138" s="144" t="s">
        <v>190</v>
      </c>
      <c r="G138" s="144"/>
      <c r="H138" s="145" t="s">
        <v>199</v>
      </c>
      <c r="I138" s="171">
        <v>0.0966</v>
      </c>
      <c r="J138" s="172">
        <v>51.84</v>
      </c>
      <c r="K138" s="173">
        <v>5</v>
      </c>
    </row>
    <row r="139" ht="14.4" customHeight="1" spans="1:11">
      <c r="A139" s="151"/>
      <c r="B139" s="142" t="s">
        <v>72</v>
      </c>
      <c r="C139" s="143" t="s">
        <v>200</v>
      </c>
      <c r="D139" s="144" t="s">
        <v>68</v>
      </c>
      <c r="E139" s="144" t="s">
        <v>201</v>
      </c>
      <c r="F139" s="144" t="s">
        <v>202</v>
      </c>
      <c r="G139" s="144"/>
      <c r="H139" s="145" t="s">
        <v>123</v>
      </c>
      <c r="I139" s="171">
        <v>1.9256</v>
      </c>
      <c r="J139" s="172">
        <v>24.77</v>
      </c>
      <c r="K139" s="173">
        <v>47.69</v>
      </c>
    </row>
    <row r="140" ht="14.4" customHeight="1" spans="1:11">
      <c r="A140" s="151"/>
      <c r="B140" s="142" t="s">
        <v>72</v>
      </c>
      <c r="C140" s="143" t="s">
        <v>203</v>
      </c>
      <c r="D140" s="144" t="s">
        <v>68</v>
      </c>
      <c r="E140" s="144" t="s">
        <v>204</v>
      </c>
      <c r="F140" s="144" t="s">
        <v>205</v>
      </c>
      <c r="G140" s="144"/>
      <c r="H140" s="145" t="s">
        <v>158</v>
      </c>
      <c r="I140" s="171">
        <v>0.0078</v>
      </c>
      <c r="J140" s="172">
        <v>91.77</v>
      </c>
      <c r="K140" s="173">
        <v>0.71</v>
      </c>
    </row>
    <row r="141" ht="24.6" customHeight="1" spans="1:11">
      <c r="A141" s="151"/>
      <c r="B141" s="142" t="s">
        <v>72</v>
      </c>
      <c r="C141" s="143" t="s">
        <v>209</v>
      </c>
      <c r="D141" s="144" t="s">
        <v>68</v>
      </c>
      <c r="E141" s="144" t="s">
        <v>210</v>
      </c>
      <c r="F141" s="144" t="s">
        <v>211</v>
      </c>
      <c r="G141" s="144"/>
      <c r="H141" s="145" t="s">
        <v>123</v>
      </c>
      <c r="I141" s="171">
        <v>1.9256</v>
      </c>
      <c r="J141" s="172">
        <v>52.06</v>
      </c>
      <c r="K141" s="173">
        <v>100.24</v>
      </c>
    </row>
    <row r="142" ht="41.4" customHeight="1" spans="1:11">
      <c r="A142" s="151"/>
      <c r="B142" s="142" t="s">
        <v>72</v>
      </c>
      <c r="C142" s="143" t="s">
        <v>218</v>
      </c>
      <c r="D142" s="144" t="s">
        <v>68</v>
      </c>
      <c r="E142" s="144" t="s">
        <v>219</v>
      </c>
      <c r="F142" s="144" t="s">
        <v>217</v>
      </c>
      <c r="G142" s="144"/>
      <c r="H142" s="145" t="s">
        <v>123</v>
      </c>
      <c r="I142" s="171">
        <v>1.9256</v>
      </c>
      <c r="J142" s="172">
        <v>44.61</v>
      </c>
      <c r="K142" s="173">
        <v>85.9</v>
      </c>
    </row>
    <row r="143" ht="24.6" customHeight="1" spans="1:11">
      <c r="A143" s="151"/>
      <c r="B143" s="142" t="s">
        <v>72</v>
      </c>
      <c r="C143" s="143" t="s">
        <v>220</v>
      </c>
      <c r="D143" s="144" t="s">
        <v>68</v>
      </c>
      <c r="E143" s="144" t="s">
        <v>221</v>
      </c>
      <c r="F143" s="144" t="s">
        <v>222</v>
      </c>
      <c r="G143" s="144"/>
      <c r="H143" s="145" t="s">
        <v>199</v>
      </c>
      <c r="I143" s="171">
        <v>0.3865</v>
      </c>
      <c r="J143" s="172">
        <v>25.59</v>
      </c>
      <c r="K143" s="173">
        <v>9.89</v>
      </c>
    </row>
    <row r="144" ht="14.4" customHeight="1" spans="1:11">
      <c r="A144" s="151"/>
      <c r="B144" s="142" t="s">
        <v>72</v>
      </c>
      <c r="C144" s="143" t="s">
        <v>253</v>
      </c>
      <c r="D144" s="144" t="s">
        <v>68</v>
      </c>
      <c r="E144" s="144" t="s">
        <v>254</v>
      </c>
      <c r="F144" s="144" t="s">
        <v>255</v>
      </c>
      <c r="G144" s="144"/>
      <c r="H144" s="145" t="s">
        <v>199</v>
      </c>
      <c r="I144" s="171">
        <v>0.0966</v>
      </c>
      <c r="J144" s="172">
        <v>72.82</v>
      </c>
      <c r="K144" s="173">
        <v>7.03</v>
      </c>
    </row>
    <row r="145" ht="14.4" customHeight="1" spans="1:11">
      <c r="A145" s="151"/>
      <c r="B145" s="142" t="s">
        <v>72</v>
      </c>
      <c r="C145" s="143" t="s">
        <v>256</v>
      </c>
      <c r="D145" s="144" t="s">
        <v>68</v>
      </c>
      <c r="E145" s="144" t="s">
        <v>257</v>
      </c>
      <c r="F145" s="144" t="s">
        <v>258</v>
      </c>
      <c r="G145" s="144"/>
      <c r="H145" s="145" t="s">
        <v>199</v>
      </c>
      <c r="I145" s="171">
        <v>0.0966</v>
      </c>
      <c r="J145" s="172">
        <v>187.71</v>
      </c>
      <c r="K145" s="173">
        <v>18.13</v>
      </c>
    </row>
    <row r="146" ht="31.8" customHeight="1" spans="1:11">
      <c r="A146" s="151"/>
      <c r="B146" s="142" t="s">
        <v>72</v>
      </c>
      <c r="C146" s="143" t="s">
        <v>223</v>
      </c>
      <c r="D146" s="144" t="s">
        <v>68</v>
      </c>
      <c r="E146" s="144" t="s">
        <v>224</v>
      </c>
      <c r="F146" s="144" t="s">
        <v>225</v>
      </c>
      <c r="G146" s="144"/>
      <c r="H146" s="145" t="s">
        <v>123</v>
      </c>
      <c r="I146" s="171">
        <v>0.0966</v>
      </c>
      <c r="J146" s="172">
        <v>107.76</v>
      </c>
      <c r="K146" s="173">
        <v>10.4</v>
      </c>
    </row>
    <row r="147" ht="14.4" customHeight="1" spans="1:11">
      <c r="A147" s="151"/>
      <c r="B147" s="142" t="s">
        <v>72</v>
      </c>
      <c r="C147" s="143" t="s">
        <v>226</v>
      </c>
      <c r="D147" s="144" t="s">
        <v>68</v>
      </c>
      <c r="E147" s="144" t="s">
        <v>227</v>
      </c>
      <c r="F147" s="144" t="s">
        <v>225</v>
      </c>
      <c r="G147" s="144"/>
      <c r="H147" s="145" t="s">
        <v>123</v>
      </c>
      <c r="I147" s="171">
        <v>0.1508</v>
      </c>
      <c r="J147" s="172">
        <v>126.12</v>
      </c>
      <c r="K147" s="173">
        <v>19.01</v>
      </c>
    </row>
    <row r="148" ht="24.6" customHeight="1" spans="1:11">
      <c r="A148" s="151"/>
      <c r="B148" s="142" t="s">
        <v>72</v>
      </c>
      <c r="C148" s="143" t="s">
        <v>228</v>
      </c>
      <c r="D148" s="144" t="s">
        <v>68</v>
      </c>
      <c r="E148" s="144" t="s">
        <v>229</v>
      </c>
      <c r="F148" s="144" t="s">
        <v>225</v>
      </c>
      <c r="G148" s="144"/>
      <c r="H148" s="145" t="s">
        <v>123</v>
      </c>
      <c r="I148" s="171">
        <v>0.1176</v>
      </c>
      <c r="J148" s="172">
        <v>159.41</v>
      </c>
      <c r="K148" s="173">
        <v>18.74</v>
      </c>
    </row>
    <row r="149" ht="24.6" customHeight="1" spans="1:11">
      <c r="A149" s="151"/>
      <c r="B149" s="142" t="s">
        <v>72</v>
      </c>
      <c r="C149" s="143" t="s">
        <v>259</v>
      </c>
      <c r="D149" s="144" t="s">
        <v>68</v>
      </c>
      <c r="E149" s="144" t="s">
        <v>260</v>
      </c>
      <c r="F149" s="144" t="s">
        <v>242</v>
      </c>
      <c r="G149" s="144"/>
      <c r="H149" s="145" t="s">
        <v>134</v>
      </c>
      <c r="I149" s="171">
        <v>0.4831</v>
      </c>
      <c r="J149" s="172">
        <v>18.09</v>
      </c>
      <c r="K149" s="173">
        <v>8.73</v>
      </c>
    </row>
    <row r="150" ht="41.4" customHeight="1" spans="1:11">
      <c r="A150" s="151"/>
      <c r="B150" s="142" t="s">
        <v>72</v>
      </c>
      <c r="C150" s="143" t="s">
        <v>230</v>
      </c>
      <c r="D150" s="144" t="s">
        <v>68</v>
      </c>
      <c r="E150" s="144" t="s">
        <v>231</v>
      </c>
      <c r="F150" s="144" t="s">
        <v>232</v>
      </c>
      <c r="G150" s="144"/>
      <c r="H150" s="145" t="s">
        <v>199</v>
      </c>
      <c r="I150" s="171">
        <v>0.1932</v>
      </c>
      <c r="J150" s="172">
        <v>167.5</v>
      </c>
      <c r="K150" s="173">
        <v>32.36</v>
      </c>
    </row>
    <row r="151" ht="28.2" customHeight="1" spans="1:11">
      <c r="A151" s="151"/>
      <c r="B151" s="142" t="s">
        <v>72</v>
      </c>
      <c r="C151" s="143" t="s">
        <v>233</v>
      </c>
      <c r="D151" s="144" t="s">
        <v>68</v>
      </c>
      <c r="E151" s="144" t="s">
        <v>234</v>
      </c>
      <c r="F151" s="144" t="s">
        <v>173</v>
      </c>
      <c r="G151" s="144"/>
      <c r="H151" s="145" t="s">
        <v>123</v>
      </c>
      <c r="I151" s="171">
        <v>0.1111</v>
      </c>
      <c r="J151" s="172">
        <v>147.89</v>
      </c>
      <c r="K151" s="173">
        <v>16.43</v>
      </c>
    </row>
    <row r="152" ht="36.6" customHeight="1" spans="1:11">
      <c r="A152" s="151"/>
      <c r="B152" s="147" t="s">
        <v>75</v>
      </c>
      <c r="C152" s="148" t="s">
        <v>261</v>
      </c>
      <c r="D152" s="149" t="s">
        <v>68</v>
      </c>
      <c r="E152" s="149" t="s">
        <v>262</v>
      </c>
      <c r="F152" s="149" t="s">
        <v>133</v>
      </c>
      <c r="G152" s="149"/>
      <c r="H152" s="150" t="s">
        <v>199</v>
      </c>
      <c r="I152" s="174">
        <v>0.0966</v>
      </c>
      <c r="J152" s="175">
        <v>201.25</v>
      </c>
      <c r="K152" s="176">
        <v>19.44</v>
      </c>
    </row>
    <row r="153" ht="24.6" customHeight="1" spans="1:11">
      <c r="A153" s="151"/>
      <c r="B153" s="147" t="s">
        <v>75</v>
      </c>
      <c r="C153" s="148" t="s">
        <v>263</v>
      </c>
      <c r="D153" s="149" t="s">
        <v>68</v>
      </c>
      <c r="E153" s="149" t="s">
        <v>264</v>
      </c>
      <c r="F153" s="149" t="s">
        <v>133</v>
      </c>
      <c r="G153" s="149"/>
      <c r="H153" s="150" t="s">
        <v>199</v>
      </c>
      <c r="I153" s="174">
        <v>0.0966</v>
      </c>
      <c r="J153" s="175">
        <v>194.61</v>
      </c>
      <c r="K153" s="176">
        <v>18.79</v>
      </c>
    </row>
    <row r="154" ht="24.6" customHeight="1" spans="1:11">
      <c r="A154" s="151"/>
      <c r="B154" s="152"/>
      <c r="C154" s="153"/>
      <c r="D154" s="153"/>
      <c r="E154" s="153"/>
      <c r="F154" s="153" t="s">
        <v>92</v>
      </c>
      <c r="G154" s="154">
        <v>109.2</v>
      </c>
      <c r="H154" s="153" t="s">
        <v>93</v>
      </c>
      <c r="I154" s="154">
        <v>0</v>
      </c>
      <c r="J154" s="153" t="s">
        <v>94</v>
      </c>
      <c r="K154" s="177">
        <v>109.2</v>
      </c>
    </row>
    <row r="155" ht="24.6" customHeight="1" spans="1:11">
      <c r="A155" s="151"/>
      <c r="B155" s="152"/>
      <c r="C155" s="153"/>
      <c r="D155" s="153"/>
      <c r="E155" s="153"/>
      <c r="F155" s="153" t="s">
        <v>95</v>
      </c>
      <c r="G155" s="154">
        <v>109.06</v>
      </c>
      <c r="H155" s="153"/>
      <c r="I155" s="153" t="s">
        <v>96</v>
      </c>
      <c r="J155" s="153"/>
      <c r="K155" s="177">
        <v>599.66</v>
      </c>
    </row>
    <row r="156" ht="36" customHeight="1" spans="1:11">
      <c r="A156" s="151"/>
      <c r="B156" s="155"/>
      <c r="C156" s="79"/>
      <c r="D156" s="79"/>
      <c r="E156" s="79"/>
      <c r="F156" s="79"/>
      <c r="G156" s="79"/>
      <c r="H156" s="79" t="s">
        <v>97</v>
      </c>
      <c r="I156" s="178">
        <v>12</v>
      </c>
      <c r="J156" s="79" t="s">
        <v>98</v>
      </c>
      <c r="K156" s="179">
        <v>7195.92</v>
      </c>
    </row>
    <row r="157" ht="20.4" customHeight="1" spans="1:11">
      <c r="A157" s="151"/>
      <c r="B157" s="156"/>
      <c r="C157" s="157"/>
      <c r="D157" s="157"/>
      <c r="E157" s="157"/>
      <c r="F157" s="157"/>
      <c r="G157" s="157"/>
      <c r="H157" s="157"/>
      <c r="I157" s="157"/>
      <c r="J157" s="157"/>
      <c r="K157" s="180"/>
    </row>
    <row r="158" ht="19.8" customHeight="1" spans="1:11">
      <c r="A158" s="126"/>
      <c r="B158" s="133" t="s">
        <v>270</v>
      </c>
      <c r="C158" s="134" t="s">
        <v>60</v>
      </c>
      <c r="D158" s="135" t="s">
        <v>61</v>
      </c>
      <c r="E158" s="135" t="s">
        <v>3</v>
      </c>
      <c r="F158" s="135" t="s">
        <v>62</v>
      </c>
      <c r="G158" s="135"/>
      <c r="H158" s="136" t="s">
        <v>63</v>
      </c>
      <c r="I158" s="134" t="s">
        <v>64</v>
      </c>
      <c r="J158" s="134" t="s">
        <v>65</v>
      </c>
      <c r="K158" s="166" t="s">
        <v>19</v>
      </c>
    </row>
    <row r="159" ht="24.6" customHeight="1" spans="1:11">
      <c r="A159" s="126"/>
      <c r="B159" s="185" t="s">
        <v>75</v>
      </c>
      <c r="C159" s="186" t="s">
        <v>271</v>
      </c>
      <c r="D159" s="187" t="s">
        <v>68</v>
      </c>
      <c r="E159" s="187" t="s">
        <v>272</v>
      </c>
      <c r="F159" s="187" t="s">
        <v>273</v>
      </c>
      <c r="G159" s="187"/>
      <c r="H159" s="188" t="s">
        <v>71</v>
      </c>
      <c r="I159" s="189">
        <v>1</v>
      </c>
      <c r="J159" s="190">
        <v>847.5</v>
      </c>
      <c r="K159" s="191">
        <v>847.5</v>
      </c>
    </row>
    <row r="160" ht="40.8" customHeight="1" spans="1:11">
      <c r="A160" s="162"/>
      <c r="B160" s="152"/>
      <c r="C160" s="153"/>
      <c r="D160" s="153"/>
      <c r="E160" s="153"/>
      <c r="F160" s="153" t="s">
        <v>92</v>
      </c>
      <c r="G160" s="154">
        <v>0</v>
      </c>
      <c r="H160" s="153" t="s">
        <v>93</v>
      </c>
      <c r="I160" s="154">
        <v>0</v>
      </c>
      <c r="J160" s="153" t="s">
        <v>94</v>
      </c>
      <c r="K160" s="177">
        <v>0</v>
      </c>
    </row>
    <row r="161" ht="39.6" customHeight="1" spans="1:11">
      <c r="A161" s="163"/>
      <c r="B161" s="152"/>
      <c r="C161" s="153"/>
      <c r="D161" s="153"/>
      <c r="E161" s="153"/>
      <c r="F161" s="153" t="s">
        <v>95</v>
      </c>
      <c r="G161" s="154">
        <v>127.12</v>
      </c>
      <c r="H161" s="153"/>
      <c r="I161" s="153" t="s">
        <v>96</v>
      </c>
      <c r="J161" s="153"/>
      <c r="K161" s="177">
        <v>974.62</v>
      </c>
    </row>
    <row r="162" ht="24.6" customHeight="1" spans="1:11">
      <c r="A162" s="151"/>
      <c r="B162" s="155"/>
      <c r="C162" s="79"/>
      <c r="D162" s="79"/>
      <c r="E162" s="79"/>
      <c r="F162" s="79"/>
      <c r="G162" s="79"/>
      <c r="H162" s="79" t="s">
        <v>97</v>
      </c>
      <c r="I162" s="178">
        <v>14</v>
      </c>
      <c r="J162" s="79" t="s">
        <v>98</v>
      </c>
      <c r="K162" s="179">
        <v>13644.68</v>
      </c>
    </row>
    <row r="163" ht="21.6" customHeight="1" spans="1:11">
      <c r="A163" s="151"/>
      <c r="B163" s="156"/>
      <c r="C163" s="157"/>
      <c r="D163" s="157"/>
      <c r="E163" s="157"/>
      <c r="F163" s="157"/>
      <c r="G163" s="157"/>
      <c r="H163" s="157"/>
      <c r="I163" s="157"/>
      <c r="J163" s="157"/>
      <c r="K163" s="180"/>
    </row>
    <row r="164" ht="24.6" customHeight="1" spans="1:11">
      <c r="A164" s="151"/>
      <c r="B164" s="131" t="s">
        <v>274</v>
      </c>
      <c r="C164" s="132"/>
      <c r="D164" s="132"/>
      <c r="E164" s="132" t="s">
        <v>275</v>
      </c>
      <c r="F164" s="132"/>
      <c r="G164" s="132"/>
      <c r="H164" s="132"/>
      <c r="I164" s="164"/>
      <c r="J164" s="132"/>
      <c r="K164" s="165">
        <v>266776.79</v>
      </c>
    </row>
    <row r="165" ht="23.4" customHeight="1" spans="1:11">
      <c r="A165" s="151"/>
      <c r="B165" s="133" t="s">
        <v>276</v>
      </c>
      <c r="C165" s="134" t="s">
        <v>60</v>
      </c>
      <c r="D165" s="135" t="s">
        <v>61</v>
      </c>
      <c r="E165" s="135" t="s">
        <v>3</v>
      </c>
      <c r="F165" s="135" t="s">
        <v>62</v>
      </c>
      <c r="G165" s="135"/>
      <c r="H165" s="136" t="s">
        <v>63</v>
      </c>
      <c r="I165" s="134" t="s">
        <v>64</v>
      </c>
      <c r="J165" s="134" t="s">
        <v>65</v>
      </c>
      <c r="K165" s="166" t="s">
        <v>19</v>
      </c>
    </row>
    <row r="166" ht="27.6" customHeight="1" spans="1:11">
      <c r="A166" s="151"/>
      <c r="B166" s="137" t="s">
        <v>66</v>
      </c>
      <c r="C166" s="138" t="s">
        <v>277</v>
      </c>
      <c r="D166" s="139" t="s">
        <v>68</v>
      </c>
      <c r="E166" s="139" t="s">
        <v>278</v>
      </c>
      <c r="F166" s="139" t="s">
        <v>279</v>
      </c>
      <c r="G166" s="139"/>
      <c r="H166" s="140" t="s">
        <v>158</v>
      </c>
      <c r="I166" s="168">
        <v>1</v>
      </c>
      <c r="J166" s="169">
        <v>152.05</v>
      </c>
      <c r="K166" s="170">
        <v>152.05</v>
      </c>
    </row>
    <row r="167" ht="14.4" customHeight="1" spans="1:11">
      <c r="A167" s="151"/>
      <c r="B167" s="142" t="s">
        <v>72</v>
      </c>
      <c r="C167" s="143" t="s">
        <v>280</v>
      </c>
      <c r="D167" s="144" t="s">
        <v>68</v>
      </c>
      <c r="E167" s="144" t="s">
        <v>281</v>
      </c>
      <c r="F167" s="144" t="s">
        <v>70</v>
      </c>
      <c r="G167" s="144"/>
      <c r="H167" s="145" t="s">
        <v>102</v>
      </c>
      <c r="I167" s="171">
        <v>1.683</v>
      </c>
      <c r="J167" s="172">
        <v>29.13</v>
      </c>
      <c r="K167" s="173">
        <v>49.02</v>
      </c>
    </row>
    <row r="168" ht="14.4" customHeight="1" spans="1:11">
      <c r="A168" s="151"/>
      <c r="B168" s="142" t="s">
        <v>72</v>
      </c>
      <c r="C168" s="143" t="s">
        <v>129</v>
      </c>
      <c r="D168" s="144" t="s">
        <v>68</v>
      </c>
      <c r="E168" s="144" t="s">
        <v>130</v>
      </c>
      <c r="F168" s="144" t="s">
        <v>70</v>
      </c>
      <c r="G168" s="144"/>
      <c r="H168" s="145" t="s">
        <v>102</v>
      </c>
      <c r="I168" s="171">
        <v>4.441</v>
      </c>
      <c r="J168" s="172">
        <v>23.2</v>
      </c>
      <c r="K168" s="173">
        <v>103.03</v>
      </c>
    </row>
    <row r="169" ht="40.8" customHeight="1" spans="1:11">
      <c r="A169" s="151"/>
      <c r="B169" s="152"/>
      <c r="C169" s="153"/>
      <c r="D169" s="153"/>
      <c r="E169" s="153"/>
      <c r="F169" s="153" t="s">
        <v>92</v>
      </c>
      <c r="G169" s="154">
        <v>114.3</v>
      </c>
      <c r="H169" s="153" t="s">
        <v>93</v>
      </c>
      <c r="I169" s="154">
        <v>0</v>
      </c>
      <c r="J169" s="153" t="s">
        <v>94</v>
      </c>
      <c r="K169" s="177">
        <v>114.3</v>
      </c>
    </row>
    <row r="170" ht="14.4" customHeight="1" spans="1:11">
      <c r="A170" s="126"/>
      <c r="B170" s="152"/>
      <c r="C170" s="153"/>
      <c r="D170" s="153"/>
      <c r="E170" s="153"/>
      <c r="F170" s="153" t="s">
        <v>95</v>
      </c>
      <c r="G170" s="154">
        <v>33.8</v>
      </c>
      <c r="H170" s="153"/>
      <c r="I170" s="153" t="s">
        <v>96</v>
      </c>
      <c r="J170" s="153"/>
      <c r="K170" s="177">
        <v>185.85</v>
      </c>
    </row>
    <row r="171" ht="35.4" customHeight="1" spans="1:11">
      <c r="A171" s="126"/>
      <c r="B171" s="155"/>
      <c r="C171" s="79"/>
      <c r="D171" s="79"/>
      <c r="E171" s="79"/>
      <c r="F171" s="79"/>
      <c r="G171" s="79"/>
      <c r="H171" s="79" t="s">
        <v>97</v>
      </c>
      <c r="I171" s="178">
        <v>170.64</v>
      </c>
      <c r="J171" s="79" t="s">
        <v>98</v>
      </c>
      <c r="K171" s="179">
        <v>31713.44</v>
      </c>
    </row>
    <row r="172" ht="19.8" customHeight="1" spans="1:11">
      <c r="A172" s="162"/>
      <c r="B172" s="156"/>
      <c r="C172" s="157"/>
      <c r="D172" s="157"/>
      <c r="E172" s="157"/>
      <c r="F172" s="157"/>
      <c r="G172" s="157"/>
      <c r="H172" s="157"/>
      <c r="I172" s="157"/>
      <c r="J172" s="157"/>
      <c r="K172" s="180"/>
    </row>
    <row r="173" ht="19.8" customHeight="1" spans="1:11">
      <c r="A173" s="163"/>
      <c r="B173" s="133" t="s">
        <v>282</v>
      </c>
      <c r="C173" s="134" t="s">
        <v>60</v>
      </c>
      <c r="D173" s="135" t="s">
        <v>61</v>
      </c>
      <c r="E173" s="135" t="s">
        <v>3</v>
      </c>
      <c r="F173" s="135" t="s">
        <v>62</v>
      </c>
      <c r="G173" s="135"/>
      <c r="H173" s="136" t="s">
        <v>63</v>
      </c>
      <c r="I173" s="134" t="s">
        <v>64</v>
      </c>
      <c r="J173" s="134" t="s">
        <v>65</v>
      </c>
      <c r="K173" s="166" t="s">
        <v>19</v>
      </c>
    </row>
    <row r="174" ht="14.4" customHeight="1" spans="1:11">
      <c r="A174" s="151"/>
      <c r="B174" s="137" t="s">
        <v>66</v>
      </c>
      <c r="C174" s="138" t="s">
        <v>283</v>
      </c>
      <c r="D174" s="139" t="s">
        <v>68</v>
      </c>
      <c r="E174" s="139" t="s">
        <v>284</v>
      </c>
      <c r="F174" s="139" t="s">
        <v>285</v>
      </c>
      <c r="G174" s="139"/>
      <c r="H174" s="140" t="s">
        <v>123</v>
      </c>
      <c r="I174" s="168">
        <v>1</v>
      </c>
      <c r="J174" s="169">
        <v>3.56</v>
      </c>
      <c r="K174" s="170">
        <v>3.56</v>
      </c>
    </row>
    <row r="175" ht="32.4" customHeight="1" spans="1:11">
      <c r="A175" s="151"/>
      <c r="B175" s="142" t="s">
        <v>72</v>
      </c>
      <c r="C175" s="143" t="s">
        <v>280</v>
      </c>
      <c r="D175" s="144" t="s">
        <v>68</v>
      </c>
      <c r="E175" s="144" t="s">
        <v>281</v>
      </c>
      <c r="F175" s="144" t="s">
        <v>70</v>
      </c>
      <c r="G175" s="144"/>
      <c r="H175" s="145" t="s">
        <v>102</v>
      </c>
      <c r="I175" s="171">
        <v>0.045</v>
      </c>
      <c r="J175" s="172">
        <v>29.13</v>
      </c>
      <c r="K175" s="173">
        <v>1.31</v>
      </c>
    </row>
    <row r="176" ht="24.6" customHeight="1" spans="1:11">
      <c r="A176" s="151"/>
      <c r="B176" s="142" t="s">
        <v>72</v>
      </c>
      <c r="C176" s="143" t="s">
        <v>129</v>
      </c>
      <c r="D176" s="144" t="s">
        <v>68</v>
      </c>
      <c r="E176" s="144" t="s">
        <v>130</v>
      </c>
      <c r="F176" s="144" t="s">
        <v>70</v>
      </c>
      <c r="G176" s="144"/>
      <c r="H176" s="145" t="s">
        <v>102</v>
      </c>
      <c r="I176" s="171">
        <v>0.089</v>
      </c>
      <c r="J176" s="172">
        <v>23.2</v>
      </c>
      <c r="K176" s="173">
        <v>2.06</v>
      </c>
    </row>
    <row r="177" ht="14.4" customHeight="1" spans="1:11">
      <c r="A177" s="151"/>
      <c r="B177" s="142" t="s">
        <v>72</v>
      </c>
      <c r="C177" s="143" t="s">
        <v>286</v>
      </c>
      <c r="D177" s="144" t="s">
        <v>68</v>
      </c>
      <c r="E177" s="144" t="s">
        <v>287</v>
      </c>
      <c r="F177" s="144" t="s">
        <v>150</v>
      </c>
      <c r="G177" s="144"/>
      <c r="H177" s="145" t="s">
        <v>151</v>
      </c>
      <c r="I177" s="171">
        <v>0.025</v>
      </c>
      <c r="J177" s="172">
        <v>6.79</v>
      </c>
      <c r="K177" s="173">
        <v>0.16</v>
      </c>
    </row>
    <row r="178" ht="14.4" customHeight="1" spans="1:11">
      <c r="A178" s="151"/>
      <c r="B178" s="142" t="s">
        <v>72</v>
      </c>
      <c r="C178" s="143" t="s">
        <v>288</v>
      </c>
      <c r="D178" s="144" t="s">
        <v>68</v>
      </c>
      <c r="E178" s="144" t="s">
        <v>289</v>
      </c>
      <c r="F178" s="144" t="s">
        <v>150</v>
      </c>
      <c r="G178" s="144"/>
      <c r="H178" s="145" t="s">
        <v>154</v>
      </c>
      <c r="I178" s="171">
        <v>0.042</v>
      </c>
      <c r="J178" s="172">
        <v>0.94</v>
      </c>
      <c r="K178" s="173">
        <v>0.03</v>
      </c>
    </row>
    <row r="179" ht="38.4" customHeight="1" spans="1:11">
      <c r="A179" s="151"/>
      <c r="B179" s="152"/>
      <c r="C179" s="153"/>
      <c r="D179" s="153"/>
      <c r="E179" s="153"/>
      <c r="F179" s="153" t="s">
        <v>92</v>
      </c>
      <c r="G179" s="154">
        <v>2.54</v>
      </c>
      <c r="H179" s="153" t="s">
        <v>93</v>
      </c>
      <c r="I179" s="154">
        <v>0</v>
      </c>
      <c r="J179" s="153" t="s">
        <v>94</v>
      </c>
      <c r="K179" s="177">
        <v>2.54</v>
      </c>
    </row>
    <row r="180" ht="24.6" customHeight="1" spans="1:11">
      <c r="A180" s="151"/>
      <c r="B180" s="152"/>
      <c r="C180" s="153"/>
      <c r="D180" s="153"/>
      <c r="E180" s="153"/>
      <c r="F180" s="153" t="s">
        <v>95</v>
      </c>
      <c r="G180" s="154">
        <v>0.79</v>
      </c>
      <c r="H180" s="153"/>
      <c r="I180" s="153" t="s">
        <v>96</v>
      </c>
      <c r="J180" s="153"/>
      <c r="K180" s="177">
        <v>4.35</v>
      </c>
    </row>
    <row r="181" ht="33.6" customHeight="1" spans="1:11">
      <c r="A181" s="151"/>
      <c r="B181" s="155"/>
      <c r="C181" s="79"/>
      <c r="D181" s="79"/>
      <c r="E181" s="79"/>
      <c r="F181" s="79"/>
      <c r="G181" s="79"/>
      <c r="H181" s="79" t="s">
        <v>97</v>
      </c>
      <c r="I181" s="178">
        <v>717.57</v>
      </c>
      <c r="J181" s="79" t="s">
        <v>98</v>
      </c>
      <c r="K181" s="179">
        <v>3121.42</v>
      </c>
    </row>
    <row r="182" ht="19.8" customHeight="1" spans="1:11">
      <c r="A182" s="151"/>
      <c r="B182" s="156"/>
      <c r="C182" s="157"/>
      <c r="D182" s="157"/>
      <c r="E182" s="157"/>
      <c r="F182" s="157"/>
      <c r="G182" s="157"/>
      <c r="H182" s="157"/>
      <c r="I182" s="157"/>
      <c r="J182" s="157"/>
      <c r="K182" s="180"/>
    </row>
    <row r="183" ht="19.8" customHeight="1" spans="1:11">
      <c r="A183" s="126"/>
      <c r="B183" s="133" t="s">
        <v>290</v>
      </c>
      <c r="C183" s="134" t="s">
        <v>60</v>
      </c>
      <c r="D183" s="135" t="s">
        <v>61</v>
      </c>
      <c r="E183" s="135" t="s">
        <v>3</v>
      </c>
      <c r="F183" s="135" t="s">
        <v>62</v>
      </c>
      <c r="G183" s="135"/>
      <c r="H183" s="136" t="s">
        <v>63</v>
      </c>
      <c r="I183" s="134" t="s">
        <v>64</v>
      </c>
      <c r="J183" s="134" t="s">
        <v>65</v>
      </c>
      <c r="K183" s="166" t="s">
        <v>19</v>
      </c>
    </row>
    <row r="184" ht="24.6" customHeight="1" spans="1:11">
      <c r="A184" s="126"/>
      <c r="B184" s="137" t="s">
        <v>66</v>
      </c>
      <c r="C184" s="138" t="s">
        <v>291</v>
      </c>
      <c r="D184" s="139" t="s">
        <v>68</v>
      </c>
      <c r="E184" s="139" t="s">
        <v>292</v>
      </c>
      <c r="F184" s="139" t="s">
        <v>217</v>
      </c>
      <c r="G184" s="139"/>
      <c r="H184" s="140" t="s">
        <v>123</v>
      </c>
      <c r="I184" s="168">
        <v>1</v>
      </c>
      <c r="J184" s="169">
        <v>47.79</v>
      </c>
      <c r="K184" s="170">
        <v>47.79</v>
      </c>
    </row>
    <row r="185" ht="36" customHeight="1" spans="1:11">
      <c r="A185" s="141"/>
      <c r="B185" s="142" t="s">
        <v>72</v>
      </c>
      <c r="C185" s="143" t="s">
        <v>280</v>
      </c>
      <c r="D185" s="144" t="s">
        <v>68</v>
      </c>
      <c r="E185" s="144" t="s">
        <v>281</v>
      </c>
      <c r="F185" s="144" t="s">
        <v>70</v>
      </c>
      <c r="G185" s="144"/>
      <c r="H185" s="145" t="s">
        <v>102</v>
      </c>
      <c r="I185" s="171">
        <v>0.33905</v>
      </c>
      <c r="J185" s="172">
        <v>29.13</v>
      </c>
      <c r="K185" s="173">
        <v>9.87</v>
      </c>
    </row>
    <row r="186" ht="24.6" customHeight="1" spans="1:11">
      <c r="A186" s="146"/>
      <c r="B186" s="142" t="s">
        <v>72</v>
      </c>
      <c r="C186" s="143" t="s">
        <v>129</v>
      </c>
      <c r="D186" s="144" t="s">
        <v>68</v>
      </c>
      <c r="E186" s="144" t="s">
        <v>130</v>
      </c>
      <c r="F186" s="144" t="s">
        <v>70</v>
      </c>
      <c r="G186" s="144"/>
      <c r="H186" s="145" t="s">
        <v>102</v>
      </c>
      <c r="I186" s="171">
        <v>0.12265</v>
      </c>
      <c r="J186" s="172">
        <v>23.2</v>
      </c>
      <c r="K186" s="173">
        <v>2.84</v>
      </c>
    </row>
    <row r="187" ht="24.6" customHeight="1" spans="1:11">
      <c r="A187" s="151"/>
      <c r="B187" s="142" t="s">
        <v>72</v>
      </c>
      <c r="C187" s="143" t="s">
        <v>293</v>
      </c>
      <c r="D187" s="144" t="s">
        <v>68</v>
      </c>
      <c r="E187" s="144" t="s">
        <v>294</v>
      </c>
      <c r="F187" s="144" t="s">
        <v>157</v>
      </c>
      <c r="G187" s="144"/>
      <c r="H187" s="145" t="s">
        <v>158</v>
      </c>
      <c r="I187" s="171">
        <v>0.069</v>
      </c>
      <c r="J187" s="172">
        <v>508.49</v>
      </c>
      <c r="K187" s="173">
        <v>35.08</v>
      </c>
    </row>
    <row r="188" spans="1:11">
      <c r="A188" s="151"/>
      <c r="B188" s="152"/>
      <c r="C188" s="153"/>
      <c r="D188" s="153"/>
      <c r="E188" s="153"/>
      <c r="F188" s="153" t="s">
        <v>92</v>
      </c>
      <c r="G188" s="154">
        <v>13.93</v>
      </c>
      <c r="H188" s="153" t="s">
        <v>93</v>
      </c>
      <c r="I188" s="154">
        <v>0</v>
      </c>
      <c r="J188" s="153" t="s">
        <v>94</v>
      </c>
      <c r="K188" s="177">
        <v>13.93</v>
      </c>
    </row>
    <row r="189" ht="32.4" customHeight="1" spans="1:11">
      <c r="A189" s="151"/>
      <c r="B189" s="152"/>
      <c r="C189" s="153"/>
      <c r="D189" s="153"/>
      <c r="E189" s="153"/>
      <c r="F189" s="153" t="s">
        <v>95</v>
      </c>
      <c r="G189" s="154">
        <v>10.62</v>
      </c>
      <c r="H189" s="153"/>
      <c r="I189" s="153" t="s">
        <v>96</v>
      </c>
      <c r="J189" s="153"/>
      <c r="K189" s="177">
        <v>58.41</v>
      </c>
    </row>
    <row r="190" ht="31.8" customHeight="1" spans="1:11">
      <c r="A190" s="151"/>
      <c r="B190" s="155"/>
      <c r="C190" s="79"/>
      <c r="D190" s="79"/>
      <c r="E190" s="79"/>
      <c r="F190" s="79"/>
      <c r="G190" s="79"/>
      <c r="H190" s="79" t="s">
        <v>97</v>
      </c>
      <c r="I190" s="178">
        <v>264.24</v>
      </c>
      <c r="J190" s="79" t="s">
        <v>98</v>
      </c>
      <c r="K190" s="179">
        <v>15434.25</v>
      </c>
    </row>
    <row r="191" ht="14.4" customHeight="1" spans="1:11">
      <c r="A191" s="151"/>
      <c r="B191" s="156"/>
      <c r="C191" s="157"/>
      <c r="D191" s="157"/>
      <c r="E191" s="157"/>
      <c r="F191" s="157"/>
      <c r="G191" s="157"/>
      <c r="H191" s="157"/>
      <c r="I191" s="157"/>
      <c r="J191" s="157"/>
      <c r="K191" s="180"/>
    </row>
    <row r="192" ht="21.6" customHeight="1" spans="1:11">
      <c r="A192" s="151"/>
      <c r="B192" s="133" t="s">
        <v>295</v>
      </c>
      <c r="C192" s="134" t="s">
        <v>60</v>
      </c>
      <c r="D192" s="135" t="s">
        <v>61</v>
      </c>
      <c r="E192" s="135" t="s">
        <v>3</v>
      </c>
      <c r="F192" s="135" t="s">
        <v>62</v>
      </c>
      <c r="G192" s="135"/>
      <c r="H192" s="136" t="s">
        <v>63</v>
      </c>
      <c r="I192" s="134" t="s">
        <v>64</v>
      </c>
      <c r="J192" s="134" t="s">
        <v>65</v>
      </c>
      <c r="K192" s="166" t="s">
        <v>19</v>
      </c>
    </row>
    <row r="193" ht="24.6" customHeight="1" spans="1:11">
      <c r="A193" s="151"/>
      <c r="B193" s="137" t="s">
        <v>66</v>
      </c>
      <c r="C193" s="138" t="s">
        <v>296</v>
      </c>
      <c r="D193" s="139" t="s">
        <v>68</v>
      </c>
      <c r="E193" s="139" t="s">
        <v>297</v>
      </c>
      <c r="F193" s="139" t="s">
        <v>279</v>
      </c>
      <c r="G193" s="139"/>
      <c r="H193" s="140" t="s">
        <v>123</v>
      </c>
      <c r="I193" s="168">
        <v>1</v>
      </c>
      <c r="J193" s="169">
        <v>193.48</v>
      </c>
      <c r="K193" s="170">
        <v>193.48</v>
      </c>
    </row>
    <row r="194" ht="24.6" customHeight="1" spans="1:11">
      <c r="A194" s="151"/>
      <c r="B194" s="142" t="s">
        <v>72</v>
      </c>
      <c r="C194" s="143" t="s">
        <v>146</v>
      </c>
      <c r="D194" s="144" t="s">
        <v>68</v>
      </c>
      <c r="E194" s="144" t="s">
        <v>147</v>
      </c>
      <c r="F194" s="144" t="s">
        <v>70</v>
      </c>
      <c r="G194" s="144"/>
      <c r="H194" s="145" t="s">
        <v>102</v>
      </c>
      <c r="I194" s="171">
        <v>1.17</v>
      </c>
      <c r="J194" s="172">
        <v>24.34</v>
      </c>
      <c r="K194" s="173">
        <v>28.47</v>
      </c>
    </row>
    <row r="195" ht="24.6" customHeight="1" spans="1:11">
      <c r="A195" s="151"/>
      <c r="B195" s="142" t="s">
        <v>72</v>
      </c>
      <c r="C195" s="143" t="s">
        <v>127</v>
      </c>
      <c r="D195" s="144" t="s">
        <v>68</v>
      </c>
      <c r="E195" s="144" t="s">
        <v>128</v>
      </c>
      <c r="F195" s="144" t="s">
        <v>70</v>
      </c>
      <c r="G195" s="144"/>
      <c r="H195" s="145" t="s">
        <v>102</v>
      </c>
      <c r="I195" s="171">
        <v>2.6</v>
      </c>
      <c r="J195" s="172">
        <v>28.69</v>
      </c>
      <c r="K195" s="173">
        <v>74.59</v>
      </c>
    </row>
    <row r="196" ht="24.6" customHeight="1" spans="1:11">
      <c r="A196" s="126"/>
      <c r="B196" s="142" t="s">
        <v>72</v>
      </c>
      <c r="C196" s="143" t="s">
        <v>148</v>
      </c>
      <c r="D196" s="144" t="s">
        <v>68</v>
      </c>
      <c r="E196" s="144" t="s">
        <v>149</v>
      </c>
      <c r="F196" s="144" t="s">
        <v>150</v>
      </c>
      <c r="G196" s="144"/>
      <c r="H196" s="145" t="s">
        <v>151</v>
      </c>
      <c r="I196" s="171">
        <v>0.135</v>
      </c>
      <c r="J196" s="172">
        <v>26.56</v>
      </c>
      <c r="K196" s="173">
        <v>3.58</v>
      </c>
    </row>
    <row r="197" ht="26.4" customHeight="1" spans="1:11">
      <c r="A197" s="126"/>
      <c r="B197" s="142" t="s">
        <v>72</v>
      </c>
      <c r="C197" s="143" t="s">
        <v>152</v>
      </c>
      <c r="D197" s="144" t="s">
        <v>68</v>
      </c>
      <c r="E197" s="144" t="s">
        <v>153</v>
      </c>
      <c r="F197" s="144" t="s">
        <v>150</v>
      </c>
      <c r="G197" s="144"/>
      <c r="H197" s="145" t="s">
        <v>154</v>
      </c>
      <c r="I197" s="171">
        <v>0.543</v>
      </c>
      <c r="J197" s="172">
        <v>25.03</v>
      </c>
      <c r="K197" s="173">
        <v>13.59</v>
      </c>
    </row>
    <row r="198" ht="40.2" customHeight="1" spans="1:11">
      <c r="A198" s="162"/>
      <c r="B198" s="147" t="s">
        <v>75</v>
      </c>
      <c r="C198" s="148" t="s">
        <v>298</v>
      </c>
      <c r="D198" s="149" t="s">
        <v>68</v>
      </c>
      <c r="E198" s="149" t="s">
        <v>299</v>
      </c>
      <c r="F198" s="149" t="s">
        <v>133</v>
      </c>
      <c r="G198" s="149"/>
      <c r="H198" s="150" t="s">
        <v>167</v>
      </c>
      <c r="I198" s="174">
        <v>0.0167</v>
      </c>
      <c r="J198" s="175">
        <v>8.06</v>
      </c>
      <c r="K198" s="176">
        <v>0.13</v>
      </c>
    </row>
    <row r="199" spans="1:11">
      <c r="A199" s="163"/>
      <c r="B199" s="147" t="s">
        <v>75</v>
      </c>
      <c r="C199" s="148" t="s">
        <v>300</v>
      </c>
      <c r="D199" s="149" t="s">
        <v>68</v>
      </c>
      <c r="E199" s="149" t="s">
        <v>301</v>
      </c>
      <c r="F199" s="149" t="s">
        <v>133</v>
      </c>
      <c r="G199" s="149"/>
      <c r="H199" s="150" t="s">
        <v>134</v>
      </c>
      <c r="I199" s="174">
        <v>6.955</v>
      </c>
      <c r="J199" s="175">
        <v>3.87</v>
      </c>
      <c r="K199" s="176">
        <v>26.91</v>
      </c>
    </row>
    <row r="200" spans="1:11">
      <c r="A200" s="151"/>
      <c r="B200" s="147" t="s">
        <v>75</v>
      </c>
      <c r="C200" s="148" t="s">
        <v>302</v>
      </c>
      <c r="D200" s="149" t="s">
        <v>68</v>
      </c>
      <c r="E200" s="149" t="s">
        <v>303</v>
      </c>
      <c r="F200" s="149" t="s">
        <v>133</v>
      </c>
      <c r="G200" s="149"/>
      <c r="H200" s="150" t="s">
        <v>139</v>
      </c>
      <c r="I200" s="174">
        <v>0.073</v>
      </c>
      <c r="J200" s="175">
        <v>20.71</v>
      </c>
      <c r="K200" s="176">
        <v>1.51</v>
      </c>
    </row>
    <row r="201" ht="24.6" customHeight="1" spans="1:11">
      <c r="A201" s="151"/>
      <c r="B201" s="147" t="s">
        <v>75</v>
      </c>
      <c r="C201" s="148" t="s">
        <v>304</v>
      </c>
      <c r="D201" s="149" t="s">
        <v>68</v>
      </c>
      <c r="E201" s="149" t="s">
        <v>305</v>
      </c>
      <c r="F201" s="149" t="s">
        <v>133</v>
      </c>
      <c r="G201" s="149"/>
      <c r="H201" s="150" t="s">
        <v>139</v>
      </c>
      <c r="I201" s="174">
        <v>0.009</v>
      </c>
      <c r="J201" s="175">
        <v>22.77</v>
      </c>
      <c r="K201" s="176">
        <v>0.2</v>
      </c>
    </row>
    <row r="202" ht="14.4" customHeight="1" spans="1:11">
      <c r="A202" s="151"/>
      <c r="B202" s="147" t="s">
        <v>75</v>
      </c>
      <c r="C202" s="148" t="s">
        <v>306</v>
      </c>
      <c r="D202" s="149" t="s">
        <v>68</v>
      </c>
      <c r="E202" s="149" t="s">
        <v>307</v>
      </c>
      <c r="F202" s="149" t="s">
        <v>133</v>
      </c>
      <c r="G202" s="149"/>
      <c r="H202" s="150" t="s">
        <v>134</v>
      </c>
      <c r="I202" s="174">
        <v>2.364</v>
      </c>
      <c r="J202" s="175">
        <v>18.33</v>
      </c>
      <c r="K202" s="176">
        <v>43.33</v>
      </c>
    </row>
    <row r="203" ht="14.4" customHeight="1" spans="1:11">
      <c r="A203" s="151"/>
      <c r="B203" s="147" t="s">
        <v>75</v>
      </c>
      <c r="C203" s="148" t="s">
        <v>308</v>
      </c>
      <c r="D203" s="149" t="s">
        <v>68</v>
      </c>
      <c r="E203" s="149" t="s">
        <v>309</v>
      </c>
      <c r="F203" s="149" t="s">
        <v>133</v>
      </c>
      <c r="G203" s="149"/>
      <c r="H203" s="150" t="s">
        <v>139</v>
      </c>
      <c r="I203" s="174">
        <v>0.047</v>
      </c>
      <c r="J203" s="175">
        <v>25.08</v>
      </c>
      <c r="K203" s="176">
        <v>1.17</v>
      </c>
    </row>
    <row r="204" spans="1:11">
      <c r="A204" s="151"/>
      <c r="B204" s="152"/>
      <c r="C204" s="153"/>
      <c r="D204" s="153"/>
      <c r="E204" s="153"/>
      <c r="F204" s="153" t="s">
        <v>92</v>
      </c>
      <c r="G204" s="154">
        <v>93.86</v>
      </c>
      <c r="H204" s="153" t="s">
        <v>93</v>
      </c>
      <c r="I204" s="154">
        <v>0</v>
      </c>
      <c r="J204" s="153" t="s">
        <v>94</v>
      </c>
      <c r="K204" s="177">
        <v>93.86</v>
      </c>
    </row>
    <row r="205" ht="34.8" customHeight="1" spans="1:11">
      <c r="A205" s="151"/>
      <c r="B205" s="152"/>
      <c r="C205" s="153"/>
      <c r="D205" s="153"/>
      <c r="E205" s="153"/>
      <c r="F205" s="153" t="s">
        <v>95</v>
      </c>
      <c r="G205" s="154">
        <v>43.01</v>
      </c>
      <c r="H205" s="153"/>
      <c r="I205" s="153" t="s">
        <v>96</v>
      </c>
      <c r="J205" s="153"/>
      <c r="K205" s="177">
        <v>236.49</v>
      </c>
    </row>
    <row r="206" ht="41.4" customHeight="1" spans="1:11">
      <c r="A206" s="151"/>
      <c r="B206" s="155"/>
      <c r="C206" s="79"/>
      <c r="D206" s="79"/>
      <c r="E206" s="79"/>
      <c r="F206" s="79"/>
      <c r="G206" s="79"/>
      <c r="H206" s="79" t="s">
        <v>97</v>
      </c>
      <c r="I206" s="178">
        <v>233.46</v>
      </c>
      <c r="J206" s="79" t="s">
        <v>98</v>
      </c>
      <c r="K206" s="179">
        <v>55210.95</v>
      </c>
    </row>
    <row r="207" ht="14.4" customHeight="1" spans="1:11">
      <c r="A207" s="151"/>
      <c r="B207" s="156"/>
      <c r="C207" s="157"/>
      <c r="D207" s="157"/>
      <c r="E207" s="157"/>
      <c r="F207" s="157"/>
      <c r="G207" s="157"/>
      <c r="H207" s="157"/>
      <c r="I207" s="157"/>
      <c r="J207" s="157"/>
      <c r="K207" s="180"/>
    </row>
    <row r="208" ht="14.4" customHeight="1" spans="1:11">
      <c r="A208" s="151"/>
      <c r="B208" s="133" t="s">
        <v>310</v>
      </c>
      <c r="C208" s="134" t="s">
        <v>60</v>
      </c>
      <c r="D208" s="135" t="s">
        <v>61</v>
      </c>
      <c r="E208" s="135" t="s">
        <v>3</v>
      </c>
      <c r="F208" s="135" t="s">
        <v>62</v>
      </c>
      <c r="G208" s="135"/>
      <c r="H208" s="136" t="s">
        <v>63</v>
      </c>
      <c r="I208" s="134" t="s">
        <v>64</v>
      </c>
      <c r="J208" s="134" t="s">
        <v>65</v>
      </c>
      <c r="K208" s="166" t="s">
        <v>19</v>
      </c>
    </row>
    <row r="209" ht="14.4" customHeight="1" spans="1:11">
      <c r="A209" s="151"/>
      <c r="B209" s="137" t="s">
        <v>66</v>
      </c>
      <c r="C209" s="138" t="s">
        <v>311</v>
      </c>
      <c r="D209" s="139" t="s">
        <v>68</v>
      </c>
      <c r="E209" s="139" t="s">
        <v>312</v>
      </c>
      <c r="F209" s="139" t="s">
        <v>279</v>
      </c>
      <c r="G209" s="139"/>
      <c r="H209" s="140" t="s">
        <v>139</v>
      </c>
      <c r="I209" s="168">
        <v>1</v>
      </c>
      <c r="J209" s="169">
        <v>16.59</v>
      </c>
      <c r="K209" s="170">
        <v>16.59</v>
      </c>
    </row>
    <row r="210" ht="24.6" customHeight="1" spans="1:11">
      <c r="A210" s="151"/>
      <c r="B210" s="142" t="s">
        <v>72</v>
      </c>
      <c r="C210" s="143" t="s">
        <v>313</v>
      </c>
      <c r="D210" s="144" t="s">
        <v>68</v>
      </c>
      <c r="E210" s="144" t="s">
        <v>314</v>
      </c>
      <c r="F210" s="144" t="s">
        <v>70</v>
      </c>
      <c r="G210" s="144"/>
      <c r="H210" s="145" t="s">
        <v>102</v>
      </c>
      <c r="I210" s="171">
        <v>0.057</v>
      </c>
      <c r="J210" s="172">
        <v>24.5</v>
      </c>
      <c r="K210" s="173">
        <v>1.39</v>
      </c>
    </row>
    <row r="211" ht="24" customHeight="1" spans="1:11">
      <c r="A211" s="151"/>
      <c r="B211" s="142" t="s">
        <v>72</v>
      </c>
      <c r="C211" s="143" t="s">
        <v>315</v>
      </c>
      <c r="D211" s="144" t="s">
        <v>68</v>
      </c>
      <c r="E211" s="144" t="s">
        <v>316</v>
      </c>
      <c r="F211" s="144" t="s">
        <v>70</v>
      </c>
      <c r="G211" s="144"/>
      <c r="H211" s="145" t="s">
        <v>102</v>
      </c>
      <c r="I211" s="171">
        <v>0.15</v>
      </c>
      <c r="J211" s="172">
        <v>28.91</v>
      </c>
      <c r="K211" s="173">
        <v>4.33</v>
      </c>
    </row>
    <row r="212" ht="24.6" customHeight="1" spans="1:11">
      <c r="A212" s="151"/>
      <c r="B212" s="142" t="s">
        <v>72</v>
      </c>
      <c r="C212" s="143" t="s">
        <v>317</v>
      </c>
      <c r="D212" s="144" t="s">
        <v>68</v>
      </c>
      <c r="E212" s="144" t="s">
        <v>318</v>
      </c>
      <c r="F212" s="144" t="s">
        <v>319</v>
      </c>
      <c r="G212" s="144"/>
      <c r="H212" s="145" t="s">
        <v>139</v>
      </c>
      <c r="I212" s="171">
        <v>1</v>
      </c>
      <c r="J212" s="172">
        <v>10.19</v>
      </c>
      <c r="K212" s="173">
        <v>10.19</v>
      </c>
    </row>
    <row r="213" ht="24.6" customHeight="1" spans="1:11">
      <c r="A213" s="151"/>
      <c r="B213" s="147" t="s">
        <v>75</v>
      </c>
      <c r="C213" s="148" t="s">
        <v>320</v>
      </c>
      <c r="D213" s="149" t="s">
        <v>68</v>
      </c>
      <c r="E213" s="149" t="s">
        <v>321</v>
      </c>
      <c r="F213" s="149" t="s">
        <v>133</v>
      </c>
      <c r="G213" s="149"/>
      <c r="H213" s="150" t="s">
        <v>199</v>
      </c>
      <c r="I213" s="174">
        <v>0.635</v>
      </c>
      <c r="J213" s="175">
        <v>0.22</v>
      </c>
      <c r="K213" s="176">
        <v>0.13</v>
      </c>
    </row>
    <row r="214" ht="41.4" customHeight="1" spans="1:11">
      <c r="A214" s="151"/>
      <c r="B214" s="147" t="s">
        <v>75</v>
      </c>
      <c r="C214" s="148" t="s">
        <v>322</v>
      </c>
      <c r="D214" s="149" t="s">
        <v>68</v>
      </c>
      <c r="E214" s="149" t="s">
        <v>323</v>
      </c>
      <c r="F214" s="149" t="s">
        <v>133</v>
      </c>
      <c r="G214" s="149"/>
      <c r="H214" s="150" t="s">
        <v>139</v>
      </c>
      <c r="I214" s="174">
        <v>0.025</v>
      </c>
      <c r="J214" s="175">
        <v>22.25</v>
      </c>
      <c r="K214" s="176">
        <v>0.55</v>
      </c>
    </row>
    <row r="215" ht="24.6" customHeight="1" spans="1:11">
      <c r="A215" s="151"/>
      <c r="B215" s="152"/>
      <c r="C215" s="153"/>
      <c r="D215" s="153"/>
      <c r="E215" s="153"/>
      <c r="F215" s="153" t="s">
        <v>92</v>
      </c>
      <c r="G215" s="154">
        <v>4.84</v>
      </c>
      <c r="H215" s="153" t="s">
        <v>93</v>
      </c>
      <c r="I215" s="154">
        <v>0</v>
      </c>
      <c r="J215" s="153" t="s">
        <v>94</v>
      </c>
      <c r="K215" s="177">
        <v>4.84</v>
      </c>
    </row>
    <row r="216" ht="36.6" customHeight="1" spans="1:11">
      <c r="A216" s="151"/>
      <c r="B216" s="152"/>
      <c r="C216" s="153"/>
      <c r="D216" s="153"/>
      <c r="E216" s="153"/>
      <c r="F216" s="153" t="s">
        <v>95</v>
      </c>
      <c r="G216" s="154">
        <v>3.68</v>
      </c>
      <c r="H216" s="153"/>
      <c r="I216" s="153" t="s">
        <v>96</v>
      </c>
      <c r="J216" s="153"/>
      <c r="K216" s="177">
        <v>20.27</v>
      </c>
    </row>
    <row r="217" ht="14.4" customHeight="1" spans="1:11">
      <c r="A217" s="151"/>
      <c r="B217" s="155"/>
      <c r="C217" s="79"/>
      <c r="D217" s="79"/>
      <c r="E217" s="79"/>
      <c r="F217" s="79"/>
      <c r="G217" s="79"/>
      <c r="H217" s="79" t="s">
        <v>97</v>
      </c>
      <c r="I217" s="178">
        <v>1988.1</v>
      </c>
      <c r="J217" s="79" t="s">
        <v>98</v>
      </c>
      <c r="K217" s="179">
        <v>40298.78</v>
      </c>
    </row>
    <row r="218" ht="20.4" customHeight="1" spans="1:11">
      <c r="A218" s="151"/>
      <c r="B218" s="156"/>
      <c r="C218" s="157"/>
      <c r="D218" s="157"/>
      <c r="E218" s="157"/>
      <c r="F218" s="157"/>
      <c r="G218" s="157"/>
      <c r="H218" s="157"/>
      <c r="I218" s="157"/>
      <c r="J218" s="157"/>
      <c r="K218" s="180"/>
    </row>
    <row r="219" ht="18.6" customHeight="1" spans="1:11">
      <c r="A219" s="151"/>
      <c r="B219" s="133" t="s">
        <v>324</v>
      </c>
      <c r="C219" s="134" t="s">
        <v>60</v>
      </c>
      <c r="D219" s="135" t="s">
        <v>61</v>
      </c>
      <c r="E219" s="135" t="s">
        <v>3</v>
      </c>
      <c r="F219" s="135" t="s">
        <v>62</v>
      </c>
      <c r="G219" s="135"/>
      <c r="H219" s="136" t="s">
        <v>63</v>
      </c>
      <c r="I219" s="134" t="s">
        <v>64</v>
      </c>
      <c r="J219" s="134" t="s">
        <v>65</v>
      </c>
      <c r="K219" s="166" t="s">
        <v>19</v>
      </c>
    </row>
    <row r="220" ht="24.6" customHeight="1" spans="1:11">
      <c r="A220" s="151"/>
      <c r="B220" s="137" t="s">
        <v>66</v>
      </c>
      <c r="C220" s="138" t="s">
        <v>325</v>
      </c>
      <c r="D220" s="139" t="s">
        <v>68</v>
      </c>
      <c r="E220" s="139" t="s">
        <v>326</v>
      </c>
      <c r="F220" s="139" t="s">
        <v>279</v>
      </c>
      <c r="G220" s="139"/>
      <c r="H220" s="140" t="s">
        <v>158</v>
      </c>
      <c r="I220" s="168">
        <v>1</v>
      </c>
      <c r="J220" s="169">
        <v>1039.62</v>
      </c>
      <c r="K220" s="170">
        <v>1039.62</v>
      </c>
    </row>
    <row r="221" ht="24.6" customHeight="1" spans="1:11">
      <c r="A221" s="151"/>
      <c r="B221" s="142" t="s">
        <v>72</v>
      </c>
      <c r="C221" s="143" t="s">
        <v>280</v>
      </c>
      <c r="D221" s="144" t="s">
        <v>68</v>
      </c>
      <c r="E221" s="144" t="s">
        <v>281</v>
      </c>
      <c r="F221" s="144" t="s">
        <v>70</v>
      </c>
      <c r="G221" s="144"/>
      <c r="H221" s="145" t="s">
        <v>102</v>
      </c>
      <c r="I221" s="171">
        <v>0.587</v>
      </c>
      <c r="J221" s="172">
        <v>29.13</v>
      </c>
      <c r="K221" s="173">
        <v>17.09</v>
      </c>
    </row>
    <row r="222" ht="14.4" customHeight="1" spans="1:11">
      <c r="A222" s="151"/>
      <c r="B222" s="142" t="s">
        <v>72</v>
      </c>
      <c r="C222" s="143" t="s">
        <v>129</v>
      </c>
      <c r="D222" s="144" t="s">
        <v>68</v>
      </c>
      <c r="E222" s="144" t="s">
        <v>130</v>
      </c>
      <c r="F222" s="144" t="s">
        <v>70</v>
      </c>
      <c r="G222" s="144"/>
      <c r="H222" s="145" t="s">
        <v>102</v>
      </c>
      <c r="I222" s="171">
        <v>0.881</v>
      </c>
      <c r="J222" s="172">
        <v>23.2</v>
      </c>
      <c r="K222" s="173">
        <v>20.43</v>
      </c>
    </row>
    <row r="223" ht="24.6" customHeight="1" spans="1:11">
      <c r="A223" s="151"/>
      <c r="B223" s="142" t="s">
        <v>72</v>
      </c>
      <c r="C223" s="143" t="s">
        <v>327</v>
      </c>
      <c r="D223" s="144" t="s">
        <v>68</v>
      </c>
      <c r="E223" s="144" t="s">
        <v>328</v>
      </c>
      <c r="F223" s="144" t="s">
        <v>150</v>
      </c>
      <c r="G223" s="144"/>
      <c r="H223" s="145" t="s">
        <v>151</v>
      </c>
      <c r="I223" s="171">
        <v>0.161</v>
      </c>
      <c r="J223" s="172">
        <v>1.46</v>
      </c>
      <c r="K223" s="173">
        <v>0.23</v>
      </c>
    </row>
    <row r="224" ht="41.4" customHeight="1" spans="1:11">
      <c r="A224" s="151"/>
      <c r="B224" s="142" t="s">
        <v>72</v>
      </c>
      <c r="C224" s="143" t="s">
        <v>329</v>
      </c>
      <c r="D224" s="144" t="s">
        <v>68</v>
      </c>
      <c r="E224" s="144" t="s">
        <v>330</v>
      </c>
      <c r="F224" s="144" t="s">
        <v>150</v>
      </c>
      <c r="G224" s="144"/>
      <c r="H224" s="145" t="s">
        <v>154</v>
      </c>
      <c r="I224" s="171">
        <v>0.133</v>
      </c>
      <c r="J224" s="172">
        <v>0.55</v>
      </c>
      <c r="K224" s="173">
        <v>0.07</v>
      </c>
    </row>
    <row r="225" ht="24.6" customHeight="1" spans="1:11">
      <c r="A225" s="151"/>
      <c r="B225" s="147" t="s">
        <v>75</v>
      </c>
      <c r="C225" s="148" t="s">
        <v>331</v>
      </c>
      <c r="D225" s="149" t="s">
        <v>68</v>
      </c>
      <c r="E225" s="149" t="s">
        <v>332</v>
      </c>
      <c r="F225" s="149" t="s">
        <v>133</v>
      </c>
      <c r="G225" s="149"/>
      <c r="H225" s="150" t="s">
        <v>158</v>
      </c>
      <c r="I225" s="174">
        <v>1.26</v>
      </c>
      <c r="J225" s="175">
        <v>795.08</v>
      </c>
      <c r="K225" s="176">
        <v>1001.8</v>
      </c>
    </row>
    <row r="226" ht="24.6" customHeight="1" spans="1:11">
      <c r="A226" s="151"/>
      <c r="B226" s="152"/>
      <c r="C226" s="153"/>
      <c r="D226" s="153"/>
      <c r="E226" s="153"/>
      <c r="F226" s="153" t="s">
        <v>92</v>
      </c>
      <c r="G226" s="154">
        <v>28.46</v>
      </c>
      <c r="H226" s="153" t="s">
        <v>93</v>
      </c>
      <c r="I226" s="154">
        <v>0</v>
      </c>
      <c r="J226" s="153" t="s">
        <v>94</v>
      </c>
      <c r="K226" s="177">
        <v>28.46</v>
      </c>
    </row>
    <row r="227" ht="14.4" customHeight="1" spans="1:11">
      <c r="A227" s="151"/>
      <c r="B227" s="152"/>
      <c r="C227" s="153"/>
      <c r="D227" s="153"/>
      <c r="E227" s="153"/>
      <c r="F227" s="153" t="s">
        <v>95</v>
      </c>
      <c r="G227" s="154">
        <v>231.1</v>
      </c>
      <c r="H227" s="153"/>
      <c r="I227" s="153" t="s">
        <v>96</v>
      </c>
      <c r="J227" s="153"/>
      <c r="K227" s="177">
        <v>1270.72</v>
      </c>
    </row>
    <row r="228" ht="24.6" customHeight="1" spans="1:11">
      <c r="A228" s="151"/>
      <c r="B228" s="155"/>
      <c r="C228" s="79"/>
      <c r="D228" s="79"/>
      <c r="E228" s="79"/>
      <c r="F228" s="79"/>
      <c r="G228" s="79"/>
      <c r="H228" s="79" t="s">
        <v>97</v>
      </c>
      <c r="I228" s="178">
        <v>95.22</v>
      </c>
      <c r="J228" s="79" t="s">
        <v>98</v>
      </c>
      <c r="K228" s="179">
        <v>120997.95</v>
      </c>
    </row>
    <row r="229" ht="18.6" customHeight="1" spans="1:11">
      <c r="A229" s="151"/>
      <c r="B229" s="156"/>
      <c r="C229" s="157"/>
      <c r="D229" s="157"/>
      <c r="E229" s="157"/>
      <c r="F229" s="157"/>
      <c r="G229" s="157"/>
      <c r="H229" s="157"/>
      <c r="I229" s="157"/>
      <c r="J229" s="157"/>
      <c r="K229" s="180"/>
    </row>
    <row r="230" ht="14.4" customHeight="1" spans="1:11">
      <c r="A230" s="151"/>
      <c r="B230" s="131" t="s">
        <v>333</v>
      </c>
      <c r="C230" s="132"/>
      <c r="D230" s="132"/>
      <c r="E230" s="132" t="s">
        <v>334</v>
      </c>
      <c r="F230" s="132"/>
      <c r="G230" s="132"/>
      <c r="H230" s="132"/>
      <c r="I230" s="164"/>
      <c r="J230" s="132"/>
      <c r="K230" s="165">
        <v>462986.52</v>
      </c>
    </row>
    <row r="231" ht="24.6" customHeight="1" spans="1:11">
      <c r="A231" s="151"/>
      <c r="B231" s="133" t="s">
        <v>335</v>
      </c>
      <c r="C231" s="134" t="s">
        <v>60</v>
      </c>
      <c r="D231" s="135" t="s">
        <v>61</v>
      </c>
      <c r="E231" s="135" t="s">
        <v>3</v>
      </c>
      <c r="F231" s="135" t="s">
        <v>62</v>
      </c>
      <c r="G231" s="135"/>
      <c r="H231" s="136" t="s">
        <v>63</v>
      </c>
      <c r="I231" s="134" t="s">
        <v>64</v>
      </c>
      <c r="J231" s="134" t="s">
        <v>65</v>
      </c>
      <c r="K231" s="166" t="s">
        <v>19</v>
      </c>
    </row>
    <row r="232" ht="24.6" customHeight="1" spans="1:11">
      <c r="A232" s="151"/>
      <c r="B232" s="137" t="s">
        <v>66</v>
      </c>
      <c r="C232" s="138" t="s">
        <v>336</v>
      </c>
      <c r="D232" s="139" t="s">
        <v>68</v>
      </c>
      <c r="E232" s="139" t="s">
        <v>337</v>
      </c>
      <c r="F232" s="139" t="s">
        <v>319</v>
      </c>
      <c r="G232" s="139"/>
      <c r="H232" s="140" t="s">
        <v>139</v>
      </c>
      <c r="I232" s="168">
        <v>1</v>
      </c>
      <c r="J232" s="169">
        <v>12.74</v>
      </c>
      <c r="K232" s="170">
        <v>12.74</v>
      </c>
    </row>
    <row r="233" ht="24.6" customHeight="1" spans="1:11">
      <c r="A233" s="151"/>
      <c r="B233" s="142" t="s">
        <v>72</v>
      </c>
      <c r="C233" s="143" t="s">
        <v>313</v>
      </c>
      <c r="D233" s="144" t="s">
        <v>68</v>
      </c>
      <c r="E233" s="144" t="s">
        <v>314</v>
      </c>
      <c r="F233" s="144" t="s">
        <v>70</v>
      </c>
      <c r="G233" s="144"/>
      <c r="H233" s="145" t="s">
        <v>102</v>
      </c>
      <c r="I233" s="171">
        <v>0.0092</v>
      </c>
      <c r="J233" s="172">
        <v>24.5</v>
      </c>
      <c r="K233" s="173">
        <v>0.22</v>
      </c>
    </row>
    <row r="234" ht="24.6" customHeight="1" spans="1:11">
      <c r="A234" s="151"/>
      <c r="B234" s="142" t="s">
        <v>72</v>
      </c>
      <c r="C234" s="143" t="s">
        <v>315</v>
      </c>
      <c r="D234" s="144" t="s">
        <v>68</v>
      </c>
      <c r="E234" s="144" t="s">
        <v>316</v>
      </c>
      <c r="F234" s="144" t="s">
        <v>70</v>
      </c>
      <c r="G234" s="144"/>
      <c r="H234" s="145" t="s">
        <v>102</v>
      </c>
      <c r="I234" s="171">
        <v>0.0561</v>
      </c>
      <c r="J234" s="172">
        <v>28.91</v>
      </c>
      <c r="K234" s="173">
        <v>1.62</v>
      </c>
    </row>
    <row r="235" ht="33.6" customHeight="1" spans="1:11">
      <c r="A235" s="151"/>
      <c r="B235" s="142" t="s">
        <v>72</v>
      </c>
      <c r="C235" s="143" t="s">
        <v>317</v>
      </c>
      <c r="D235" s="144" t="s">
        <v>68</v>
      </c>
      <c r="E235" s="144" t="s">
        <v>318</v>
      </c>
      <c r="F235" s="144" t="s">
        <v>319</v>
      </c>
      <c r="G235" s="144"/>
      <c r="H235" s="145" t="s">
        <v>139</v>
      </c>
      <c r="I235" s="171">
        <v>1</v>
      </c>
      <c r="J235" s="172">
        <v>10.19</v>
      </c>
      <c r="K235" s="173">
        <v>10.19</v>
      </c>
    </row>
    <row r="236" ht="39.6" customHeight="1" spans="1:11">
      <c r="A236" s="151"/>
      <c r="B236" s="147" t="s">
        <v>75</v>
      </c>
      <c r="C236" s="148" t="s">
        <v>320</v>
      </c>
      <c r="D236" s="149" t="s">
        <v>68</v>
      </c>
      <c r="E236" s="149" t="s">
        <v>321</v>
      </c>
      <c r="F236" s="149" t="s">
        <v>133</v>
      </c>
      <c r="G236" s="149"/>
      <c r="H236" s="150" t="s">
        <v>199</v>
      </c>
      <c r="I236" s="174">
        <v>0.743</v>
      </c>
      <c r="J236" s="175">
        <v>0.22</v>
      </c>
      <c r="K236" s="176">
        <v>0.16</v>
      </c>
    </row>
    <row r="237" ht="24" customHeight="1" spans="1:11">
      <c r="A237" s="151"/>
      <c r="B237" s="147" t="s">
        <v>75</v>
      </c>
      <c r="C237" s="148" t="s">
        <v>322</v>
      </c>
      <c r="D237" s="149" t="s">
        <v>68</v>
      </c>
      <c r="E237" s="149" t="s">
        <v>323</v>
      </c>
      <c r="F237" s="149" t="s">
        <v>133</v>
      </c>
      <c r="G237" s="149"/>
      <c r="H237" s="150" t="s">
        <v>139</v>
      </c>
      <c r="I237" s="174">
        <v>0.025</v>
      </c>
      <c r="J237" s="175">
        <v>22.25</v>
      </c>
      <c r="K237" s="176">
        <v>0.55</v>
      </c>
    </row>
    <row r="238" ht="24.6" customHeight="1" spans="1:11">
      <c r="A238" s="151"/>
      <c r="B238" s="152"/>
      <c r="C238" s="153"/>
      <c r="D238" s="153"/>
      <c r="E238" s="153"/>
      <c r="F238" s="153" t="s">
        <v>92</v>
      </c>
      <c r="G238" s="154">
        <v>1.83</v>
      </c>
      <c r="H238" s="153" t="s">
        <v>93</v>
      </c>
      <c r="I238" s="154">
        <v>0</v>
      </c>
      <c r="J238" s="153" t="s">
        <v>94</v>
      </c>
      <c r="K238" s="177">
        <v>1.83</v>
      </c>
    </row>
    <row r="239" ht="24.6" customHeight="1" spans="1:11">
      <c r="A239" s="151"/>
      <c r="B239" s="152"/>
      <c r="C239" s="153"/>
      <c r="D239" s="153"/>
      <c r="E239" s="153"/>
      <c r="F239" s="153" t="s">
        <v>95</v>
      </c>
      <c r="G239" s="154">
        <v>2.83</v>
      </c>
      <c r="H239" s="153"/>
      <c r="I239" s="153" t="s">
        <v>96</v>
      </c>
      <c r="J239" s="153"/>
      <c r="K239" s="177">
        <v>15.57</v>
      </c>
    </row>
    <row r="240" ht="24.6" customHeight="1" spans="1:11">
      <c r="A240" s="151"/>
      <c r="B240" s="155"/>
      <c r="C240" s="79"/>
      <c r="D240" s="79"/>
      <c r="E240" s="79"/>
      <c r="F240" s="79"/>
      <c r="G240" s="79"/>
      <c r="H240" s="79" t="s">
        <v>97</v>
      </c>
      <c r="I240" s="178">
        <v>4630.5</v>
      </c>
      <c r="J240" s="79" t="s">
        <v>98</v>
      </c>
      <c r="K240" s="179">
        <v>72096.88</v>
      </c>
    </row>
    <row r="241" ht="21" customHeight="1" spans="1:11">
      <c r="A241" s="151"/>
      <c r="B241" s="156"/>
      <c r="C241" s="157"/>
      <c r="D241" s="157"/>
      <c r="E241" s="157"/>
      <c r="F241" s="157"/>
      <c r="G241" s="157"/>
      <c r="H241" s="157"/>
      <c r="I241" s="157"/>
      <c r="J241" s="157"/>
      <c r="K241" s="180"/>
    </row>
    <row r="242" ht="21.6" customHeight="1" spans="1:11">
      <c r="A242" s="151"/>
      <c r="B242" s="133" t="s">
        <v>335</v>
      </c>
      <c r="C242" s="134" t="s">
        <v>60</v>
      </c>
      <c r="D242" s="135" t="s">
        <v>61</v>
      </c>
      <c r="E242" s="135" t="s">
        <v>3</v>
      </c>
      <c r="F242" s="135" t="s">
        <v>62</v>
      </c>
      <c r="G242" s="135"/>
      <c r="H242" s="136" t="s">
        <v>63</v>
      </c>
      <c r="I242" s="134" t="s">
        <v>64</v>
      </c>
      <c r="J242" s="134" t="s">
        <v>65</v>
      </c>
      <c r="K242" s="166" t="s">
        <v>19</v>
      </c>
    </row>
    <row r="243" ht="24.6" customHeight="1" spans="1:11">
      <c r="A243" s="151"/>
      <c r="B243" s="137" t="s">
        <v>66</v>
      </c>
      <c r="C243" s="138" t="s">
        <v>338</v>
      </c>
      <c r="D243" s="139" t="s">
        <v>68</v>
      </c>
      <c r="E243" s="139" t="s">
        <v>339</v>
      </c>
      <c r="F243" s="139" t="s">
        <v>279</v>
      </c>
      <c r="G243" s="139"/>
      <c r="H243" s="140" t="s">
        <v>123</v>
      </c>
      <c r="I243" s="168">
        <v>1</v>
      </c>
      <c r="J243" s="169">
        <v>108.79</v>
      </c>
      <c r="K243" s="170">
        <v>108.79</v>
      </c>
    </row>
    <row r="244" ht="44.4" customHeight="1" spans="1:11">
      <c r="A244" s="184"/>
      <c r="B244" s="142" t="s">
        <v>72</v>
      </c>
      <c r="C244" s="143" t="s">
        <v>146</v>
      </c>
      <c r="D244" s="144" t="s">
        <v>68</v>
      </c>
      <c r="E244" s="144" t="s">
        <v>147</v>
      </c>
      <c r="F244" s="144" t="s">
        <v>70</v>
      </c>
      <c r="G244" s="144"/>
      <c r="H244" s="145" t="s">
        <v>102</v>
      </c>
      <c r="I244" s="171">
        <v>0.503</v>
      </c>
      <c r="J244" s="172">
        <v>24.34</v>
      </c>
      <c r="K244" s="173">
        <v>12.24</v>
      </c>
    </row>
    <row r="245" ht="24" customHeight="1" spans="1:11">
      <c r="A245" s="184"/>
      <c r="B245" s="142" t="s">
        <v>72</v>
      </c>
      <c r="C245" s="143" t="s">
        <v>127</v>
      </c>
      <c r="D245" s="144" t="s">
        <v>68</v>
      </c>
      <c r="E245" s="144" t="s">
        <v>128</v>
      </c>
      <c r="F245" s="144" t="s">
        <v>70</v>
      </c>
      <c r="G245" s="144"/>
      <c r="H245" s="145" t="s">
        <v>102</v>
      </c>
      <c r="I245" s="171">
        <v>1.179</v>
      </c>
      <c r="J245" s="172">
        <v>28.69</v>
      </c>
      <c r="K245" s="173">
        <v>33.82</v>
      </c>
    </row>
    <row r="246" ht="14.4" customHeight="1" spans="1:11">
      <c r="A246" s="151"/>
      <c r="B246" s="142" t="s">
        <v>72</v>
      </c>
      <c r="C246" s="143" t="s">
        <v>148</v>
      </c>
      <c r="D246" s="144" t="s">
        <v>68</v>
      </c>
      <c r="E246" s="144" t="s">
        <v>149</v>
      </c>
      <c r="F246" s="144" t="s">
        <v>150</v>
      </c>
      <c r="G246" s="144"/>
      <c r="H246" s="145" t="s">
        <v>151</v>
      </c>
      <c r="I246" s="171">
        <v>0.026</v>
      </c>
      <c r="J246" s="172">
        <v>26.56</v>
      </c>
      <c r="K246" s="173">
        <v>0.69</v>
      </c>
    </row>
    <row r="247" ht="24.6" customHeight="1" spans="1:11">
      <c r="A247" s="151"/>
      <c r="B247" s="142" t="s">
        <v>72</v>
      </c>
      <c r="C247" s="143" t="s">
        <v>152</v>
      </c>
      <c r="D247" s="144" t="s">
        <v>68</v>
      </c>
      <c r="E247" s="144" t="s">
        <v>153</v>
      </c>
      <c r="F247" s="144" t="s">
        <v>150</v>
      </c>
      <c r="G247" s="144"/>
      <c r="H247" s="145" t="s">
        <v>154</v>
      </c>
      <c r="I247" s="171">
        <v>0.103</v>
      </c>
      <c r="J247" s="172">
        <v>25.03</v>
      </c>
      <c r="K247" s="173">
        <v>2.57</v>
      </c>
    </row>
    <row r="248" ht="14.4" customHeight="1" spans="1:11">
      <c r="A248" s="151"/>
      <c r="B248" s="147" t="s">
        <v>75</v>
      </c>
      <c r="C248" s="148" t="s">
        <v>298</v>
      </c>
      <c r="D248" s="149" t="s">
        <v>68</v>
      </c>
      <c r="E248" s="149" t="s">
        <v>299</v>
      </c>
      <c r="F248" s="149" t="s">
        <v>133</v>
      </c>
      <c r="G248" s="149"/>
      <c r="H248" s="150" t="s">
        <v>167</v>
      </c>
      <c r="I248" s="174">
        <v>0.0167</v>
      </c>
      <c r="J248" s="175">
        <v>8.06</v>
      </c>
      <c r="K248" s="176">
        <v>0.13</v>
      </c>
    </row>
    <row r="249" ht="24.6" customHeight="1" spans="1:11">
      <c r="A249" s="151"/>
      <c r="B249" s="147" t="s">
        <v>75</v>
      </c>
      <c r="C249" s="148" t="s">
        <v>340</v>
      </c>
      <c r="D249" s="149" t="s">
        <v>68</v>
      </c>
      <c r="E249" s="149" t="s">
        <v>341</v>
      </c>
      <c r="F249" s="149" t="s">
        <v>133</v>
      </c>
      <c r="G249" s="149"/>
      <c r="H249" s="150" t="s">
        <v>134</v>
      </c>
      <c r="I249" s="174">
        <v>1.166</v>
      </c>
      <c r="J249" s="175">
        <v>11.05</v>
      </c>
      <c r="K249" s="176">
        <v>12.88</v>
      </c>
    </row>
    <row r="250" ht="14.4" customHeight="1" spans="1:11">
      <c r="A250" s="151"/>
      <c r="B250" s="147" t="s">
        <v>75</v>
      </c>
      <c r="C250" s="148" t="s">
        <v>300</v>
      </c>
      <c r="D250" s="149" t="s">
        <v>68</v>
      </c>
      <c r="E250" s="149" t="s">
        <v>301</v>
      </c>
      <c r="F250" s="149" t="s">
        <v>133</v>
      </c>
      <c r="G250" s="149"/>
      <c r="H250" s="150" t="s">
        <v>134</v>
      </c>
      <c r="I250" s="174">
        <v>1.053</v>
      </c>
      <c r="J250" s="175">
        <v>3.87</v>
      </c>
      <c r="K250" s="176">
        <v>4.07</v>
      </c>
    </row>
    <row r="251" ht="24.6" customHeight="1" spans="1:11">
      <c r="A251" s="151"/>
      <c r="B251" s="147" t="s">
        <v>75</v>
      </c>
      <c r="C251" s="148" t="s">
        <v>302</v>
      </c>
      <c r="D251" s="149" t="s">
        <v>68</v>
      </c>
      <c r="E251" s="149" t="s">
        <v>303</v>
      </c>
      <c r="F251" s="149" t="s">
        <v>133</v>
      </c>
      <c r="G251" s="149"/>
      <c r="H251" s="150" t="s">
        <v>139</v>
      </c>
      <c r="I251" s="174">
        <v>0.049</v>
      </c>
      <c r="J251" s="175">
        <v>20.71</v>
      </c>
      <c r="K251" s="176">
        <v>1.01</v>
      </c>
    </row>
    <row r="252" ht="24.6" customHeight="1" spans="1:11">
      <c r="A252" s="151"/>
      <c r="B252" s="147" t="s">
        <v>75</v>
      </c>
      <c r="C252" s="148" t="s">
        <v>306</v>
      </c>
      <c r="D252" s="149" t="s">
        <v>68</v>
      </c>
      <c r="E252" s="149" t="s">
        <v>307</v>
      </c>
      <c r="F252" s="149" t="s">
        <v>133</v>
      </c>
      <c r="G252" s="149"/>
      <c r="H252" s="150" t="s">
        <v>134</v>
      </c>
      <c r="I252" s="174">
        <v>2.186</v>
      </c>
      <c r="J252" s="175">
        <v>18.33</v>
      </c>
      <c r="K252" s="176">
        <v>40.06</v>
      </c>
    </row>
    <row r="253" ht="14.4" customHeight="1" spans="1:11">
      <c r="A253" s="151"/>
      <c r="B253" s="147" t="s">
        <v>75</v>
      </c>
      <c r="C253" s="148" t="s">
        <v>308</v>
      </c>
      <c r="D253" s="149" t="s">
        <v>68</v>
      </c>
      <c r="E253" s="149" t="s">
        <v>309</v>
      </c>
      <c r="F253" s="149" t="s">
        <v>133</v>
      </c>
      <c r="G253" s="149"/>
      <c r="H253" s="150" t="s">
        <v>139</v>
      </c>
      <c r="I253" s="174">
        <v>0.053</v>
      </c>
      <c r="J253" s="175">
        <v>25.08</v>
      </c>
      <c r="K253" s="176">
        <v>1.32</v>
      </c>
    </row>
    <row r="254" ht="14.4" customHeight="1" spans="1:11">
      <c r="A254" s="151"/>
      <c r="B254" s="152"/>
      <c r="C254" s="153"/>
      <c r="D254" s="153"/>
      <c r="E254" s="153"/>
      <c r="F254" s="153" t="s">
        <v>92</v>
      </c>
      <c r="G254" s="154">
        <v>38.49</v>
      </c>
      <c r="H254" s="153" t="s">
        <v>93</v>
      </c>
      <c r="I254" s="154">
        <v>0</v>
      </c>
      <c r="J254" s="153" t="s">
        <v>94</v>
      </c>
      <c r="K254" s="177">
        <v>38.49</v>
      </c>
    </row>
    <row r="255" ht="24.6" customHeight="1" spans="1:11">
      <c r="A255" s="151"/>
      <c r="B255" s="152"/>
      <c r="C255" s="153"/>
      <c r="D255" s="153"/>
      <c r="E255" s="153"/>
      <c r="F255" s="153" t="s">
        <v>95</v>
      </c>
      <c r="G255" s="154">
        <v>24.18</v>
      </c>
      <c r="H255" s="153"/>
      <c r="I255" s="153" t="s">
        <v>96</v>
      </c>
      <c r="J255" s="153"/>
      <c r="K255" s="177">
        <v>132.97</v>
      </c>
    </row>
    <row r="256" ht="24.6" customHeight="1" spans="1:11">
      <c r="A256" s="151"/>
      <c r="B256" s="155"/>
      <c r="C256" s="79"/>
      <c r="D256" s="79"/>
      <c r="E256" s="79"/>
      <c r="F256" s="79"/>
      <c r="G256" s="79"/>
      <c r="H256" s="79" t="s">
        <v>97</v>
      </c>
      <c r="I256" s="178">
        <v>1436.22</v>
      </c>
      <c r="J256" s="79" t="s">
        <v>98</v>
      </c>
      <c r="K256" s="179">
        <v>190974.17</v>
      </c>
    </row>
    <row r="257" ht="14.4" customHeight="1" spans="1:11">
      <c r="A257" s="151"/>
      <c r="B257" s="156"/>
      <c r="C257" s="157"/>
      <c r="D257" s="157"/>
      <c r="E257" s="157"/>
      <c r="F257" s="157"/>
      <c r="G257" s="157"/>
      <c r="H257" s="157"/>
      <c r="I257" s="157"/>
      <c r="J257" s="157"/>
      <c r="K257" s="180"/>
    </row>
    <row r="258" ht="20.4" customHeight="1" spans="1:11">
      <c r="A258" s="151"/>
      <c r="B258" s="133" t="s">
        <v>342</v>
      </c>
      <c r="C258" s="134" t="s">
        <v>60</v>
      </c>
      <c r="D258" s="135" t="s">
        <v>61</v>
      </c>
      <c r="E258" s="135" t="s">
        <v>3</v>
      </c>
      <c r="F258" s="135" t="s">
        <v>62</v>
      </c>
      <c r="G258" s="135"/>
      <c r="H258" s="136" t="s">
        <v>63</v>
      </c>
      <c r="I258" s="134" t="s">
        <v>64</v>
      </c>
      <c r="J258" s="134" t="s">
        <v>65</v>
      </c>
      <c r="K258" s="166" t="s">
        <v>19</v>
      </c>
    </row>
    <row r="259" ht="24.6" customHeight="1" spans="1:11">
      <c r="A259" s="151"/>
      <c r="B259" s="137" t="s">
        <v>66</v>
      </c>
      <c r="C259" s="138" t="s">
        <v>343</v>
      </c>
      <c r="D259" s="139" t="s">
        <v>68</v>
      </c>
      <c r="E259" s="139" t="s">
        <v>344</v>
      </c>
      <c r="F259" s="139" t="s">
        <v>319</v>
      </c>
      <c r="G259" s="139"/>
      <c r="H259" s="140" t="s">
        <v>139</v>
      </c>
      <c r="I259" s="168">
        <v>1</v>
      </c>
      <c r="J259" s="169">
        <v>11.34</v>
      </c>
      <c r="K259" s="170">
        <v>11.34</v>
      </c>
    </row>
    <row r="260" ht="24.6" customHeight="1" spans="1:11">
      <c r="A260" s="151"/>
      <c r="B260" s="142" t="s">
        <v>72</v>
      </c>
      <c r="C260" s="143" t="s">
        <v>313</v>
      </c>
      <c r="D260" s="144" t="s">
        <v>68</v>
      </c>
      <c r="E260" s="144" t="s">
        <v>314</v>
      </c>
      <c r="F260" s="144" t="s">
        <v>70</v>
      </c>
      <c r="G260" s="144"/>
      <c r="H260" s="145" t="s">
        <v>102</v>
      </c>
      <c r="I260" s="171">
        <v>0.0064</v>
      </c>
      <c r="J260" s="172">
        <v>24.5</v>
      </c>
      <c r="K260" s="173">
        <v>0.15</v>
      </c>
    </row>
    <row r="261" ht="14.4" customHeight="1" spans="1:11">
      <c r="A261" s="151"/>
      <c r="B261" s="142" t="s">
        <v>72</v>
      </c>
      <c r="C261" s="143" t="s">
        <v>315</v>
      </c>
      <c r="D261" s="144" t="s">
        <v>68</v>
      </c>
      <c r="E261" s="144" t="s">
        <v>316</v>
      </c>
      <c r="F261" s="144" t="s">
        <v>70</v>
      </c>
      <c r="G261" s="144"/>
      <c r="H261" s="145" t="s">
        <v>102</v>
      </c>
      <c r="I261" s="171">
        <v>0.0392</v>
      </c>
      <c r="J261" s="172">
        <v>28.91</v>
      </c>
      <c r="K261" s="173">
        <v>1.13</v>
      </c>
    </row>
    <row r="262" ht="24.6" customHeight="1" spans="1:11">
      <c r="A262" s="151"/>
      <c r="B262" s="142" t="s">
        <v>72</v>
      </c>
      <c r="C262" s="143" t="s">
        <v>345</v>
      </c>
      <c r="D262" s="144" t="s">
        <v>68</v>
      </c>
      <c r="E262" s="144" t="s">
        <v>346</v>
      </c>
      <c r="F262" s="144" t="s">
        <v>319</v>
      </c>
      <c r="G262" s="144"/>
      <c r="H262" s="145" t="s">
        <v>139</v>
      </c>
      <c r="I262" s="171">
        <v>1</v>
      </c>
      <c r="J262" s="172">
        <v>9.4</v>
      </c>
      <c r="K262" s="173">
        <v>9.4</v>
      </c>
    </row>
    <row r="263" ht="22.8" customHeight="1" spans="1:11">
      <c r="A263" s="151"/>
      <c r="B263" s="147" t="s">
        <v>75</v>
      </c>
      <c r="C263" s="148" t="s">
        <v>320</v>
      </c>
      <c r="D263" s="149" t="s">
        <v>68</v>
      </c>
      <c r="E263" s="149" t="s">
        <v>321</v>
      </c>
      <c r="F263" s="149" t="s">
        <v>133</v>
      </c>
      <c r="G263" s="149"/>
      <c r="H263" s="150" t="s">
        <v>199</v>
      </c>
      <c r="I263" s="174">
        <v>0.543</v>
      </c>
      <c r="J263" s="175">
        <v>0.22</v>
      </c>
      <c r="K263" s="176">
        <v>0.11</v>
      </c>
    </row>
    <row r="264" ht="24.6" customHeight="1" spans="1:11">
      <c r="A264" s="151"/>
      <c r="B264" s="147" t="s">
        <v>75</v>
      </c>
      <c r="C264" s="148" t="s">
        <v>322</v>
      </c>
      <c r="D264" s="149" t="s">
        <v>68</v>
      </c>
      <c r="E264" s="149" t="s">
        <v>323</v>
      </c>
      <c r="F264" s="149" t="s">
        <v>133</v>
      </c>
      <c r="G264" s="149"/>
      <c r="H264" s="150" t="s">
        <v>139</v>
      </c>
      <c r="I264" s="174">
        <v>0.025</v>
      </c>
      <c r="J264" s="175">
        <v>22.25</v>
      </c>
      <c r="K264" s="176">
        <v>0.55</v>
      </c>
    </row>
    <row r="265" ht="24.6" customHeight="1" spans="1:11">
      <c r="A265" s="151"/>
      <c r="B265" s="152"/>
      <c r="C265" s="153"/>
      <c r="D265" s="153"/>
      <c r="E265" s="153"/>
      <c r="F265" s="153" t="s">
        <v>92</v>
      </c>
      <c r="G265" s="154">
        <v>1.2</v>
      </c>
      <c r="H265" s="153" t="s">
        <v>93</v>
      </c>
      <c r="I265" s="154">
        <v>0</v>
      </c>
      <c r="J265" s="153" t="s">
        <v>94</v>
      </c>
      <c r="K265" s="177">
        <v>1.2</v>
      </c>
    </row>
    <row r="266" ht="41.4" customHeight="1" spans="1:11">
      <c r="A266" s="151"/>
      <c r="B266" s="152"/>
      <c r="C266" s="153"/>
      <c r="D266" s="153"/>
      <c r="E266" s="153"/>
      <c r="F266" s="153" t="s">
        <v>95</v>
      </c>
      <c r="G266" s="154">
        <v>2.52</v>
      </c>
      <c r="H266" s="153"/>
      <c r="I266" s="153" t="s">
        <v>96</v>
      </c>
      <c r="J266" s="153"/>
      <c r="K266" s="177">
        <v>13.86</v>
      </c>
    </row>
    <row r="267" ht="14.4" customHeight="1" spans="1:11">
      <c r="A267" s="151"/>
      <c r="B267" s="155"/>
      <c r="C267" s="79"/>
      <c r="D267" s="79"/>
      <c r="E267" s="79"/>
      <c r="F267" s="79"/>
      <c r="G267" s="79"/>
      <c r="H267" s="79" t="s">
        <v>97</v>
      </c>
      <c r="I267" s="178">
        <v>781.2</v>
      </c>
      <c r="J267" s="79" t="s">
        <v>98</v>
      </c>
      <c r="K267" s="179">
        <v>10827.43</v>
      </c>
    </row>
    <row r="268" ht="19.8" customHeight="1" spans="1:11">
      <c r="A268" s="151"/>
      <c r="B268" s="156"/>
      <c r="C268" s="157"/>
      <c r="D268" s="157"/>
      <c r="E268" s="157"/>
      <c r="F268" s="157"/>
      <c r="G268" s="157"/>
      <c r="H268" s="157"/>
      <c r="I268" s="157"/>
      <c r="J268" s="157"/>
      <c r="K268" s="180"/>
    </row>
    <row r="269" ht="19.8" customHeight="1" spans="1:11">
      <c r="A269" s="151"/>
      <c r="B269" s="133" t="s">
        <v>347</v>
      </c>
      <c r="C269" s="134" t="s">
        <v>60</v>
      </c>
      <c r="D269" s="135" t="s">
        <v>61</v>
      </c>
      <c r="E269" s="135" t="s">
        <v>3</v>
      </c>
      <c r="F269" s="135" t="s">
        <v>62</v>
      </c>
      <c r="G269" s="135"/>
      <c r="H269" s="136" t="s">
        <v>63</v>
      </c>
      <c r="I269" s="134" t="s">
        <v>64</v>
      </c>
      <c r="J269" s="134" t="s">
        <v>65</v>
      </c>
      <c r="K269" s="166" t="s">
        <v>19</v>
      </c>
    </row>
    <row r="270" ht="24.6" customHeight="1" spans="1:11">
      <c r="A270" s="151"/>
      <c r="B270" s="137" t="s">
        <v>66</v>
      </c>
      <c r="C270" s="138" t="s">
        <v>348</v>
      </c>
      <c r="D270" s="139" t="s">
        <v>68</v>
      </c>
      <c r="E270" s="139" t="s">
        <v>349</v>
      </c>
      <c r="F270" s="139" t="s">
        <v>319</v>
      </c>
      <c r="G270" s="139"/>
      <c r="H270" s="140" t="s">
        <v>139</v>
      </c>
      <c r="I270" s="168">
        <v>1</v>
      </c>
      <c r="J270" s="169">
        <v>13.63</v>
      </c>
      <c r="K270" s="170">
        <v>13.63</v>
      </c>
    </row>
    <row r="271" ht="14.4" customHeight="1" spans="1:11">
      <c r="A271" s="151"/>
      <c r="B271" s="142" t="s">
        <v>72</v>
      </c>
      <c r="C271" s="143" t="s">
        <v>313</v>
      </c>
      <c r="D271" s="144" t="s">
        <v>68</v>
      </c>
      <c r="E271" s="144" t="s">
        <v>314</v>
      </c>
      <c r="F271" s="144" t="s">
        <v>70</v>
      </c>
      <c r="G271" s="144"/>
      <c r="H271" s="145" t="s">
        <v>102</v>
      </c>
      <c r="I271" s="171">
        <v>0.0129</v>
      </c>
      <c r="J271" s="172">
        <v>24.5</v>
      </c>
      <c r="K271" s="173">
        <v>0.31</v>
      </c>
    </row>
    <row r="272" ht="38.4" customHeight="1" spans="1:11">
      <c r="A272" s="151"/>
      <c r="B272" s="142" t="s">
        <v>72</v>
      </c>
      <c r="C272" s="143" t="s">
        <v>315</v>
      </c>
      <c r="D272" s="144" t="s">
        <v>68</v>
      </c>
      <c r="E272" s="144" t="s">
        <v>316</v>
      </c>
      <c r="F272" s="144" t="s">
        <v>70</v>
      </c>
      <c r="G272" s="144"/>
      <c r="H272" s="145" t="s">
        <v>102</v>
      </c>
      <c r="I272" s="171">
        <v>0.079</v>
      </c>
      <c r="J272" s="172">
        <v>28.91</v>
      </c>
      <c r="K272" s="173">
        <v>2.28</v>
      </c>
    </row>
    <row r="273" ht="24.6" customHeight="1" spans="1:11">
      <c r="A273" s="151"/>
      <c r="B273" s="142" t="s">
        <v>72</v>
      </c>
      <c r="C273" s="143" t="s">
        <v>350</v>
      </c>
      <c r="D273" s="144" t="s">
        <v>68</v>
      </c>
      <c r="E273" s="144" t="s">
        <v>351</v>
      </c>
      <c r="F273" s="144" t="s">
        <v>319</v>
      </c>
      <c r="G273" s="144"/>
      <c r="H273" s="145" t="s">
        <v>139</v>
      </c>
      <c r="I273" s="171">
        <v>1</v>
      </c>
      <c r="J273" s="172">
        <v>10.28</v>
      </c>
      <c r="K273" s="173">
        <v>10.28</v>
      </c>
    </row>
    <row r="274" ht="38.4" customHeight="1" spans="1:11">
      <c r="A274" s="151"/>
      <c r="B274" s="147" t="s">
        <v>75</v>
      </c>
      <c r="C274" s="148" t="s">
        <v>320</v>
      </c>
      <c r="D274" s="149" t="s">
        <v>68</v>
      </c>
      <c r="E274" s="149" t="s">
        <v>321</v>
      </c>
      <c r="F274" s="149" t="s">
        <v>133</v>
      </c>
      <c r="G274" s="149"/>
      <c r="H274" s="150" t="s">
        <v>199</v>
      </c>
      <c r="I274" s="174">
        <v>0.97</v>
      </c>
      <c r="J274" s="175">
        <v>0.22</v>
      </c>
      <c r="K274" s="176">
        <v>0.21</v>
      </c>
    </row>
    <row r="275" ht="24.6" customHeight="1" spans="1:11">
      <c r="A275" s="151"/>
      <c r="B275" s="147" t="s">
        <v>75</v>
      </c>
      <c r="C275" s="148" t="s">
        <v>322</v>
      </c>
      <c r="D275" s="149" t="s">
        <v>68</v>
      </c>
      <c r="E275" s="149" t="s">
        <v>323</v>
      </c>
      <c r="F275" s="149" t="s">
        <v>133</v>
      </c>
      <c r="G275" s="149"/>
      <c r="H275" s="150" t="s">
        <v>139</v>
      </c>
      <c r="I275" s="174">
        <v>0.025</v>
      </c>
      <c r="J275" s="175">
        <v>22.25</v>
      </c>
      <c r="K275" s="176">
        <v>0.55</v>
      </c>
    </row>
    <row r="276" ht="24.6" customHeight="1" spans="1:11">
      <c r="A276" s="126"/>
      <c r="B276" s="152"/>
      <c r="C276" s="153"/>
      <c r="D276" s="153"/>
      <c r="E276" s="153"/>
      <c r="F276" s="153" t="s">
        <v>92</v>
      </c>
      <c r="G276" s="154">
        <v>2.81</v>
      </c>
      <c r="H276" s="153" t="s">
        <v>93</v>
      </c>
      <c r="I276" s="154">
        <v>0</v>
      </c>
      <c r="J276" s="153" t="s">
        <v>94</v>
      </c>
      <c r="K276" s="177">
        <v>2.81</v>
      </c>
    </row>
    <row r="277" ht="24.6" customHeight="1" spans="1:11">
      <c r="A277" s="126"/>
      <c r="B277" s="152"/>
      <c r="C277" s="153"/>
      <c r="D277" s="153"/>
      <c r="E277" s="153"/>
      <c r="F277" s="153" t="s">
        <v>95</v>
      </c>
      <c r="G277" s="154">
        <v>3.02</v>
      </c>
      <c r="H277" s="153"/>
      <c r="I277" s="153" t="s">
        <v>96</v>
      </c>
      <c r="J277" s="153"/>
      <c r="K277" s="177">
        <v>16.65</v>
      </c>
    </row>
    <row r="278" ht="36" customHeight="1" spans="1:11">
      <c r="A278" s="141"/>
      <c r="B278" s="155"/>
      <c r="C278" s="79"/>
      <c r="D278" s="79"/>
      <c r="E278" s="79"/>
      <c r="F278" s="79"/>
      <c r="G278" s="79"/>
      <c r="H278" s="79" t="s">
        <v>97</v>
      </c>
      <c r="I278" s="178">
        <v>500.4</v>
      </c>
      <c r="J278" s="79" t="s">
        <v>98</v>
      </c>
      <c r="K278" s="179">
        <v>8331.66</v>
      </c>
    </row>
    <row r="279" ht="20.4" customHeight="1" spans="1:11">
      <c r="A279" s="126"/>
      <c r="B279" s="156"/>
      <c r="C279" s="157"/>
      <c r="D279" s="157"/>
      <c r="E279" s="157"/>
      <c r="F279" s="157"/>
      <c r="G279" s="157"/>
      <c r="H279" s="157"/>
      <c r="I279" s="157"/>
      <c r="J279" s="157"/>
      <c r="K279" s="180"/>
    </row>
    <row r="280" ht="19.8" customHeight="1" spans="1:11">
      <c r="A280" s="151"/>
      <c r="B280" s="133" t="s">
        <v>352</v>
      </c>
      <c r="C280" s="134" t="s">
        <v>60</v>
      </c>
      <c r="D280" s="135" t="s">
        <v>61</v>
      </c>
      <c r="E280" s="135" t="s">
        <v>3</v>
      </c>
      <c r="F280" s="135" t="s">
        <v>62</v>
      </c>
      <c r="G280" s="135"/>
      <c r="H280" s="136" t="s">
        <v>63</v>
      </c>
      <c r="I280" s="134" t="s">
        <v>64</v>
      </c>
      <c r="J280" s="134" t="s">
        <v>65</v>
      </c>
      <c r="K280" s="166" t="s">
        <v>19</v>
      </c>
    </row>
    <row r="281" ht="24.6" customHeight="1" spans="1:11">
      <c r="A281" s="151"/>
      <c r="B281" s="137" t="s">
        <v>66</v>
      </c>
      <c r="C281" s="138" t="s">
        <v>353</v>
      </c>
      <c r="D281" s="139" t="s">
        <v>68</v>
      </c>
      <c r="E281" s="139" t="s">
        <v>354</v>
      </c>
      <c r="F281" s="139" t="s">
        <v>319</v>
      </c>
      <c r="G281" s="139"/>
      <c r="H281" s="140" t="s">
        <v>139</v>
      </c>
      <c r="I281" s="168">
        <v>1</v>
      </c>
      <c r="J281" s="169">
        <v>14.54</v>
      </c>
      <c r="K281" s="170">
        <v>14.54</v>
      </c>
    </row>
    <row r="282" ht="24.6" customHeight="1" spans="1:11">
      <c r="A282" s="151"/>
      <c r="B282" s="142" t="s">
        <v>72</v>
      </c>
      <c r="C282" s="143" t="s">
        <v>313</v>
      </c>
      <c r="D282" s="144" t="s">
        <v>68</v>
      </c>
      <c r="E282" s="144" t="s">
        <v>314</v>
      </c>
      <c r="F282" s="144" t="s">
        <v>70</v>
      </c>
      <c r="G282" s="144"/>
      <c r="H282" s="145" t="s">
        <v>102</v>
      </c>
      <c r="I282" s="171">
        <v>0.0175</v>
      </c>
      <c r="J282" s="172">
        <v>24.5</v>
      </c>
      <c r="K282" s="173">
        <v>0.42</v>
      </c>
    </row>
    <row r="283" ht="36.6" customHeight="1" spans="1:11">
      <c r="A283" s="151"/>
      <c r="B283" s="142" t="s">
        <v>72</v>
      </c>
      <c r="C283" s="143" t="s">
        <v>315</v>
      </c>
      <c r="D283" s="144" t="s">
        <v>68</v>
      </c>
      <c r="E283" s="144" t="s">
        <v>316</v>
      </c>
      <c r="F283" s="144" t="s">
        <v>70</v>
      </c>
      <c r="G283" s="144"/>
      <c r="H283" s="145" t="s">
        <v>102</v>
      </c>
      <c r="I283" s="171">
        <v>0.1069</v>
      </c>
      <c r="J283" s="172">
        <v>28.91</v>
      </c>
      <c r="K283" s="173">
        <v>3.09</v>
      </c>
    </row>
    <row r="284" ht="33" customHeight="1" spans="1:11">
      <c r="A284" s="151"/>
      <c r="B284" s="142" t="s">
        <v>72</v>
      </c>
      <c r="C284" s="143" t="s">
        <v>355</v>
      </c>
      <c r="D284" s="144" t="s">
        <v>68</v>
      </c>
      <c r="E284" s="144" t="s">
        <v>356</v>
      </c>
      <c r="F284" s="144" t="s">
        <v>319</v>
      </c>
      <c r="G284" s="144"/>
      <c r="H284" s="145" t="s">
        <v>139</v>
      </c>
      <c r="I284" s="171">
        <v>1</v>
      </c>
      <c r="J284" s="172">
        <v>10.22</v>
      </c>
      <c r="K284" s="173">
        <v>10.22</v>
      </c>
    </row>
    <row r="285" ht="14.4" customHeight="1" spans="1:11">
      <c r="A285" s="151"/>
      <c r="B285" s="147" t="s">
        <v>75</v>
      </c>
      <c r="C285" s="148" t="s">
        <v>320</v>
      </c>
      <c r="D285" s="149" t="s">
        <v>68</v>
      </c>
      <c r="E285" s="149" t="s">
        <v>321</v>
      </c>
      <c r="F285" s="149" t="s">
        <v>133</v>
      </c>
      <c r="G285" s="149"/>
      <c r="H285" s="150" t="s">
        <v>199</v>
      </c>
      <c r="I285" s="174">
        <v>1.19</v>
      </c>
      <c r="J285" s="175">
        <v>0.22</v>
      </c>
      <c r="K285" s="176">
        <v>0.26</v>
      </c>
    </row>
    <row r="286" ht="24.6" customHeight="1" spans="1:11">
      <c r="A286" s="126"/>
      <c r="B286" s="147" t="s">
        <v>75</v>
      </c>
      <c r="C286" s="148" t="s">
        <v>322</v>
      </c>
      <c r="D286" s="149" t="s">
        <v>68</v>
      </c>
      <c r="E286" s="149" t="s">
        <v>323</v>
      </c>
      <c r="F286" s="149" t="s">
        <v>133</v>
      </c>
      <c r="G286" s="149"/>
      <c r="H286" s="150" t="s">
        <v>139</v>
      </c>
      <c r="I286" s="174">
        <v>0.025</v>
      </c>
      <c r="J286" s="175">
        <v>22.25</v>
      </c>
      <c r="K286" s="176">
        <v>0.55</v>
      </c>
    </row>
    <row r="287" ht="14.4" customHeight="1" spans="1:11">
      <c r="A287" s="126"/>
      <c r="B287" s="152"/>
      <c r="C287" s="153"/>
      <c r="D287" s="153"/>
      <c r="E287" s="153"/>
      <c r="F287" s="153" t="s">
        <v>92</v>
      </c>
      <c r="G287" s="154">
        <v>4.21</v>
      </c>
      <c r="H287" s="153" t="s">
        <v>93</v>
      </c>
      <c r="I287" s="154">
        <v>0</v>
      </c>
      <c r="J287" s="153" t="s">
        <v>94</v>
      </c>
      <c r="K287" s="177">
        <v>4.21</v>
      </c>
    </row>
    <row r="288" ht="24.6" customHeight="1" spans="1:11">
      <c r="A288" s="162"/>
      <c r="B288" s="152"/>
      <c r="C288" s="153"/>
      <c r="D288" s="153"/>
      <c r="E288" s="153"/>
      <c r="F288" s="153" t="s">
        <v>95</v>
      </c>
      <c r="G288" s="154">
        <v>3.23</v>
      </c>
      <c r="H288" s="153"/>
      <c r="I288" s="153" t="s">
        <v>96</v>
      </c>
      <c r="J288" s="153"/>
      <c r="K288" s="177">
        <v>17.77</v>
      </c>
    </row>
    <row r="289" ht="14.4" customHeight="1" spans="1:11">
      <c r="A289" s="162"/>
      <c r="B289" s="155"/>
      <c r="C289" s="79"/>
      <c r="D289" s="79"/>
      <c r="E289" s="79"/>
      <c r="F289" s="79"/>
      <c r="G289" s="79"/>
      <c r="H289" s="79" t="s">
        <v>97</v>
      </c>
      <c r="I289" s="178">
        <v>3050.1</v>
      </c>
      <c r="J289" s="79" t="s">
        <v>98</v>
      </c>
      <c r="K289" s="179">
        <v>54200.27</v>
      </c>
    </row>
    <row r="290" ht="14.4" customHeight="1" spans="1:11">
      <c r="A290" s="162"/>
      <c r="B290" s="156"/>
      <c r="C290" s="157"/>
      <c r="D290" s="157"/>
      <c r="E290" s="157"/>
      <c r="F290" s="157"/>
      <c r="G290" s="157"/>
      <c r="H290" s="157"/>
      <c r="I290" s="157"/>
      <c r="J290" s="157"/>
      <c r="K290" s="180"/>
    </row>
    <row r="291" ht="22.8" customHeight="1" spans="1:11">
      <c r="A291" s="151"/>
      <c r="B291" s="133" t="s">
        <v>357</v>
      </c>
      <c r="C291" s="134" t="s">
        <v>60</v>
      </c>
      <c r="D291" s="135" t="s">
        <v>61</v>
      </c>
      <c r="E291" s="135" t="s">
        <v>3</v>
      </c>
      <c r="F291" s="135" t="s">
        <v>62</v>
      </c>
      <c r="G291" s="135"/>
      <c r="H291" s="136" t="s">
        <v>63</v>
      </c>
      <c r="I291" s="134" t="s">
        <v>64</v>
      </c>
      <c r="J291" s="134" t="s">
        <v>65</v>
      </c>
      <c r="K291" s="166" t="s">
        <v>19</v>
      </c>
    </row>
    <row r="292" ht="14.4" customHeight="1" spans="1:11">
      <c r="A292" s="126"/>
      <c r="B292" s="137" t="s">
        <v>66</v>
      </c>
      <c r="C292" s="138" t="s">
        <v>358</v>
      </c>
      <c r="D292" s="139" t="s">
        <v>68</v>
      </c>
      <c r="E292" s="139" t="s">
        <v>359</v>
      </c>
      <c r="F292" s="139" t="s">
        <v>360</v>
      </c>
      <c r="G292" s="139"/>
      <c r="H292" s="140" t="s">
        <v>158</v>
      </c>
      <c r="I292" s="168">
        <v>1</v>
      </c>
      <c r="J292" s="169">
        <v>916.73</v>
      </c>
      <c r="K292" s="170">
        <v>916.73</v>
      </c>
    </row>
    <row r="293" ht="14.4" customHeight="1" spans="1:11">
      <c r="A293" s="141"/>
      <c r="B293" s="142" t="s">
        <v>72</v>
      </c>
      <c r="C293" s="143" t="s">
        <v>127</v>
      </c>
      <c r="D293" s="144" t="s">
        <v>68</v>
      </c>
      <c r="E293" s="144" t="s">
        <v>128</v>
      </c>
      <c r="F293" s="144" t="s">
        <v>70</v>
      </c>
      <c r="G293" s="144"/>
      <c r="H293" s="145" t="s">
        <v>102</v>
      </c>
      <c r="I293" s="171">
        <v>0.186</v>
      </c>
      <c r="J293" s="172">
        <v>28.69</v>
      </c>
      <c r="K293" s="173">
        <v>5.33</v>
      </c>
    </row>
    <row r="294" ht="42" customHeight="1" spans="1:11">
      <c r="A294" s="151"/>
      <c r="B294" s="142" t="s">
        <v>72</v>
      </c>
      <c r="C294" s="143" t="s">
        <v>280</v>
      </c>
      <c r="D294" s="144" t="s">
        <v>68</v>
      </c>
      <c r="E294" s="144" t="s">
        <v>281</v>
      </c>
      <c r="F294" s="144" t="s">
        <v>70</v>
      </c>
      <c r="G294" s="144"/>
      <c r="H294" s="145" t="s">
        <v>102</v>
      </c>
      <c r="I294" s="171">
        <v>1.119</v>
      </c>
      <c r="J294" s="172">
        <v>29.13</v>
      </c>
      <c r="K294" s="173">
        <v>32.59</v>
      </c>
    </row>
    <row r="295" ht="24.6" customHeight="1" spans="1:11">
      <c r="A295" s="151"/>
      <c r="B295" s="142" t="s">
        <v>72</v>
      </c>
      <c r="C295" s="143" t="s">
        <v>129</v>
      </c>
      <c r="D295" s="144" t="s">
        <v>68</v>
      </c>
      <c r="E295" s="144" t="s">
        <v>130</v>
      </c>
      <c r="F295" s="144" t="s">
        <v>70</v>
      </c>
      <c r="G295" s="144"/>
      <c r="H295" s="145" t="s">
        <v>102</v>
      </c>
      <c r="I295" s="171">
        <v>1.192</v>
      </c>
      <c r="J295" s="172">
        <v>23.2</v>
      </c>
      <c r="K295" s="173">
        <v>27.65</v>
      </c>
    </row>
    <row r="296" ht="14.4" customHeight="1" spans="1:11">
      <c r="A296" s="126"/>
      <c r="B296" s="142" t="s">
        <v>72</v>
      </c>
      <c r="C296" s="143" t="s">
        <v>327</v>
      </c>
      <c r="D296" s="144" t="s">
        <v>68</v>
      </c>
      <c r="E296" s="144" t="s">
        <v>328</v>
      </c>
      <c r="F296" s="144" t="s">
        <v>150</v>
      </c>
      <c r="G296" s="144"/>
      <c r="H296" s="145" t="s">
        <v>151</v>
      </c>
      <c r="I296" s="171">
        <v>0.194</v>
      </c>
      <c r="J296" s="172">
        <v>1.46</v>
      </c>
      <c r="K296" s="173">
        <v>0.28</v>
      </c>
    </row>
    <row r="297" ht="37.2" customHeight="1" spans="1:11">
      <c r="A297" s="126"/>
      <c r="B297" s="142" t="s">
        <v>72</v>
      </c>
      <c r="C297" s="143" t="s">
        <v>329</v>
      </c>
      <c r="D297" s="144" t="s">
        <v>68</v>
      </c>
      <c r="E297" s="144" t="s">
        <v>330</v>
      </c>
      <c r="F297" s="144" t="s">
        <v>150</v>
      </c>
      <c r="G297" s="144"/>
      <c r="H297" s="145" t="s">
        <v>154</v>
      </c>
      <c r="I297" s="171">
        <v>0.179</v>
      </c>
      <c r="J297" s="172">
        <v>0.55</v>
      </c>
      <c r="K297" s="173">
        <v>0.09</v>
      </c>
    </row>
    <row r="298" ht="24.6" customHeight="1" spans="1:11">
      <c r="A298" s="126"/>
      <c r="B298" s="147" t="s">
        <v>75</v>
      </c>
      <c r="C298" s="148" t="s">
        <v>361</v>
      </c>
      <c r="D298" s="149" t="s">
        <v>68</v>
      </c>
      <c r="E298" s="149" t="s">
        <v>362</v>
      </c>
      <c r="F298" s="149" t="s">
        <v>133</v>
      </c>
      <c r="G298" s="149"/>
      <c r="H298" s="150" t="s">
        <v>158</v>
      </c>
      <c r="I298" s="174">
        <v>1.103</v>
      </c>
      <c r="J298" s="175">
        <v>771.35</v>
      </c>
      <c r="K298" s="176">
        <v>850.79</v>
      </c>
    </row>
    <row r="299" ht="24.6" customHeight="1" spans="1:11">
      <c r="A299" s="126"/>
      <c r="B299" s="152"/>
      <c r="C299" s="153"/>
      <c r="D299" s="153"/>
      <c r="E299" s="153"/>
      <c r="F299" s="153" t="s">
        <v>92</v>
      </c>
      <c r="G299" s="154">
        <v>50.16</v>
      </c>
      <c r="H299" s="153" t="s">
        <v>93</v>
      </c>
      <c r="I299" s="154">
        <v>0</v>
      </c>
      <c r="J299" s="153" t="s">
        <v>94</v>
      </c>
      <c r="K299" s="177">
        <v>50.16</v>
      </c>
    </row>
    <row r="300" ht="24.6" customHeight="1" spans="1:11">
      <c r="A300" s="126"/>
      <c r="B300" s="152"/>
      <c r="C300" s="153"/>
      <c r="D300" s="153"/>
      <c r="E300" s="153"/>
      <c r="F300" s="153" t="s">
        <v>95</v>
      </c>
      <c r="G300" s="154">
        <v>203.78</v>
      </c>
      <c r="H300" s="153"/>
      <c r="I300" s="153" t="s">
        <v>96</v>
      </c>
      <c r="J300" s="153"/>
      <c r="K300" s="177">
        <v>1120.51</v>
      </c>
    </row>
    <row r="301" ht="26.25" spans="1:11">
      <c r="A301" s="126"/>
      <c r="B301" s="155"/>
      <c r="C301" s="79"/>
      <c r="D301" s="79"/>
      <c r="E301" s="79"/>
      <c r="F301" s="79"/>
      <c r="G301" s="79"/>
      <c r="H301" s="79" t="s">
        <v>97</v>
      </c>
      <c r="I301" s="178">
        <v>99.45</v>
      </c>
      <c r="J301" s="79" t="s">
        <v>98</v>
      </c>
      <c r="K301" s="179">
        <v>111434.71</v>
      </c>
    </row>
    <row r="302" ht="22.8" customHeight="1" spans="1:11">
      <c r="A302" s="192"/>
      <c r="B302" s="156"/>
      <c r="C302" s="157"/>
      <c r="D302" s="157"/>
      <c r="E302" s="157"/>
      <c r="F302" s="157"/>
      <c r="G302" s="157"/>
      <c r="H302" s="157"/>
      <c r="I302" s="157"/>
      <c r="J302" s="157"/>
      <c r="K302" s="180"/>
    </row>
    <row r="303" ht="22.2" customHeight="1" spans="1:11">
      <c r="A303" s="162"/>
      <c r="B303" s="133" t="s">
        <v>363</v>
      </c>
      <c r="C303" s="134" t="s">
        <v>60</v>
      </c>
      <c r="D303" s="135" t="s">
        <v>61</v>
      </c>
      <c r="E303" s="135" t="s">
        <v>3</v>
      </c>
      <c r="F303" s="135" t="s">
        <v>62</v>
      </c>
      <c r="G303" s="135"/>
      <c r="H303" s="136" t="s">
        <v>63</v>
      </c>
      <c r="I303" s="134" t="s">
        <v>64</v>
      </c>
      <c r="J303" s="134" t="s">
        <v>65</v>
      </c>
      <c r="K303" s="166" t="s">
        <v>19</v>
      </c>
    </row>
    <row r="304" ht="14.4" customHeight="1" spans="1:11">
      <c r="A304" s="151"/>
      <c r="B304" s="137" t="s">
        <v>66</v>
      </c>
      <c r="C304" s="138" t="s">
        <v>364</v>
      </c>
      <c r="D304" s="139" t="s">
        <v>68</v>
      </c>
      <c r="E304" s="139" t="s">
        <v>365</v>
      </c>
      <c r="F304" s="139" t="s">
        <v>366</v>
      </c>
      <c r="G304" s="139"/>
      <c r="H304" s="140" t="s">
        <v>123</v>
      </c>
      <c r="I304" s="168">
        <v>1</v>
      </c>
      <c r="J304" s="169">
        <v>32.5</v>
      </c>
      <c r="K304" s="170">
        <v>32.5</v>
      </c>
    </row>
    <row r="305" ht="14.4" customHeight="1" spans="1:11">
      <c r="A305" s="126"/>
      <c r="B305" s="142" t="s">
        <v>72</v>
      </c>
      <c r="C305" s="143" t="s">
        <v>367</v>
      </c>
      <c r="D305" s="144" t="s">
        <v>68</v>
      </c>
      <c r="E305" s="144" t="s">
        <v>368</v>
      </c>
      <c r="F305" s="144" t="s">
        <v>70</v>
      </c>
      <c r="G305" s="144"/>
      <c r="H305" s="145" t="s">
        <v>102</v>
      </c>
      <c r="I305" s="171">
        <v>0.1362</v>
      </c>
      <c r="J305" s="172">
        <v>24.22</v>
      </c>
      <c r="K305" s="173">
        <v>3.29</v>
      </c>
    </row>
    <row r="306" ht="14.4" customHeight="1" spans="1:11">
      <c r="A306" s="126"/>
      <c r="B306" s="142" t="s">
        <v>72</v>
      </c>
      <c r="C306" s="143" t="s">
        <v>369</v>
      </c>
      <c r="D306" s="144" t="s">
        <v>68</v>
      </c>
      <c r="E306" s="144" t="s">
        <v>370</v>
      </c>
      <c r="F306" s="144" t="s">
        <v>70</v>
      </c>
      <c r="G306" s="144"/>
      <c r="H306" s="145" t="s">
        <v>102</v>
      </c>
      <c r="I306" s="171">
        <v>0.6039</v>
      </c>
      <c r="J306" s="172">
        <v>26.32</v>
      </c>
      <c r="K306" s="173">
        <v>15.89</v>
      </c>
    </row>
    <row r="307" ht="24.6" customHeight="1" spans="1:11">
      <c r="A307" s="126"/>
      <c r="B307" s="147" t="s">
        <v>75</v>
      </c>
      <c r="C307" s="148" t="s">
        <v>371</v>
      </c>
      <c r="D307" s="149" t="s">
        <v>68</v>
      </c>
      <c r="E307" s="149" t="s">
        <v>372</v>
      </c>
      <c r="F307" s="149" t="s">
        <v>133</v>
      </c>
      <c r="G307" s="149"/>
      <c r="H307" s="150" t="s">
        <v>139</v>
      </c>
      <c r="I307" s="174">
        <v>3.4615</v>
      </c>
      <c r="J307" s="175">
        <v>3.85</v>
      </c>
      <c r="K307" s="176">
        <v>13.32</v>
      </c>
    </row>
    <row r="308" ht="36" customHeight="1" spans="1:11">
      <c r="A308" s="141"/>
      <c r="B308" s="152"/>
      <c r="C308" s="153"/>
      <c r="D308" s="153"/>
      <c r="E308" s="153"/>
      <c r="F308" s="153" t="s">
        <v>92</v>
      </c>
      <c r="G308" s="154">
        <v>14.59</v>
      </c>
      <c r="H308" s="153" t="s">
        <v>93</v>
      </c>
      <c r="I308" s="154">
        <v>0</v>
      </c>
      <c r="J308" s="153" t="s">
        <v>94</v>
      </c>
      <c r="K308" s="177">
        <v>14.59</v>
      </c>
    </row>
    <row r="309" ht="14.4" customHeight="1" spans="1:11">
      <c r="A309" s="146"/>
      <c r="B309" s="152"/>
      <c r="C309" s="153"/>
      <c r="D309" s="153"/>
      <c r="E309" s="153"/>
      <c r="F309" s="153" t="s">
        <v>95</v>
      </c>
      <c r="G309" s="154">
        <v>7.22</v>
      </c>
      <c r="H309" s="153"/>
      <c r="I309" s="153" t="s">
        <v>96</v>
      </c>
      <c r="J309" s="153"/>
      <c r="K309" s="177">
        <v>39.72</v>
      </c>
    </row>
    <row r="310" ht="14.4" customHeight="1" spans="1:11">
      <c r="A310" s="151"/>
      <c r="B310" s="155"/>
      <c r="C310" s="79"/>
      <c r="D310" s="79"/>
      <c r="E310" s="79"/>
      <c r="F310" s="79"/>
      <c r="G310" s="79"/>
      <c r="H310" s="79" t="s">
        <v>97</v>
      </c>
      <c r="I310" s="178">
        <v>380.7</v>
      </c>
      <c r="J310" s="79" t="s">
        <v>98</v>
      </c>
      <c r="K310" s="179">
        <v>15121.4</v>
      </c>
    </row>
    <row r="311" ht="18.6" customHeight="1" spans="1:11">
      <c r="A311" s="151"/>
      <c r="B311" s="156"/>
      <c r="C311" s="157"/>
      <c r="D311" s="157"/>
      <c r="E311" s="157"/>
      <c r="F311" s="157"/>
      <c r="G311" s="157"/>
      <c r="H311" s="157"/>
      <c r="I311" s="157"/>
      <c r="J311" s="157"/>
      <c r="K311" s="180"/>
    </row>
    <row r="312" ht="14.4" customHeight="1" spans="1:11">
      <c r="A312" s="151"/>
      <c r="B312" s="131" t="s">
        <v>373</v>
      </c>
      <c r="C312" s="132"/>
      <c r="D312" s="132"/>
      <c r="E312" s="132" t="s">
        <v>374</v>
      </c>
      <c r="F312" s="132"/>
      <c r="G312" s="132"/>
      <c r="H312" s="132"/>
      <c r="I312" s="164"/>
      <c r="J312" s="132"/>
      <c r="K312" s="165">
        <v>179237.74</v>
      </c>
    </row>
    <row r="313" ht="14.4" customHeight="1" spans="1:11">
      <c r="A313" s="151"/>
      <c r="B313" s="133" t="s">
        <v>375</v>
      </c>
      <c r="C313" s="134" t="s">
        <v>60</v>
      </c>
      <c r="D313" s="135" t="s">
        <v>61</v>
      </c>
      <c r="E313" s="135" t="s">
        <v>3</v>
      </c>
      <c r="F313" s="135" t="s">
        <v>62</v>
      </c>
      <c r="G313" s="135"/>
      <c r="H313" s="136" t="s">
        <v>63</v>
      </c>
      <c r="I313" s="134" t="s">
        <v>64</v>
      </c>
      <c r="J313" s="134" t="s">
        <v>65</v>
      </c>
      <c r="K313" s="166" t="s">
        <v>19</v>
      </c>
    </row>
    <row r="314" ht="26.4" customHeight="1" spans="1:11">
      <c r="A314" s="151"/>
      <c r="B314" s="137" t="s">
        <v>66</v>
      </c>
      <c r="C314" s="138" t="s">
        <v>376</v>
      </c>
      <c r="D314" s="139" t="s">
        <v>68</v>
      </c>
      <c r="E314" s="139" t="s">
        <v>377</v>
      </c>
      <c r="F314" s="139" t="s">
        <v>378</v>
      </c>
      <c r="G314" s="139"/>
      <c r="H314" s="140" t="s">
        <v>123</v>
      </c>
      <c r="I314" s="168">
        <v>1</v>
      </c>
      <c r="J314" s="169">
        <v>165.82</v>
      </c>
      <c r="K314" s="170">
        <v>165.82</v>
      </c>
    </row>
    <row r="315" ht="14.4" customHeight="1" spans="1:11">
      <c r="A315" s="151"/>
      <c r="B315" s="142" t="s">
        <v>72</v>
      </c>
      <c r="C315" s="143" t="s">
        <v>146</v>
      </c>
      <c r="D315" s="144" t="s">
        <v>68</v>
      </c>
      <c r="E315" s="144" t="s">
        <v>147</v>
      </c>
      <c r="F315" s="144" t="s">
        <v>70</v>
      </c>
      <c r="G315" s="144"/>
      <c r="H315" s="145" t="s">
        <v>102</v>
      </c>
      <c r="I315" s="171">
        <v>0.143</v>
      </c>
      <c r="J315" s="172">
        <v>24.34</v>
      </c>
      <c r="K315" s="173">
        <v>3.48</v>
      </c>
    </row>
    <row r="316" ht="14.4" customHeight="1" spans="1:11">
      <c r="A316" s="151"/>
      <c r="B316" s="142" t="s">
        <v>72</v>
      </c>
      <c r="C316" s="143" t="s">
        <v>127</v>
      </c>
      <c r="D316" s="144" t="s">
        <v>68</v>
      </c>
      <c r="E316" s="144" t="s">
        <v>128</v>
      </c>
      <c r="F316" s="144" t="s">
        <v>70</v>
      </c>
      <c r="G316" s="144"/>
      <c r="H316" s="145" t="s">
        <v>102</v>
      </c>
      <c r="I316" s="171">
        <v>0.607</v>
      </c>
      <c r="J316" s="172">
        <v>28.69</v>
      </c>
      <c r="K316" s="173">
        <v>17.41</v>
      </c>
    </row>
    <row r="317" ht="26.4" customHeight="1" spans="1:11">
      <c r="A317" s="151"/>
      <c r="B317" s="142" t="s">
        <v>72</v>
      </c>
      <c r="C317" s="143" t="s">
        <v>148</v>
      </c>
      <c r="D317" s="144" t="s">
        <v>68</v>
      </c>
      <c r="E317" s="144" t="s">
        <v>149</v>
      </c>
      <c r="F317" s="144" t="s">
        <v>150</v>
      </c>
      <c r="G317" s="144"/>
      <c r="H317" s="145" t="s">
        <v>151</v>
      </c>
      <c r="I317" s="171">
        <v>0.05</v>
      </c>
      <c r="J317" s="172">
        <v>26.56</v>
      </c>
      <c r="K317" s="173">
        <v>1.32</v>
      </c>
    </row>
    <row r="318" ht="24.6" customHeight="1" spans="1:11">
      <c r="A318" s="126"/>
      <c r="B318" s="142" t="s">
        <v>72</v>
      </c>
      <c r="C318" s="143" t="s">
        <v>152</v>
      </c>
      <c r="D318" s="144" t="s">
        <v>68</v>
      </c>
      <c r="E318" s="144" t="s">
        <v>153</v>
      </c>
      <c r="F318" s="144" t="s">
        <v>150</v>
      </c>
      <c r="G318" s="144"/>
      <c r="H318" s="145" t="s">
        <v>154</v>
      </c>
      <c r="I318" s="171">
        <v>0.201</v>
      </c>
      <c r="J318" s="172">
        <v>25.03</v>
      </c>
      <c r="K318" s="173">
        <v>5.03</v>
      </c>
    </row>
    <row r="319" ht="31.8" customHeight="1" spans="1:11">
      <c r="A319" s="126"/>
      <c r="B319" s="147" t="s">
        <v>75</v>
      </c>
      <c r="C319" s="148" t="s">
        <v>300</v>
      </c>
      <c r="D319" s="149" t="s">
        <v>68</v>
      </c>
      <c r="E319" s="149" t="s">
        <v>301</v>
      </c>
      <c r="F319" s="149" t="s">
        <v>133</v>
      </c>
      <c r="G319" s="149"/>
      <c r="H319" s="150" t="s">
        <v>134</v>
      </c>
      <c r="I319" s="174">
        <v>4.432</v>
      </c>
      <c r="J319" s="175">
        <v>3.87</v>
      </c>
      <c r="K319" s="176">
        <v>17.15</v>
      </c>
    </row>
    <row r="320" ht="24.6" customHeight="1" spans="1:11">
      <c r="A320" s="141"/>
      <c r="B320" s="147" t="s">
        <v>75</v>
      </c>
      <c r="C320" s="148" t="s">
        <v>163</v>
      </c>
      <c r="D320" s="149" t="s">
        <v>68</v>
      </c>
      <c r="E320" s="149" t="s">
        <v>164</v>
      </c>
      <c r="F320" s="149" t="s">
        <v>133</v>
      </c>
      <c r="G320" s="149"/>
      <c r="H320" s="150" t="s">
        <v>139</v>
      </c>
      <c r="I320" s="174">
        <v>0.086</v>
      </c>
      <c r="J320" s="175">
        <v>20.32</v>
      </c>
      <c r="K320" s="176">
        <v>1.74</v>
      </c>
    </row>
    <row r="321" spans="1:11">
      <c r="A321" s="146"/>
      <c r="B321" s="147" t="s">
        <v>75</v>
      </c>
      <c r="C321" s="148" t="s">
        <v>306</v>
      </c>
      <c r="D321" s="149" t="s">
        <v>68</v>
      </c>
      <c r="E321" s="149" t="s">
        <v>307</v>
      </c>
      <c r="F321" s="149" t="s">
        <v>133</v>
      </c>
      <c r="G321" s="149"/>
      <c r="H321" s="150" t="s">
        <v>134</v>
      </c>
      <c r="I321" s="174">
        <v>6.53</v>
      </c>
      <c r="J321" s="175">
        <v>18.33</v>
      </c>
      <c r="K321" s="176">
        <v>119.69</v>
      </c>
    </row>
    <row r="322" ht="37.2" customHeight="1" spans="1:11">
      <c r="A322" s="151"/>
      <c r="B322" s="152"/>
      <c r="C322" s="153"/>
      <c r="D322" s="153"/>
      <c r="E322" s="153"/>
      <c r="F322" s="153" t="s">
        <v>92</v>
      </c>
      <c r="G322" s="154">
        <v>21.36</v>
      </c>
      <c r="H322" s="153" t="s">
        <v>93</v>
      </c>
      <c r="I322" s="154">
        <v>0</v>
      </c>
      <c r="J322" s="153" t="s">
        <v>94</v>
      </c>
      <c r="K322" s="177">
        <v>21.36</v>
      </c>
    </row>
    <row r="323" ht="14.4" customHeight="1" spans="1:11">
      <c r="A323" s="151"/>
      <c r="B323" s="152"/>
      <c r="C323" s="153"/>
      <c r="D323" s="153"/>
      <c r="E323" s="153"/>
      <c r="F323" s="153" t="s">
        <v>95</v>
      </c>
      <c r="G323" s="154">
        <v>36.86</v>
      </c>
      <c r="H323" s="153"/>
      <c r="I323" s="153" t="s">
        <v>96</v>
      </c>
      <c r="J323" s="153"/>
      <c r="K323" s="177">
        <v>202.68</v>
      </c>
    </row>
    <row r="324" ht="14.4" customHeight="1" spans="1:11">
      <c r="A324" s="151"/>
      <c r="B324" s="155"/>
      <c r="C324" s="79"/>
      <c r="D324" s="79"/>
      <c r="E324" s="79"/>
      <c r="F324" s="79"/>
      <c r="G324" s="79"/>
      <c r="H324" s="79" t="s">
        <v>97</v>
      </c>
      <c r="I324" s="178">
        <v>488.79</v>
      </c>
      <c r="J324" s="79" t="s">
        <v>98</v>
      </c>
      <c r="K324" s="179">
        <v>99067.95</v>
      </c>
    </row>
    <row r="325" ht="20.4" customHeight="1" spans="1:11">
      <c r="A325" s="151"/>
      <c r="B325" s="156"/>
      <c r="C325" s="157"/>
      <c r="D325" s="157"/>
      <c r="E325" s="157"/>
      <c r="F325" s="157"/>
      <c r="G325" s="157"/>
      <c r="H325" s="157"/>
      <c r="I325" s="157"/>
      <c r="J325" s="157"/>
      <c r="K325" s="180"/>
    </row>
    <row r="326" ht="19.8" customHeight="1" spans="1:11">
      <c r="A326" s="151"/>
      <c r="B326" s="133" t="s">
        <v>379</v>
      </c>
      <c r="C326" s="134" t="s">
        <v>60</v>
      </c>
      <c r="D326" s="135" t="s">
        <v>61</v>
      </c>
      <c r="E326" s="135" t="s">
        <v>3</v>
      </c>
      <c r="F326" s="135" t="s">
        <v>62</v>
      </c>
      <c r="G326" s="135"/>
      <c r="H326" s="136" t="s">
        <v>63</v>
      </c>
      <c r="I326" s="134" t="s">
        <v>64</v>
      </c>
      <c r="J326" s="134" t="s">
        <v>65</v>
      </c>
      <c r="K326" s="166" t="s">
        <v>19</v>
      </c>
    </row>
    <row r="327" ht="14.4" customHeight="1" spans="1:11">
      <c r="A327" s="151"/>
      <c r="B327" s="137" t="s">
        <v>66</v>
      </c>
      <c r="C327" s="138" t="s">
        <v>353</v>
      </c>
      <c r="D327" s="139" t="s">
        <v>68</v>
      </c>
      <c r="E327" s="139" t="s">
        <v>354</v>
      </c>
      <c r="F327" s="139" t="s">
        <v>319</v>
      </c>
      <c r="G327" s="139"/>
      <c r="H327" s="140" t="s">
        <v>139</v>
      </c>
      <c r="I327" s="168">
        <v>1</v>
      </c>
      <c r="J327" s="169">
        <v>14.54</v>
      </c>
      <c r="K327" s="170">
        <v>14.54</v>
      </c>
    </row>
    <row r="328" ht="23.4" customHeight="1" spans="1:11">
      <c r="A328" s="126"/>
      <c r="B328" s="142" t="s">
        <v>72</v>
      </c>
      <c r="C328" s="143" t="s">
        <v>313</v>
      </c>
      <c r="D328" s="144" t="s">
        <v>68</v>
      </c>
      <c r="E328" s="144" t="s">
        <v>314</v>
      </c>
      <c r="F328" s="144" t="s">
        <v>70</v>
      </c>
      <c r="G328" s="144"/>
      <c r="H328" s="145" t="s">
        <v>102</v>
      </c>
      <c r="I328" s="171">
        <v>0.0175</v>
      </c>
      <c r="J328" s="172">
        <v>24.5</v>
      </c>
      <c r="K328" s="173">
        <v>0.42</v>
      </c>
    </row>
    <row r="329" ht="26.4" customHeight="1" spans="1:11">
      <c r="A329" s="126"/>
      <c r="B329" s="142" t="s">
        <v>72</v>
      </c>
      <c r="C329" s="143" t="s">
        <v>315</v>
      </c>
      <c r="D329" s="144" t="s">
        <v>68</v>
      </c>
      <c r="E329" s="144" t="s">
        <v>316</v>
      </c>
      <c r="F329" s="144" t="s">
        <v>70</v>
      </c>
      <c r="G329" s="144"/>
      <c r="H329" s="145" t="s">
        <v>102</v>
      </c>
      <c r="I329" s="171">
        <v>0.1069</v>
      </c>
      <c r="J329" s="172">
        <v>28.91</v>
      </c>
      <c r="K329" s="173">
        <v>3.09</v>
      </c>
    </row>
    <row r="330" ht="14.4" customHeight="1" spans="1:11">
      <c r="A330" s="141"/>
      <c r="B330" s="142" t="s">
        <v>72</v>
      </c>
      <c r="C330" s="143" t="s">
        <v>355</v>
      </c>
      <c r="D330" s="144" t="s">
        <v>68</v>
      </c>
      <c r="E330" s="144" t="s">
        <v>356</v>
      </c>
      <c r="F330" s="144" t="s">
        <v>319</v>
      </c>
      <c r="G330" s="144"/>
      <c r="H330" s="145" t="s">
        <v>139</v>
      </c>
      <c r="I330" s="171">
        <v>1</v>
      </c>
      <c r="J330" s="172">
        <v>10.22</v>
      </c>
      <c r="K330" s="173">
        <v>10.22</v>
      </c>
    </row>
    <row r="331" ht="14.4" customHeight="1" spans="1:11">
      <c r="A331" s="146"/>
      <c r="B331" s="147" t="s">
        <v>75</v>
      </c>
      <c r="C331" s="148" t="s">
        <v>320</v>
      </c>
      <c r="D331" s="149" t="s">
        <v>68</v>
      </c>
      <c r="E331" s="149" t="s">
        <v>321</v>
      </c>
      <c r="F331" s="149" t="s">
        <v>133</v>
      </c>
      <c r="G331" s="149"/>
      <c r="H331" s="150" t="s">
        <v>199</v>
      </c>
      <c r="I331" s="174">
        <v>1.19</v>
      </c>
      <c r="J331" s="175">
        <v>0.22</v>
      </c>
      <c r="K331" s="176">
        <v>0.26</v>
      </c>
    </row>
    <row r="332" ht="14.4" customHeight="1" spans="1:11">
      <c r="A332" s="151"/>
      <c r="B332" s="147" t="s">
        <v>75</v>
      </c>
      <c r="C332" s="148" t="s">
        <v>322</v>
      </c>
      <c r="D332" s="149" t="s">
        <v>68</v>
      </c>
      <c r="E332" s="149" t="s">
        <v>323</v>
      </c>
      <c r="F332" s="149" t="s">
        <v>133</v>
      </c>
      <c r="G332" s="149"/>
      <c r="H332" s="150" t="s">
        <v>139</v>
      </c>
      <c r="I332" s="174">
        <v>0.025</v>
      </c>
      <c r="J332" s="175">
        <v>22.25</v>
      </c>
      <c r="K332" s="176">
        <v>0.55</v>
      </c>
    </row>
    <row r="333" ht="14.4" customHeight="1" spans="1:11">
      <c r="A333" s="151"/>
      <c r="B333" s="152"/>
      <c r="C333" s="153"/>
      <c r="D333" s="153"/>
      <c r="E333" s="153"/>
      <c r="F333" s="153" t="s">
        <v>92</v>
      </c>
      <c r="G333" s="154">
        <v>4.21</v>
      </c>
      <c r="H333" s="153" t="s">
        <v>93</v>
      </c>
      <c r="I333" s="154">
        <v>0</v>
      </c>
      <c r="J333" s="153" t="s">
        <v>94</v>
      </c>
      <c r="K333" s="177">
        <v>4.21</v>
      </c>
    </row>
    <row r="334" ht="14.4" customHeight="1" spans="1:11">
      <c r="A334" s="151"/>
      <c r="B334" s="152"/>
      <c r="C334" s="153"/>
      <c r="D334" s="153"/>
      <c r="E334" s="153"/>
      <c r="F334" s="153" t="s">
        <v>95</v>
      </c>
      <c r="G334" s="154">
        <v>3.23</v>
      </c>
      <c r="H334" s="153"/>
      <c r="I334" s="153" t="s">
        <v>96</v>
      </c>
      <c r="J334" s="153"/>
      <c r="K334" s="177">
        <v>17.77</v>
      </c>
    </row>
    <row r="335" ht="49.2" customHeight="1" spans="1:11">
      <c r="A335" s="151"/>
      <c r="B335" s="155"/>
      <c r="C335" s="79"/>
      <c r="D335" s="79"/>
      <c r="E335" s="79"/>
      <c r="F335" s="79"/>
      <c r="G335" s="79"/>
      <c r="H335" s="79" t="s">
        <v>97</v>
      </c>
      <c r="I335" s="178">
        <v>747.7</v>
      </c>
      <c r="J335" s="79" t="s">
        <v>98</v>
      </c>
      <c r="K335" s="179">
        <v>13286.62</v>
      </c>
    </row>
    <row r="336" ht="20.4" customHeight="1" spans="1:11">
      <c r="A336" s="126"/>
      <c r="B336" s="156"/>
      <c r="C336" s="157"/>
      <c r="D336" s="157"/>
      <c r="E336" s="157"/>
      <c r="F336" s="157"/>
      <c r="G336" s="157"/>
      <c r="H336" s="157"/>
      <c r="I336" s="157"/>
      <c r="J336" s="157"/>
      <c r="K336" s="180"/>
    </row>
    <row r="337" ht="19.2" customHeight="1" spans="1:11">
      <c r="A337" s="126"/>
      <c r="B337" s="133" t="s">
        <v>380</v>
      </c>
      <c r="C337" s="134" t="s">
        <v>60</v>
      </c>
      <c r="D337" s="135" t="s">
        <v>61</v>
      </c>
      <c r="E337" s="135" t="s">
        <v>3</v>
      </c>
      <c r="F337" s="135" t="s">
        <v>62</v>
      </c>
      <c r="G337" s="135"/>
      <c r="H337" s="136" t="s">
        <v>63</v>
      </c>
      <c r="I337" s="134" t="s">
        <v>64</v>
      </c>
      <c r="J337" s="134" t="s">
        <v>65</v>
      </c>
      <c r="K337" s="166" t="s">
        <v>19</v>
      </c>
    </row>
    <row r="338" ht="18" customHeight="1" spans="1:11">
      <c r="A338" s="141"/>
      <c r="B338" s="137" t="s">
        <v>66</v>
      </c>
      <c r="C338" s="138" t="s">
        <v>343</v>
      </c>
      <c r="D338" s="139" t="s">
        <v>68</v>
      </c>
      <c r="E338" s="139" t="s">
        <v>344</v>
      </c>
      <c r="F338" s="139" t="s">
        <v>319</v>
      </c>
      <c r="G338" s="139"/>
      <c r="H338" s="140" t="s">
        <v>139</v>
      </c>
      <c r="I338" s="168">
        <v>1</v>
      </c>
      <c r="J338" s="169">
        <v>11.34</v>
      </c>
      <c r="K338" s="170">
        <v>11.34</v>
      </c>
    </row>
    <row r="339" ht="24.6" customHeight="1" spans="1:11">
      <c r="A339" s="146"/>
      <c r="B339" s="142" t="s">
        <v>72</v>
      </c>
      <c r="C339" s="143" t="s">
        <v>313</v>
      </c>
      <c r="D339" s="144" t="s">
        <v>68</v>
      </c>
      <c r="E339" s="144" t="s">
        <v>314</v>
      </c>
      <c r="F339" s="144" t="s">
        <v>70</v>
      </c>
      <c r="G339" s="144"/>
      <c r="H339" s="145" t="s">
        <v>102</v>
      </c>
      <c r="I339" s="171">
        <v>0.0064</v>
      </c>
      <c r="J339" s="172">
        <v>24.5</v>
      </c>
      <c r="K339" s="173">
        <v>0.15</v>
      </c>
    </row>
    <row r="340" ht="14.4" customHeight="1" spans="1:11">
      <c r="A340" s="151"/>
      <c r="B340" s="142" t="s">
        <v>72</v>
      </c>
      <c r="C340" s="143" t="s">
        <v>315</v>
      </c>
      <c r="D340" s="144" t="s">
        <v>68</v>
      </c>
      <c r="E340" s="144" t="s">
        <v>316</v>
      </c>
      <c r="F340" s="144" t="s">
        <v>70</v>
      </c>
      <c r="G340" s="144"/>
      <c r="H340" s="145" t="s">
        <v>102</v>
      </c>
      <c r="I340" s="171">
        <v>0.0392</v>
      </c>
      <c r="J340" s="172">
        <v>28.91</v>
      </c>
      <c r="K340" s="173">
        <v>1.13</v>
      </c>
    </row>
    <row r="341" ht="14.4" customHeight="1" spans="1:11">
      <c r="A341" s="151"/>
      <c r="B341" s="142" t="s">
        <v>72</v>
      </c>
      <c r="C341" s="143" t="s">
        <v>345</v>
      </c>
      <c r="D341" s="144" t="s">
        <v>68</v>
      </c>
      <c r="E341" s="144" t="s">
        <v>346</v>
      </c>
      <c r="F341" s="144" t="s">
        <v>319</v>
      </c>
      <c r="G341" s="144"/>
      <c r="H341" s="145" t="s">
        <v>139</v>
      </c>
      <c r="I341" s="171">
        <v>1</v>
      </c>
      <c r="J341" s="172">
        <v>9.4</v>
      </c>
      <c r="K341" s="173">
        <v>9.4</v>
      </c>
    </row>
    <row r="342" ht="24" customHeight="1" spans="1:11">
      <c r="A342" s="151"/>
      <c r="B342" s="147" t="s">
        <v>75</v>
      </c>
      <c r="C342" s="148" t="s">
        <v>320</v>
      </c>
      <c r="D342" s="149" t="s">
        <v>68</v>
      </c>
      <c r="E342" s="149" t="s">
        <v>321</v>
      </c>
      <c r="F342" s="149" t="s">
        <v>133</v>
      </c>
      <c r="G342" s="149"/>
      <c r="H342" s="150" t="s">
        <v>199</v>
      </c>
      <c r="I342" s="174">
        <v>0.543</v>
      </c>
      <c r="J342" s="175">
        <v>0.22</v>
      </c>
      <c r="K342" s="176">
        <v>0.11</v>
      </c>
    </row>
    <row r="343" spans="1:11">
      <c r="A343" s="151"/>
      <c r="B343" s="147" t="s">
        <v>75</v>
      </c>
      <c r="C343" s="148" t="s">
        <v>322</v>
      </c>
      <c r="D343" s="149" t="s">
        <v>68</v>
      </c>
      <c r="E343" s="149" t="s">
        <v>323</v>
      </c>
      <c r="F343" s="149" t="s">
        <v>133</v>
      </c>
      <c r="G343" s="149"/>
      <c r="H343" s="150" t="s">
        <v>139</v>
      </c>
      <c r="I343" s="174">
        <v>0.025</v>
      </c>
      <c r="J343" s="175">
        <v>22.25</v>
      </c>
      <c r="K343" s="176">
        <v>0.55</v>
      </c>
    </row>
    <row r="344" ht="19.8" customHeight="1" spans="1:11">
      <c r="A344" s="151"/>
      <c r="B344" s="152"/>
      <c r="C344" s="153"/>
      <c r="D344" s="153"/>
      <c r="E344" s="153"/>
      <c r="F344" s="153" t="s">
        <v>92</v>
      </c>
      <c r="G344" s="154">
        <v>1.2</v>
      </c>
      <c r="H344" s="153" t="s">
        <v>93</v>
      </c>
      <c r="I344" s="154">
        <v>0</v>
      </c>
      <c r="J344" s="153" t="s">
        <v>94</v>
      </c>
      <c r="K344" s="177">
        <v>1.2</v>
      </c>
    </row>
    <row r="345" ht="14.4" customHeight="1" spans="1:11">
      <c r="A345" s="151"/>
      <c r="B345" s="152"/>
      <c r="C345" s="153"/>
      <c r="D345" s="153"/>
      <c r="E345" s="153"/>
      <c r="F345" s="153" t="s">
        <v>95</v>
      </c>
      <c r="G345" s="154">
        <v>2.52</v>
      </c>
      <c r="H345" s="153"/>
      <c r="I345" s="153" t="s">
        <v>96</v>
      </c>
      <c r="J345" s="153"/>
      <c r="K345" s="177">
        <v>13.86</v>
      </c>
    </row>
    <row r="346" ht="14.4" customHeight="1" spans="1:11">
      <c r="A346" s="126"/>
      <c r="B346" s="155"/>
      <c r="C346" s="79"/>
      <c r="D346" s="79"/>
      <c r="E346" s="79"/>
      <c r="F346" s="79"/>
      <c r="G346" s="79"/>
      <c r="H346" s="79" t="s">
        <v>97</v>
      </c>
      <c r="I346" s="178">
        <v>2935.8</v>
      </c>
      <c r="J346" s="79" t="s">
        <v>98</v>
      </c>
      <c r="K346" s="179">
        <v>40690.18</v>
      </c>
    </row>
    <row r="347" ht="19.8" customHeight="1" spans="1:11">
      <c r="A347" s="126"/>
      <c r="B347" s="156"/>
      <c r="C347" s="157"/>
      <c r="D347" s="157"/>
      <c r="E347" s="157"/>
      <c r="F347" s="157"/>
      <c r="G347" s="157"/>
      <c r="H347" s="157"/>
      <c r="I347" s="157"/>
      <c r="J347" s="157"/>
      <c r="K347" s="180"/>
    </row>
    <row r="348" ht="22.2" customHeight="1" spans="1:11">
      <c r="A348" s="141"/>
      <c r="B348" s="133" t="s">
        <v>381</v>
      </c>
      <c r="C348" s="134" t="s">
        <v>60</v>
      </c>
      <c r="D348" s="135" t="s">
        <v>61</v>
      </c>
      <c r="E348" s="135" t="s">
        <v>3</v>
      </c>
      <c r="F348" s="135" t="s">
        <v>62</v>
      </c>
      <c r="G348" s="135"/>
      <c r="H348" s="136" t="s">
        <v>63</v>
      </c>
      <c r="I348" s="134" t="s">
        <v>64</v>
      </c>
      <c r="J348" s="134" t="s">
        <v>65</v>
      </c>
      <c r="K348" s="166" t="s">
        <v>19</v>
      </c>
    </row>
    <row r="349" ht="26.4" customHeight="1" spans="1:11">
      <c r="A349" s="146"/>
      <c r="B349" s="137" t="s">
        <v>66</v>
      </c>
      <c r="C349" s="138" t="s">
        <v>382</v>
      </c>
      <c r="D349" s="139" t="s">
        <v>68</v>
      </c>
      <c r="E349" s="139" t="s">
        <v>383</v>
      </c>
      <c r="F349" s="139" t="s">
        <v>360</v>
      </c>
      <c r="G349" s="139"/>
      <c r="H349" s="140" t="s">
        <v>158</v>
      </c>
      <c r="I349" s="168">
        <v>1</v>
      </c>
      <c r="J349" s="169">
        <v>895.13</v>
      </c>
      <c r="K349" s="170">
        <v>895.13</v>
      </c>
    </row>
    <row r="350" ht="78" customHeight="1" spans="1:11">
      <c r="A350" s="151"/>
      <c r="B350" s="142" t="s">
        <v>72</v>
      </c>
      <c r="C350" s="143" t="s">
        <v>127</v>
      </c>
      <c r="D350" s="144" t="s">
        <v>68</v>
      </c>
      <c r="E350" s="144" t="s">
        <v>128</v>
      </c>
      <c r="F350" s="144" t="s">
        <v>70</v>
      </c>
      <c r="G350" s="144"/>
      <c r="H350" s="145" t="s">
        <v>102</v>
      </c>
      <c r="I350" s="171">
        <v>0.224</v>
      </c>
      <c r="J350" s="172">
        <v>28.69</v>
      </c>
      <c r="K350" s="173">
        <v>6.42</v>
      </c>
    </row>
    <row r="351" ht="21.6" customHeight="1" spans="1:11">
      <c r="A351" s="151"/>
      <c r="B351" s="142" t="s">
        <v>72</v>
      </c>
      <c r="C351" s="143" t="s">
        <v>280</v>
      </c>
      <c r="D351" s="144" t="s">
        <v>68</v>
      </c>
      <c r="E351" s="144" t="s">
        <v>281</v>
      </c>
      <c r="F351" s="144" t="s">
        <v>70</v>
      </c>
      <c r="G351" s="144"/>
      <c r="H351" s="145" t="s">
        <v>102</v>
      </c>
      <c r="I351" s="171">
        <v>0.224</v>
      </c>
      <c r="J351" s="172">
        <v>29.13</v>
      </c>
      <c r="K351" s="173">
        <v>6.52</v>
      </c>
    </row>
    <row r="352" ht="14.4" customHeight="1" spans="1:11">
      <c r="A352" s="151"/>
      <c r="B352" s="142" t="s">
        <v>72</v>
      </c>
      <c r="C352" s="143" t="s">
        <v>129</v>
      </c>
      <c r="D352" s="144" t="s">
        <v>68</v>
      </c>
      <c r="E352" s="144" t="s">
        <v>130</v>
      </c>
      <c r="F352" s="144" t="s">
        <v>70</v>
      </c>
      <c r="G352" s="144"/>
      <c r="H352" s="145" t="s">
        <v>102</v>
      </c>
      <c r="I352" s="171">
        <v>1.345</v>
      </c>
      <c r="J352" s="172">
        <v>23.2</v>
      </c>
      <c r="K352" s="173">
        <v>31.2</v>
      </c>
    </row>
    <row r="353" ht="14.4" customHeight="1" spans="1:11">
      <c r="A353" s="151"/>
      <c r="B353" s="142" t="s">
        <v>72</v>
      </c>
      <c r="C353" s="143" t="s">
        <v>327</v>
      </c>
      <c r="D353" s="144" t="s">
        <v>68</v>
      </c>
      <c r="E353" s="144" t="s">
        <v>328</v>
      </c>
      <c r="F353" s="144" t="s">
        <v>150</v>
      </c>
      <c r="G353" s="144"/>
      <c r="H353" s="145" t="s">
        <v>151</v>
      </c>
      <c r="I353" s="171">
        <v>0.094</v>
      </c>
      <c r="J353" s="172">
        <v>1.46</v>
      </c>
      <c r="K353" s="173">
        <v>0.13</v>
      </c>
    </row>
    <row r="354" ht="19.2" customHeight="1" spans="1:11">
      <c r="A354" s="151"/>
      <c r="B354" s="142" t="s">
        <v>72</v>
      </c>
      <c r="C354" s="143" t="s">
        <v>329</v>
      </c>
      <c r="D354" s="144" t="s">
        <v>68</v>
      </c>
      <c r="E354" s="144" t="s">
        <v>330</v>
      </c>
      <c r="F354" s="144" t="s">
        <v>150</v>
      </c>
      <c r="G354" s="144"/>
      <c r="H354" s="145" t="s">
        <v>154</v>
      </c>
      <c r="I354" s="171">
        <v>0.13</v>
      </c>
      <c r="J354" s="172">
        <v>0.55</v>
      </c>
      <c r="K354" s="173">
        <v>0.07</v>
      </c>
    </row>
    <row r="355" ht="14.4" customHeight="1" spans="1:11">
      <c r="A355" s="151"/>
      <c r="B355" s="147" t="s">
        <v>75</v>
      </c>
      <c r="C355" s="148" t="s">
        <v>361</v>
      </c>
      <c r="D355" s="149" t="s">
        <v>68</v>
      </c>
      <c r="E355" s="149" t="s">
        <v>362</v>
      </c>
      <c r="F355" s="149" t="s">
        <v>133</v>
      </c>
      <c r="G355" s="149"/>
      <c r="H355" s="150" t="s">
        <v>158</v>
      </c>
      <c r="I355" s="174">
        <v>1.103</v>
      </c>
      <c r="J355" s="175">
        <v>771.35</v>
      </c>
      <c r="K355" s="176">
        <v>850.79</v>
      </c>
    </row>
    <row r="356" ht="14.4" customHeight="1" spans="1:11">
      <c r="A356" s="151"/>
      <c r="B356" s="152"/>
      <c r="C356" s="153"/>
      <c r="D356" s="153"/>
      <c r="E356" s="153"/>
      <c r="F356" s="153" t="s">
        <v>92</v>
      </c>
      <c r="G356" s="154">
        <v>33.14</v>
      </c>
      <c r="H356" s="153" t="s">
        <v>93</v>
      </c>
      <c r="I356" s="154">
        <v>0</v>
      </c>
      <c r="J356" s="153" t="s">
        <v>94</v>
      </c>
      <c r="K356" s="177">
        <v>33.14</v>
      </c>
    </row>
    <row r="357" ht="54" customHeight="1" spans="1:11">
      <c r="A357" s="126"/>
      <c r="B357" s="152"/>
      <c r="C357" s="153"/>
      <c r="D357" s="153"/>
      <c r="E357" s="153"/>
      <c r="F357" s="153" t="s">
        <v>95</v>
      </c>
      <c r="G357" s="154">
        <v>198.98</v>
      </c>
      <c r="H357" s="153"/>
      <c r="I357" s="153" t="s">
        <v>96</v>
      </c>
      <c r="J357" s="153"/>
      <c r="K357" s="177">
        <v>1094.11</v>
      </c>
    </row>
    <row r="358" ht="36" customHeight="1" spans="1:11">
      <c r="A358" s="126"/>
      <c r="B358" s="155"/>
      <c r="C358" s="79"/>
      <c r="D358" s="79"/>
      <c r="E358" s="79"/>
      <c r="F358" s="79"/>
      <c r="G358" s="79"/>
      <c r="H358" s="79" t="s">
        <v>97</v>
      </c>
      <c r="I358" s="178">
        <v>23.94</v>
      </c>
      <c r="J358" s="79" t="s">
        <v>98</v>
      </c>
      <c r="K358" s="179">
        <v>26192.99</v>
      </c>
    </row>
    <row r="359" customHeight="1" spans="1:11">
      <c r="A359" s="141"/>
      <c r="B359" s="156"/>
      <c r="C359" s="157"/>
      <c r="D359" s="157"/>
      <c r="E359" s="157"/>
      <c r="F359" s="157"/>
      <c r="G359" s="157"/>
      <c r="H359" s="157"/>
      <c r="I359" s="157"/>
      <c r="J359" s="157"/>
      <c r="K359" s="180"/>
    </row>
    <row r="360" spans="1:11">
      <c r="A360" s="146"/>
      <c r="B360" s="131" t="s">
        <v>384</v>
      </c>
      <c r="C360" s="132"/>
      <c r="D360" s="132"/>
      <c r="E360" s="132" t="s">
        <v>385</v>
      </c>
      <c r="F360" s="132"/>
      <c r="G360" s="132"/>
      <c r="H360" s="132"/>
      <c r="I360" s="164"/>
      <c r="J360" s="132"/>
      <c r="K360" s="165">
        <v>1400528.26</v>
      </c>
    </row>
    <row r="361" ht="14.4" customHeight="1" spans="1:11">
      <c r="A361" s="151"/>
      <c r="B361" s="133" t="s">
        <v>386</v>
      </c>
      <c r="C361" s="134" t="s">
        <v>60</v>
      </c>
      <c r="D361" s="135" t="s">
        <v>61</v>
      </c>
      <c r="E361" s="135" t="s">
        <v>3</v>
      </c>
      <c r="F361" s="135" t="s">
        <v>62</v>
      </c>
      <c r="G361" s="135"/>
      <c r="H361" s="136" t="s">
        <v>63</v>
      </c>
      <c r="I361" s="134" t="s">
        <v>64</v>
      </c>
      <c r="J361" s="134" t="s">
        <v>65</v>
      </c>
      <c r="K361" s="166" t="s">
        <v>19</v>
      </c>
    </row>
    <row r="362" ht="14.4" customHeight="1" spans="1:11">
      <c r="A362" s="151"/>
      <c r="B362" s="137" t="s">
        <v>66</v>
      </c>
      <c r="C362" s="138" t="s">
        <v>387</v>
      </c>
      <c r="D362" s="139" t="s">
        <v>68</v>
      </c>
      <c r="E362" s="139" t="s">
        <v>388</v>
      </c>
      <c r="F362" s="139" t="s">
        <v>378</v>
      </c>
      <c r="G362" s="139"/>
      <c r="H362" s="140" t="s">
        <v>123</v>
      </c>
      <c r="I362" s="168">
        <v>1</v>
      </c>
      <c r="J362" s="169">
        <v>94.27</v>
      </c>
      <c r="K362" s="170">
        <v>94.27</v>
      </c>
    </row>
    <row r="363" ht="38.4" customHeight="1" spans="1:11">
      <c r="A363" s="151"/>
      <c r="B363" s="142" t="s">
        <v>72</v>
      </c>
      <c r="C363" s="143" t="s">
        <v>146</v>
      </c>
      <c r="D363" s="144" t="s">
        <v>68</v>
      </c>
      <c r="E363" s="144" t="s">
        <v>147</v>
      </c>
      <c r="F363" s="144" t="s">
        <v>70</v>
      </c>
      <c r="G363" s="144"/>
      <c r="H363" s="145" t="s">
        <v>102</v>
      </c>
      <c r="I363" s="171">
        <v>0.003</v>
      </c>
      <c r="J363" s="172">
        <v>24.34</v>
      </c>
      <c r="K363" s="173">
        <v>0.07</v>
      </c>
    </row>
    <row r="364" ht="14.4" customHeight="1" spans="1:11">
      <c r="A364" s="151"/>
      <c r="B364" s="142" t="s">
        <v>72</v>
      </c>
      <c r="C364" s="143" t="s">
        <v>127</v>
      </c>
      <c r="D364" s="144" t="s">
        <v>68</v>
      </c>
      <c r="E364" s="144" t="s">
        <v>128</v>
      </c>
      <c r="F364" s="144" t="s">
        <v>70</v>
      </c>
      <c r="G364" s="144"/>
      <c r="H364" s="145" t="s">
        <v>102</v>
      </c>
      <c r="I364" s="171">
        <v>0.003</v>
      </c>
      <c r="J364" s="172">
        <v>28.69</v>
      </c>
      <c r="K364" s="173">
        <v>0.08</v>
      </c>
    </row>
    <row r="365" ht="60" customHeight="1" spans="1:11">
      <c r="A365" s="126"/>
      <c r="B365" s="142" t="s">
        <v>72</v>
      </c>
      <c r="C365" s="143" t="s">
        <v>148</v>
      </c>
      <c r="D365" s="144" t="s">
        <v>68</v>
      </c>
      <c r="E365" s="144" t="s">
        <v>149</v>
      </c>
      <c r="F365" s="144" t="s">
        <v>150</v>
      </c>
      <c r="G365" s="144"/>
      <c r="H365" s="145" t="s">
        <v>151</v>
      </c>
      <c r="I365" s="171">
        <v>0.003</v>
      </c>
      <c r="J365" s="172">
        <v>26.56</v>
      </c>
      <c r="K365" s="173">
        <v>0.07</v>
      </c>
    </row>
    <row r="366" ht="24.6" customHeight="1" spans="1:11">
      <c r="A366" s="126"/>
      <c r="B366" s="142" t="s">
        <v>72</v>
      </c>
      <c r="C366" s="143" t="s">
        <v>152</v>
      </c>
      <c r="D366" s="144" t="s">
        <v>68</v>
      </c>
      <c r="E366" s="144" t="s">
        <v>153</v>
      </c>
      <c r="F366" s="144" t="s">
        <v>150</v>
      </c>
      <c r="G366" s="144"/>
      <c r="H366" s="145" t="s">
        <v>154</v>
      </c>
      <c r="I366" s="171">
        <v>0.0104</v>
      </c>
      <c r="J366" s="172">
        <v>25.03</v>
      </c>
      <c r="K366" s="173">
        <v>0.26</v>
      </c>
    </row>
    <row r="367" ht="21" customHeight="1" spans="1:11">
      <c r="A367" s="141"/>
      <c r="B367" s="147" t="s">
        <v>75</v>
      </c>
      <c r="C367" s="148" t="s">
        <v>389</v>
      </c>
      <c r="D367" s="149" t="s">
        <v>68</v>
      </c>
      <c r="E367" s="149" t="s">
        <v>390</v>
      </c>
      <c r="F367" s="149" t="s">
        <v>133</v>
      </c>
      <c r="G367" s="149"/>
      <c r="H367" s="150" t="s">
        <v>134</v>
      </c>
      <c r="I367" s="174">
        <v>3.855</v>
      </c>
      <c r="J367" s="175">
        <v>24.33</v>
      </c>
      <c r="K367" s="176">
        <v>93.79</v>
      </c>
    </row>
    <row r="368" spans="1:11">
      <c r="A368" s="146"/>
      <c r="B368" s="152"/>
      <c r="C368" s="153"/>
      <c r="D368" s="153"/>
      <c r="E368" s="153"/>
      <c r="F368" s="153" t="s">
        <v>92</v>
      </c>
      <c r="G368" s="154">
        <v>0.36</v>
      </c>
      <c r="H368" s="153" t="s">
        <v>93</v>
      </c>
      <c r="I368" s="154">
        <v>0</v>
      </c>
      <c r="J368" s="153" t="s">
        <v>94</v>
      </c>
      <c r="K368" s="177">
        <v>0.36</v>
      </c>
    </row>
    <row r="369" ht="19.2" customHeight="1" spans="1:11">
      <c r="A369" s="151"/>
      <c r="B369" s="152"/>
      <c r="C369" s="153"/>
      <c r="D369" s="153"/>
      <c r="E369" s="153"/>
      <c r="F369" s="153" t="s">
        <v>95</v>
      </c>
      <c r="G369" s="154">
        <v>20.95</v>
      </c>
      <c r="H369" s="153"/>
      <c r="I369" s="153" t="s">
        <v>96</v>
      </c>
      <c r="J369" s="153"/>
      <c r="K369" s="177">
        <v>115.22</v>
      </c>
    </row>
    <row r="370" ht="25.2" customHeight="1" spans="1:11">
      <c r="A370" s="151"/>
      <c r="B370" s="155"/>
      <c r="C370" s="79"/>
      <c r="D370" s="79"/>
      <c r="E370" s="79"/>
      <c r="F370" s="79"/>
      <c r="G370" s="79"/>
      <c r="H370" s="79" t="s">
        <v>97</v>
      </c>
      <c r="I370" s="178">
        <v>2763.72</v>
      </c>
      <c r="J370" s="79" t="s">
        <v>98</v>
      </c>
      <c r="K370" s="179">
        <v>318435.81</v>
      </c>
    </row>
    <row r="371" ht="19.2" customHeight="1" spans="1:11">
      <c r="A371" s="151"/>
      <c r="B371" s="156"/>
      <c r="C371" s="157"/>
      <c r="D371" s="157"/>
      <c r="E371" s="157"/>
      <c r="F371" s="157"/>
      <c r="G371" s="157"/>
      <c r="H371" s="157"/>
      <c r="I371" s="157"/>
      <c r="J371" s="157"/>
      <c r="K371" s="180"/>
    </row>
    <row r="372" ht="19.2" customHeight="1" spans="1:11">
      <c r="A372" s="126"/>
      <c r="B372" s="133" t="s">
        <v>391</v>
      </c>
      <c r="C372" s="134" t="s">
        <v>60</v>
      </c>
      <c r="D372" s="135" t="s">
        <v>61</v>
      </c>
      <c r="E372" s="135" t="s">
        <v>3</v>
      </c>
      <c r="F372" s="135" t="s">
        <v>62</v>
      </c>
      <c r="G372" s="135"/>
      <c r="H372" s="136" t="s">
        <v>63</v>
      </c>
      <c r="I372" s="134" t="s">
        <v>64</v>
      </c>
      <c r="J372" s="134" t="s">
        <v>65</v>
      </c>
      <c r="K372" s="166" t="s">
        <v>19</v>
      </c>
    </row>
    <row r="373" ht="26.4" customHeight="1" spans="1:11">
      <c r="A373" s="126"/>
      <c r="B373" s="137" t="s">
        <v>66</v>
      </c>
      <c r="C373" s="138" t="s">
        <v>392</v>
      </c>
      <c r="D373" s="139" t="s">
        <v>68</v>
      </c>
      <c r="E373" s="139" t="s">
        <v>393</v>
      </c>
      <c r="F373" s="139" t="s">
        <v>319</v>
      </c>
      <c r="G373" s="139"/>
      <c r="H373" s="140" t="s">
        <v>139</v>
      </c>
      <c r="I373" s="168">
        <v>1</v>
      </c>
      <c r="J373" s="169">
        <v>13.08</v>
      </c>
      <c r="K373" s="170">
        <v>13.08</v>
      </c>
    </row>
    <row r="374" ht="54" customHeight="1" spans="1:11">
      <c r="A374" s="126"/>
      <c r="B374" s="142" t="s">
        <v>72</v>
      </c>
      <c r="C374" s="143" t="s">
        <v>313</v>
      </c>
      <c r="D374" s="144" t="s">
        <v>68</v>
      </c>
      <c r="E374" s="144" t="s">
        <v>314</v>
      </c>
      <c r="F374" s="144" t="s">
        <v>70</v>
      </c>
      <c r="G374" s="144"/>
      <c r="H374" s="145" t="s">
        <v>102</v>
      </c>
      <c r="I374" s="171">
        <v>0.0098</v>
      </c>
      <c r="J374" s="172">
        <v>24.5</v>
      </c>
      <c r="K374" s="173">
        <v>0.24</v>
      </c>
    </row>
    <row r="375" ht="36" customHeight="1" spans="1:11">
      <c r="A375" s="126"/>
      <c r="B375" s="142" t="s">
        <v>72</v>
      </c>
      <c r="C375" s="143" t="s">
        <v>315</v>
      </c>
      <c r="D375" s="144" t="s">
        <v>68</v>
      </c>
      <c r="E375" s="144" t="s">
        <v>316</v>
      </c>
      <c r="F375" s="144" t="s">
        <v>70</v>
      </c>
      <c r="G375" s="144"/>
      <c r="H375" s="145" t="s">
        <v>102</v>
      </c>
      <c r="I375" s="171">
        <v>0.0597</v>
      </c>
      <c r="J375" s="172">
        <v>28.91</v>
      </c>
      <c r="K375" s="173">
        <v>1.72</v>
      </c>
    </row>
    <row r="376" customHeight="1" spans="1:11">
      <c r="A376" s="193"/>
      <c r="B376" s="142" t="s">
        <v>72</v>
      </c>
      <c r="C376" s="143" t="s">
        <v>350</v>
      </c>
      <c r="D376" s="144" t="s">
        <v>68</v>
      </c>
      <c r="E376" s="144" t="s">
        <v>351</v>
      </c>
      <c r="F376" s="144" t="s">
        <v>319</v>
      </c>
      <c r="G376" s="144"/>
      <c r="H376" s="145" t="s">
        <v>139</v>
      </c>
      <c r="I376" s="171">
        <v>1</v>
      </c>
      <c r="J376" s="172">
        <v>10.28</v>
      </c>
      <c r="K376" s="173">
        <v>10.28</v>
      </c>
    </row>
    <row r="377" ht="14.4" customHeight="1" spans="2:11">
      <c r="B377" s="147" t="s">
        <v>75</v>
      </c>
      <c r="C377" s="148" t="s">
        <v>320</v>
      </c>
      <c r="D377" s="149" t="s">
        <v>68</v>
      </c>
      <c r="E377" s="149" t="s">
        <v>321</v>
      </c>
      <c r="F377" s="149" t="s">
        <v>133</v>
      </c>
      <c r="G377" s="149"/>
      <c r="H377" s="150" t="s">
        <v>199</v>
      </c>
      <c r="I377" s="174">
        <v>1.333</v>
      </c>
      <c r="J377" s="175">
        <v>0.22</v>
      </c>
      <c r="K377" s="176">
        <v>0.29</v>
      </c>
    </row>
    <row r="378" ht="24.6" customHeight="1" spans="2:11">
      <c r="B378" s="147" t="s">
        <v>75</v>
      </c>
      <c r="C378" s="148" t="s">
        <v>322</v>
      </c>
      <c r="D378" s="149" t="s">
        <v>68</v>
      </c>
      <c r="E378" s="149" t="s">
        <v>323</v>
      </c>
      <c r="F378" s="149" t="s">
        <v>133</v>
      </c>
      <c r="G378" s="149"/>
      <c r="H378" s="150" t="s">
        <v>139</v>
      </c>
      <c r="I378" s="174">
        <v>0.025</v>
      </c>
      <c r="J378" s="175">
        <v>22.25</v>
      </c>
      <c r="K378" s="176">
        <v>0.55</v>
      </c>
    </row>
    <row r="379" ht="24.6" customHeight="1" spans="2:11">
      <c r="B379" s="152"/>
      <c r="C379" s="153"/>
      <c r="D379" s="153"/>
      <c r="E379" s="153"/>
      <c r="F379" s="153" t="s">
        <v>92</v>
      </c>
      <c r="G379" s="154">
        <v>2.31</v>
      </c>
      <c r="H379" s="153" t="s">
        <v>93</v>
      </c>
      <c r="I379" s="154">
        <v>0</v>
      </c>
      <c r="J379" s="153" t="s">
        <v>94</v>
      </c>
      <c r="K379" s="177">
        <v>2.31</v>
      </c>
    </row>
    <row r="380" ht="24.6" customHeight="1" spans="2:11">
      <c r="B380" s="152"/>
      <c r="C380" s="153"/>
      <c r="D380" s="153"/>
      <c r="E380" s="153"/>
      <c r="F380" s="153" t="s">
        <v>95</v>
      </c>
      <c r="G380" s="154">
        <v>2.9</v>
      </c>
      <c r="H380" s="153"/>
      <c r="I380" s="153" t="s">
        <v>96</v>
      </c>
      <c r="J380" s="153"/>
      <c r="K380" s="177">
        <v>15.98</v>
      </c>
    </row>
    <row r="381" ht="14.4" customHeight="1" spans="2:11">
      <c r="B381" s="155"/>
      <c r="C381" s="79"/>
      <c r="D381" s="79"/>
      <c r="E381" s="79"/>
      <c r="F381" s="79"/>
      <c r="G381" s="79"/>
      <c r="H381" s="79" t="s">
        <v>97</v>
      </c>
      <c r="I381" s="178">
        <v>7853.4</v>
      </c>
      <c r="J381" s="79" t="s">
        <v>98</v>
      </c>
      <c r="K381" s="179">
        <v>125497.33</v>
      </c>
    </row>
    <row r="382" ht="16.8" customHeight="1" spans="2:11">
      <c r="B382" s="156"/>
      <c r="C382" s="157"/>
      <c r="D382" s="157"/>
      <c r="E382" s="157"/>
      <c r="F382" s="157"/>
      <c r="G382" s="157"/>
      <c r="H382" s="157"/>
      <c r="I382" s="157"/>
      <c r="J382" s="157"/>
      <c r="K382" s="180"/>
    </row>
    <row r="383" ht="24" customHeight="1" spans="2:11">
      <c r="B383" s="133" t="s">
        <v>394</v>
      </c>
      <c r="C383" s="134" t="s">
        <v>60</v>
      </c>
      <c r="D383" s="135" t="s">
        <v>61</v>
      </c>
      <c r="E383" s="135" t="s">
        <v>3</v>
      </c>
      <c r="F383" s="135" t="s">
        <v>62</v>
      </c>
      <c r="G383" s="135"/>
      <c r="H383" s="136" t="s">
        <v>63</v>
      </c>
      <c r="I383" s="134" t="s">
        <v>64</v>
      </c>
      <c r="J383" s="134" t="s">
        <v>65</v>
      </c>
      <c r="K383" s="166" t="s">
        <v>19</v>
      </c>
    </row>
    <row r="384" ht="18" customHeight="1" spans="1:11">
      <c r="A384" s="194"/>
      <c r="B384" s="137" t="s">
        <v>66</v>
      </c>
      <c r="C384" s="138" t="s">
        <v>395</v>
      </c>
      <c r="D384" s="139" t="s">
        <v>68</v>
      </c>
      <c r="E384" s="139" t="s">
        <v>396</v>
      </c>
      <c r="F384" s="139" t="s">
        <v>319</v>
      </c>
      <c r="G384" s="139"/>
      <c r="H384" s="140" t="s">
        <v>139</v>
      </c>
      <c r="I384" s="168">
        <v>1</v>
      </c>
      <c r="J384" s="169">
        <v>13.97</v>
      </c>
      <c r="K384" s="170">
        <v>13.97</v>
      </c>
    </row>
    <row r="385" ht="31.2" customHeight="1" spans="1:11">
      <c r="A385" s="194"/>
      <c r="B385" s="142" t="s">
        <v>72</v>
      </c>
      <c r="C385" s="143" t="s">
        <v>313</v>
      </c>
      <c r="D385" s="144" t="s">
        <v>68</v>
      </c>
      <c r="E385" s="144" t="s">
        <v>314</v>
      </c>
      <c r="F385" s="144" t="s">
        <v>70</v>
      </c>
      <c r="G385" s="144"/>
      <c r="H385" s="145" t="s">
        <v>102</v>
      </c>
      <c r="I385" s="171">
        <v>0.0136</v>
      </c>
      <c r="J385" s="172">
        <v>24.5</v>
      </c>
      <c r="K385" s="173">
        <v>0.33</v>
      </c>
    </row>
    <row r="386" ht="26.4" customHeight="1" spans="2:11">
      <c r="B386" s="142" t="s">
        <v>72</v>
      </c>
      <c r="C386" s="143" t="s">
        <v>315</v>
      </c>
      <c r="D386" s="144" t="s">
        <v>68</v>
      </c>
      <c r="E386" s="144" t="s">
        <v>316</v>
      </c>
      <c r="F386" s="144" t="s">
        <v>70</v>
      </c>
      <c r="G386" s="144"/>
      <c r="H386" s="145" t="s">
        <v>102</v>
      </c>
      <c r="I386" s="171">
        <v>0.0836</v>
      </c>
      <c r="J386" s="172">
        <v>28.91</v>
      </c>
      <c r="K386" s="173">
        <v>2.41</v>
      </c>
    </row>
    <row r="387" ht="26.4" customHeight="1" spans="2:11">
      <c r="B387" s="142" t="s">
        <v>72</v>
      </c>
      <c r="C387" s="143" t="s">
        <v>355</v>
      </c>
      <c r="D387" s="144" t="s">
        <v>68</v>
      </c>
      <c r="E387" s="144" t="s">
        <v>356</v>
      </c>
      <c r="F387" s="144" t="s">
        <v>319</v>
      </c>
      <c r="G387" s="144"/>
      <c r="H387" s="145" t="s">
        <v>139</v>
      </c>
      <c r="I387" s="171">
        <v>1</v>
      </c>
      <c r="J387" s="172">
        <v>10.22</v>
      </c>
      <c r="K387" s="173">
        <v>10.22</v>
      </c>
    </row>
    <row r="388" ht="14.4" customHeight="1" spans="2:11">
      <c r="B388" s="147" t="s">
        <v>75</v>
      </c>
      <c r="C388" s="148" t="s">
        <v>320</v>
      </c>
      <c r="D388" s="149" t="s">
        <v>68</v>
      </c>
      <c r="E388" s="149" t="s">
        <v>321</v>
      </c>
      <c r="F388" s="149" t="s">
        <v>133</v>
      </c>
      <c r="G388" s="149"/>
      <c r="H388" s="150" t="s">
        <v>199</v>
      </c>
      <c r="I388" s="174">
        <v>2.118</v>
      </c>
      <c r="J388" s="175">
        <v>0.22</v>
      </c>
      <c r="K388" s="176">
        <v>0.46</v>
      </c>
    </row>
    <row r="389" ht="14.4" customHeight="1" spans="2:11">
      <c r="B389" s="147" t="s">
        <v>75</v>
      </c>
      <c r="C389" s="148" t="s">
        <v>322</v>
      </c>
      <c r="D389" s="149" t="s">
        <v>68</v>
      </c>
      <c r="E389" s="149" t="s">
        <v>323</v>
      </c>
      <c r="F389" s="149" t="s">
        <v>133</v>
      </c>
      <c r="G389" s="149"/>
      <c r="H389" s="150" t="s">
        <v>139</v>
      </c>
      <c r="I389" s="174">
        <v>0.025</v>
      </c>
      <c r="J389" s="175">
        <v>22.25</v>
      </c>
      <c r="K389" s="176">
        <v>0.55</v>
      </c>
    </row>
    <row r="390" ht="14.4" customHeight="1" spans="2:11">
      <c r="B390" s="152"/>
      <c r="C390" s="153"/>
      <c r="D390" s="153"/>
      <c r="E390" s="153"/>
      <c r="F390" s="153" t="s">
        <v>92</v>
      </c>
      <c r="G390" s="154">
        <v>3.61</v>
      </c>
      <c r="H390" s="153" t="s">
        <v>93</v>
      </c>
      <c r="I390" s="154">
        <v>0</v>
      </c>
      <c r="J390" s="153" t="s">
        <v>94</v>
      </c>
      <c r="K390" s="177">
        <v>3.61</v>
      </c>
    </row>
    <row r="391" ht="14.4" customHeight="1" spans="2:11">
      <c r="B391" s="152"/>
      <c r="C391" s="153"/>
      <c r="D391" s="153"/>
      <c r="E391" s="153"/>
      <c r="F391" s="153" t="s">
        <v>95</v>
      </c>
      <c r="G391" s="154">
        <v>3.1</v>
      </c>
      <c r="H391" s="153"/>
      <c r="I391" s="153" t="s">
        <v>96</v>
      </c>
      <c r="J391" s="153"/>
      <c r="K391" s="177">
        <v>17.07</v>
      </c>
    </row>
    <row r="392" ht="18" customHeight="1" spans="2:11">
      <c r="B392" s="155"/>
      <c r="C392" s="79"/>
      <c r="D392" s="79"/>
      <c r="E392" s="79"/>
      <c r="F392" s="79"/>
      <c r="G392" s="79"/>
      <c r="H392" s="79" t="s">
        <v>97</v>
      </c>
      <c r="I392" s="178">
        <v>7361.1</v>
      </c>
      <c r="J392" s="79" t="s">
        <v>98</v>
      </c>
      <c r="K392" s="179">
        <v>125653.97</v>
      </c>
    </row>
    <row r="393" ht="18" customHeight="1" spans="2:11">
      <c r="B393" s="156"/>
      <c r="C393" s="157"/>
      <c r="D393" s="157"/>
      <c r="E393" s="157"/>
      <c r="F393" s="157"/>
      <c r="G393" s="157"/>
      <c r="H393" s="157"/>
      <c r="I393" s="157"/>
      <c r="J393" s="157"/>
      <c r="K393" s="180"/>
    </row>
    <row r="394" ht="22.8" customHeight="1" spans="2:11">
      <c r="B394" s="133" t="s">
        <v>397</v>
      </c>
      <c r="C394" s="134" t="s">
        <v>60</v>
      </c>
      <c r="D394" s="135" t="s">
        <v>61</v>
      </c>
      <c r="E394" s="135" t="s">
        <v>3</v>
      </c>
      <c r="F394" s="135" t="s">
        <v>62</v>
      </c>
      <c r="G394" s="135"/>
      <c r="H394" s="136" t="s">
        <v>63</v>
      </c>
      <c r="I394" s="134" t="s">
        <v>64</v>
      </c>
      <c r="J394" s="134" t="s">
        <v>65</v>
      </c>
      <c r="K394" s="166" t="s">
        <v>19</v>
      </c>
    </row>
    <row r="395" ht="26.4" customHeight="1" spans="2:11">
      <c r="B395" s="137" t="s">
        <v>66</v>
      </c>
      <c r="C395" s="138" t="s">
        <v>398</v>
      </c>
      <c r="D395" s="139" t="s">
        <v>68</v>
      </c>
      <c r="E395" s="139" t="s">
        <v>399</v>
      </c>
      <c r="F395" s="139" t="s">
        <v>319</v>
      </c>
      <c r="G395" s="139"/>
      <c r="H395" s="140" t="s">
        <v>139</v>
      </c>
      <c r="I395" s="168">
        <v>1</v>
      </c>
      <c r="J395" s="169">
        <v>12.22</v>
      </c>
      <c r="K395" s="170">
        <v>12.22</v>
      </c>
    </row>
    <row r="396" ht="14.4" customHeight="1" spans="2:11">
      <c r="B396" s="142" t="s">
        <v>72</v>
      </c>
      <c r="C396" s="143" t="s">
        <v>313</v>
      </c>
      <c r="D396" s="144" t="s">
        <v>68</v>
      </c>
      <c r="E396" s="144" t="s">
        <v>314</v>
      </c>
      <c r="F396" s="144" t="s">
        <v>70</v>
      </c>
      <c r="G396" s="144"/>
      <c r="H396" s="145" t="s">
        <v>102</v>
      </c>
      <c r="I396" s="171">
        <v>0.0066</v>
      </c>
      <c r="J396" s="172">
        <v>24.5</v>
      </c>
      <c r="K396" s="173">
        <v>0.16</v>
      </c>
    </row>
    <row r="397" ht="14.4" customHeight="1" spans="2:11">
      <c r="B397" s="142" t="s">
        <v>72</v>
      </c>
      <c r="C397" s="143" t="s">
        <v>315</v>
      </c>
      <c r="D397" s="144" t="s">
        <v>68</v>
      </c>
      <c r="E397" s="144" t="s">
        <v>316</v>
      </c>
      <c r="F397" s="144" t="s">
        <v>70</v>
      </c>
      <c r="G397" s="144"/>
      <c r="H397" s="145" t="s">
        <v>102</v>
      </c>
      <c r="I397" s="171">
        <v>0.0403</v>
      </c>
      <c r="J397" s="172">
        <v>28.91</v>
      </c>
      <c r="K397" s="173">
        <v>1.16</v>
      </c>
    </row>
    <row r="398" ht="26.4" customHeight="1" spans="2:11">
      <c r="B398" s="142" t="s">
        <v>72</v>
      </c>
      <c r="C398" s="143" t="s">
        <v>317</v>
      </c>
      <c r="D398" s="144" t="s">
        <v>68</v>
      </c>
      <c r="E398" s="144" t="s">
        <v>318</v>
      </c>
      <c r="F398" s="144" t="s">
        <v>319</v>
      </c>
      <c r="G398" s="144"/>
      <c r="H398" s="145" t="s">
        <v>139</v>
      </c>
      <c r="I398" s="171">
        <v>1</v>
      </c>
      <c r="J398" s="172">
        <v>10.19</v>
      </c>
      <c r="K398" s="173">
        <v>10.19</v>
      </c>
    </row>
    <row r="399" ht="14.4" customHeight="1" spans="2:11">
      <c r="B399" s="147" t="s">
        <v>75</v>
      </c>
      <c r="C399" s="148" t="s">
        <v>320</v>
      </c>
      <c r="D399" s="149" t="s">
        <v>68</v>
      </c>
      <c r="E399" s="149" t="s">
        <v>321</v>
      </c>
      <c r="F399" s="149" t="s">
        <v>133</v>
      </c>
      <c r="G399" s="149"/>
      <c r="H399" s="150" t="s">
        <v>199</v>
      </c>
      <c r="I399" s="174">
        <v>0.728</v>
      </c>
      <c r="J399" s="175">
        <v>0.22</v>
      </c>
      <c r="K399" s="176">
        <v>0.16</v>
      </c>
    </row>
    <row r="400" spans="2:11">
      <c r="B400" s="147" t="s">
        <v>75</v>
      </c>
      <c r="C400" s="148" t="s">
        <v>322</v>
      </c>
      <c r="D400" s="149" t="s">
        <v>68</v>
      </c>
      <c r="E400" s="149" t="s">
        <v>323</v>
      </c>
      <c r="F400" s="149" t="s">
        <v>133</v>
      </c>
      <c r="G400" s="149"/>
      <c r="H400" s="150" t="s">
        <v>139</v>
      </c>
      <c r="I400" s="174">
        <v>0.025</v>
      </c>
      <c r="J400" s="175">
        <v>22.25</v>
      </c>
      <c r="K400" s="176">
        <v>0.55</v>
      </c>
    </row>
    <row r="401" ht="22.2" customHeight="1" spans="2:11">
      <c r="B401" s="152"/>
      <c r="C401" s="153"/>
      <c r="D401" s="153"/>
      <c r="E401" s="153"/>
      <c r="F401" s="153" t="s">
        <v>92</v>
      </c>
      <c r="G401" s="154">
        <v>1.43</v>
      </c>
      <c r="H401" s="153" t="s">
        <v>93</v>
      </c>
      <c r="I401" s="154">
        <v>0</v>
      </c>
      <c r="J401" s="153" t="s">
        <v>94</v>
      </c>
      <c r="K401" s="177">
        <v>1.43</v>
      </c>
    </row>
    <row r="402" ht="41.4" customHeight="1" spans="2:11">
      <c r="B402" s="152"/>
      <c r="C402" s="153"/>
      <c r="D402" s="153"/>
      <c r="E402" s="153"/>
      <c r="F402" s="153" t="s">
        <v>95</v>
      </c>
      <c r="G402" s="154">
        <v>2.71</v>
      </c>
      <c r="H402" s="153"/>
      <c r="I402" s="153" t="s">
        <v>96</v>
      </c>
      <c r="J402" s="153"/>
      <c r="K402" s="177">
        <v>14.93</v>
      </c>
    </row>
    <row r="403" ht="26.25" spans="2:11">
      <c r="B403" s="155"/>
      <c r="C403" s="79"/>
      <c r="D403" s="79"/>
      <c r="E403" s="79"/>
      <c r="F403" s="79"/>
      <c r="G403" s="79"/>
      <c r="H403" s="79" t="s">
        <v>97</v>
      </c>
      <c r="I403" s="178">
        <v>13240.8</v>
      </c>
      <c r="J403" s="79" t="s">
        <v>98</v>
      </c>
      <c r="K403" s="179">
        <v>197685.14</v>
      </c>
    </row>
    <row r="404" ht="14.4" customHeight="1" spans="2:11">
      <c r="B404" s="156"/>
      <c r="C404" s="157"/>
      <c r="D404" s="157"/>
      <c r="E404" s="157"/>
      <c r="F404" s="157"/>
      <c r="G404" s="157"/>
      <c r="H404" s="157"/>
      <c r="I404" s="157"/>
      <c r="J404" s="157"/>
      <c r="K404" s="180"/>
    </row>
    <row r="405" ht="18.6" customHeight="1" spans="2:11">
      <c r="B405" s="133" t="s">
        <v>400</v>
      </c>
      <c r="C405" s="134" t="s">
        <v>60</v>
      </c>
      <c r="D405" s="135" t="s">
        <v>61</v>
      </c>
      <c r="E405" s="135" t="s">
        <v>3</v>
      </c>
      <c r="F405" s="135" t="s">
        <v>62</v>
      </c>
      <c r="G405" s="135"/>
      <c r="H405" s="136" t="s">
        <v>63</v>
      </c>
      <c r="I405" s="134" t="s">
        <v>64</v>
      </c>
      <c r="J405" s="134" t="s">
        <v>65</v>
      </c>
      <c r="K405" s="166" t="s">
        <v>19</v>
      </c>
    </row>
    <row r="406" ht="26.4" customHeight="1" spans="2:11">
      <c r="B406" s="137" t="s">
        <v>66</v>
      </c>
      <c r="C406" s="138" t="s">
        <v>401</v>
      </c>
      <c r="D406" s="139" t="s">
        <v>68</v>
      </c>
      <c r="E406" s="139" t="s">
        <v>402</v>
      </c>
      <c r="F406" s="139" t="s">
        <v>319</v>
      </c>
      <c r="G406" s="139"/>
      <c r="H406" s="140" t="s">
        <v>139</v>
      </c>
      <c r="I406" s="168">
        <v>1</v>
      </c>
      <c r="J406" s="169">
        <v>10.86</v>
      </c>
      <c r="K406" s="170">
        <v>10.86</v>
      </c>
    </row>
    <row r="407" ht="14.4" customHeight="1" spans="2:11">
      <c r="B407" s="142" t="s">
        <v>72</v>
      </c>
      <c r="C407" s="143" t="s">
        <v>313</v>
      </c>
      <c r="D407" s="144" t="s">
        <v>68</v>
      </c>
      <c r="E407" s="144" t="s">
        <v>314</v>
      </c>
      <c r="F407" s="144" t="s">
        <v>70</v>
      </c>
      <c r="G407" s="144"/>
      <c r="H407" s="145" t="s">
        <v>102</v>
      </c>
      <c r="I407" s="171">
        <v>0.0042</v>
      </c>
      <c r="J407" s="172">
        <v>24.5</v>
      </c>
      <c r="K407" s="173">
        <v>0.1</v>
      </c>
    </row>
    <row r="408" ht="14.4" customHeight="1" spans="2:11">
      <c r="B408" s="142" t="s">
        <v>72</v>
      </c>
      <c r="C408" s="143" t="s">
        <v>315</v>
      </c>
      <c r="D408" s="144" t="s">
        <v>68</v>
      </c>
      <c r="E408" s="144" t="s">
        <v>316</v>
      </c>
      <c r="F408" s="144" t="s">
        <v>70</v>
      </c>
      <c r="G408" s="144"/>
      <c r="H408" s="145" t="s">
        <v>102</v>
      </c>
      <c r="I408" s="171">
        <v>0.0259</v>
      </c>
      <c r="J408" s="172">
        <v>28.91</v>
      </c>
      <c r="K408" s="173">
        <v>0.74</v>
      </c>
    </row>
    <row r="409" ht="22.2" customHeight="1" spans="2:11">
      <c r="B409" s="142" t="s">
        <v>72</v>
      </c>
      <c r="C409" s="143" t="s">
        <v>345</v>
      </c>
      <c r="D409" s="144" t="s">
        <v>68</v>
      </c>
      <c r="E409" s="144" t="s">
        <v>346</v>
      </c>
      <c r="F409" s="144" t="s">
        <v>319</v>
      </c>
      <c r="G409" s="144"/>
      <c r="H409" s="145" t="s">
        <v>139</v>
      </c>
      <c r="I409" s="171">
        <v>1</v>
      </c>
      <c r="J409" s="172">
        <v>9.4</v>
      </c>
      <c r="K409" s="173">
        <v>9.4</v>
      </c>
    </row>
    <row r="410" ht="24.6" customHeight="1" spans="2:11">
      <c r="B410" s="147" t="s">
        <v>75</v>
      </c>
      <c r="C410" s="148" t="s">
        <v>320</v>
      </c>
      <c r="D410" s="149" t="s">
        <v>68</v>
      </c>
      <c r="E410" s="149" t="s">
        <v>321</v>
      </c>
      <c r="F410" s="149" t="s">
        <v>133</v>
      </c>
      <c r="G410" s="149"/>
      <c r="H410" s="150" t="s">
        <v>199</v>
      </c>
      <c r="I410" s="174">
        <v>0.357</v>
      </c>
      <c r="J410" s="175">
        <v>0.22</v>
      </c>
      <c r="K410" s="176">
        <v>0.07</v>
      </c>
    </row>
    <row r="411" ht="24.6" customHeight="1" spans="2:11">
      <c r="B411" s="147" t="s">
        <v>75</v>
      </c>
      <c r="C411" s="148" t="s">
        <v>322</v>
      </c>
      <c r="D411" s="149" t="s">
        <v>68</v>
      </c>
      <c r="E411" s="149" t="s">
        <v>323</v>
      </c>
      <c r="F411" s="149" t="s">
        <v>133</v>
      </c>
      <c r="G411" s="149"/>
      <c r="H411" s="150" t="s">
        <v>139</v>
      </c>
      <c r="I411" s="174">
        <v>0.025</v>
      </c>
      <c r="J411" s="175">
        <v>22.25</v>
      </c>
      <c r="K411" s="176">
        <v>0.55</v>
      </c>
    </row>
    <row r="412" spans="2:11">
      <c r="B412" s="152"/>
      <c r="C412" s="153"/>
      <c r="D412" s="153"/>
      <c r="E412" s="153"/>
      <c r="F412" s="153" t="s">
        <v>92</v>
      </c>
      <c r="G412" s="154">
        <v>0.86</v>
      </c>
      <c r="H412" s="153" t="s">
        <v>93</v>
      </c>
      <c r="I412" s="154">
        <v>0</v>
      </c>
      <c r="J412" s="153" t="s">
        <v>94</v>
      </c>
      <c r="K412" s="177">
        <v>0.86</v>
      </c>
    </row>
    <row r="413" ht="16.2" customHeight="1" spans="2:11">
      <c r="B413" s="152"/>
      <c r="C413" s="153"/>
      <c r="D413" s="153"/>
      <c r="E413" s="153"/>
      <c r="F413" s="153" t="s">
        <v>95</v>
      </c>
      <c r="G413" s="154">
        <v>2.41</v>
      </c>
      <c r="H413" s="153"/>
      <c r="I413" s="153" t="s">
        <v>96</v>
      </c>
      <c r="J413" s="153"/>
      <c r="K413" s="177">
        <v>13.27</v>
      </c>
    </row>
    <row r="414" ht="26.25" spans="2:11">
      <c r="B414" s="155"/>
      <c r="C414" s="79"/>
      <c r="D414" s="79"/>
      <c r="E414" s="79"/>
      <c r="F414" s="79"/>
      <c r="G414" s="79"/>
      <c r="H414" s="79" t="s">
        <v>97</v>
      </c>
      <c r="I414" s="178">
        <v>13233.6</v>
      </c>
      <c r="J414" s="79" t="s">
        <v>98</v>
      </c>
      <c r="K414" s="179">
        <v>175609.87</v>
      </c>
    </row>
    <row r="415" ht="15.75" spans="2:11">
      <c r="B415" s="156"/>
      <c r="C415" s="157"/>
      <c r="D415" s="157"/>
      <c r="E415" s="157"/>
      <c r="F415" s="157"/>
      <c r="G415" s="157"/>
      <c r="H415" s="157"/>
      <c r="I415" s="157"/>
      <c r="J415" s="157"/>
      <c r="K415" s="180"/>
    </row>
    <row r="416" ht="18" customHeight="1" spans="2:11">
      <c r="B416" s="133" t="s">
        <v>403</v>
      </c>
      <c r="C416" s="134" t="s">
        <v>60</v>
      </c>
      <c r="D416" s="135" t="s">
        <v>61</v>
      </c>
      <c r="E416" s="135" t="s">
        <v>3</v>
      </c>
      <c r="F416" s="135" t="s">
        <v>62</v>
      </c>
      <c r="G416" s="135"/>
      <c r="H416" s="136" t="s">
        <v>63</v>
      </c>
      <c r="I416" s="134" t="s">
        <v>64</v>
      </c>
      <c r="J416" s="134" t="s">
        <v>65</v>
      </c>
      <c r="K416" s="166" t="s">
        <v>19</v>
      </c>
    </row>
    <row r="417" ht="14.4" customHeight="1" spans="2:11">
      <c r="B417" s="137" t="s">
        <v>66</v>
      </c>
      <c r="C417" s="138" t="s">
        <v>404</v>
      </c>
      <c r="D417" s="139" t="s">
        <v>68</v>
      </c>
      <c r="E417" s="139" t="s">
        <v>405</v>
      </c>
      <c r="F417" s="139" t="s">
        <v>360</v>
      </c>
      <c r="G417" s="139"/>
      <c r="H417" s="140" t="s">
        <v>158</v>
      </c>
      <c r="I417" s="168">
        <v>1</v>
      </c>
      <c r="J417" s="169">
        <v>895.7</v>
      </c>
      <c r="K417" s="170">
        <v>895.7</v>
      </c>
    </row>
    <row r="418" ht="24.6" customHeight="1" spans="2:11">
      <c r="B418" s="142" t="s">
        <v>72</v>
      </c>
      <c r="C418" s="143" t="s">
        <v>127</v>
      </c>
      <c r="D418" s="144" t="s">
        <v>68</v>
      </c>
      <c r="E418" s="144" t="s">
        <v>128</v>
      </c>
      <c r="F418" s="144" t="s">
        <v>70</v>
      </c>
      <c r="G418" s="144"/>
      <c r="H418" s="145" t="s">
        <v>102</v>
      </c>
      <c r="I418" s="171">
        <v>0.125</v>
      </c>
      <c r="J418" s="172">
        <v>28.69</v>
      </c>
      <c r="K418" s="173">
        <v>3.58</v>
      </c>
    </row>
    <row r="419" ht="24.6" customHeight="1" spans="2:11">
      <c r="B419" s="142" t="s">
        <v>72</v>
      </c>
      <c r="C419" s="143" t="s">
        <v>280</v>
      </c>
      <c r="D419" s="144" t="s">
        <v>68</v>
      </c>
      <c r="E419" s="144" t="s">
        <v>281</v>
      </c>
      <c r="F419" s="144" t="s">
        <v>70</v>
      </c>
      <c r="G419" s="144"/>
      <c r="H419" s="145" t="s">
        <v>102</v>
      </c>
      <c r="I419" s="171">
        <v>0.753</v>
      </c>
      <c r="J419" s="172">
        <v>29.13</v>
      </c>
      <c r="K419" s="173">
        <v>21.93</v>
      </c>
    </row>
    <row r="420" ht="14.4" customHeight="1" spans="2:11">
      <c r="B420" s="142" t="s">
        <v>72</v>
      </c>
      <c r="C420" s="143" t="s">
        <v>129</v>
      </c>
      <c r="D420" s="144" t="s">
        <v>68</v>
      </c>
      <c r="E420" s="144" t="s">
        <v>130</v>
      </c>
      <c r="F420" s="144" t="s">
        <v>70</v>
      </c>
      <c r="G420" s="144"/>
      <c r="H420" s="145" t="s">
        <v>102</v>
      </c>
      <c r="I420" s="171">
        <v>0.826</v>
      </c>
      <c r="J420" s="172">
        <v>23.2</v>
      </c>
      <c r="K420" s="173">
        <v>19.16</v>
      </c>
    </row>
    <row r="421" ht="24" customHeight="1" spans="2:11">
      <c r="B421" s="142" t="s">
        <v>72</v>
      </c>
      <c r="C421" s="143" t="s">
        <v>327</v>
      </c>
      <c r="D421" s="144" t="s">
        <v>68</v>
      </c>
      <c r="E421" s="144" t="s">
        <v>328</v>
      </c>
      <c r="F421" s="144" t="s">
        <v>150</v>
      </c>
      <c r="G421" s="144"/>
      <c r="H421" s="145" t="s">
        <v>151</v>
      </c>
      <c r="I421" s="171">
        <v>0.12</v>
      </c>
      <c r="J421" s="172">
        <v>1.46</v>
      </c>
      <c r="K421" s="173">
        <v>0.17</v>
      </c>
    </row>
    <row r="422" ht="26.4" customHeight="1" spans="2:11">
      <c r="B422" s="142" t="s">
        <v>72</v>
      </c>
      <c r="C422" s="143" t="s">
        <v>329</v>
      </c>
      <c r="D422" s="144" t="s">
        <v>68</v>
      </c>
      <c r="E422" s="144" t="s">
        <v>330</v>
      </c>
      <c r="F422" s="144" t="s">
        <v>150</v>
      </c>
      <c r="G422" s="144"/>
      <c r="H422" s="145" t="s">
        <v>154</v>
      </c>
      <c r="I422" s="171">
        <v>0.131</v>
      </c>
      <c r="J422" s="172">
        <v>0.55</v>
      </c>
      <c r="K422" s="173">
        <v>0.07</v>
      </c>
    </row>
    <row r="423" ht="25.5" spans="2:11">
      <c r="B423" s="147" t="s">
        <v>75</v>
      </c>
      <c r="C423" s="148" t="s">
        <v>361</v>
      </c>
      <c r="D423" s="149" t="s">
        <v>68</v>
      </c>
      <c r="E423" s="149" t="s">
        <v>362</v>
      </c>
      <c r="F423" s="149" t="s">
        <v>133</v>
      </c>
      <c r="G423" s="149"/>
      <c r="H423" s="150" t="s">
        <v>158</v>
      </c>
      <c r="I423" s="174">
        <v>1.103</v>
      </c>
      <c r="J423" s="175">
        <v>771.35</v>
      </c>
      <c r="K423" s="176">
        <v>850.79</v>
      </c>
    </row>
    <row r="424" ht="36" customHeight="1" spans="2:11">
      <c r="B424" s="152"/>
      <c r="C424" s="153"/>
      <c r="D424" s="153"/>
      <c r="E424" s="153"/>
      <c r="F424" s="153" t="s">
        <v>92</v>
      </c>
      <c r="G424" s="154">
        <v>34.16</v>
      </c>
      <c r="H424" s="153" t="s">
        <v>93</v>
      </c>
      <c r="I424" s="154">
        <v>0</v>
      </c>
      <c r="J424" s="153" t="s">
        <v>94</v>
      </c>
      <c r="K424" s="177">
        <v>34.16</v>
      </c>
    </row>
    <row r="425" spans="2:11">
      <c r="B425" s="152"/>
      <c r="C425" s="153"/>
      <c r="D425" s="153"/>
      <c r="E425" s="153"/>
      <c r="F425" s="153" t="s">
        <v>95</v>
      </c>
      <c r="G425" s="154">
        <v>199.11</v>
      </c>
      <c r="H425" s="153"/>
      <c r="I425" s="153" t="s">
        <v>96</v>
      </c>
      <c r="J425" s="153"/>
      <c r="K425" s="177">
        <v>1094.81</v>
      </c>
    </row>
    <row r="426" ht="26.25" spans="2:11">
      <c r="B426" s="155"/>
      <c r="C426" s="79"/>
      <c r="D426" s="79"/>
      <c r="E426" s="79"/>
      <c r="F426" s="79"/>
      <c r="G426" s="79"/>
      <c r="H426" s="79" t="s">
        <v>97</v>
      </c>
      <c r="I426" s="178">
        <v>309.87</v>
      </c>
      <c r="J426" s="79" t="s">
        <v>98</v>
      </c>
      <c r="K426" s="179">
        <v>339248.77</v>
      </c>
    </row>
    <row r="427" ht="14.4" customHeight="1" spans="2:11">
      <c r="B427" s="156"/>
      <c r="C427" s="157"/>
      <c r="D427" s="157"/>
      <c r="E427" s="157"/>
      <c r="F427" s="157"/>
      <c r="G427" s="157"/>
      <c r="H427" s="157"/>
      <c r="I427" s="157"/>
      <c r="J427" s="157"/>
      <c r="K427" s="180"/>
    </row>
    <row r="428" ht="14.4" customHeight="1" spans="2:11">
      <c r="B428" s="133" t="s">
        <v>406</v>
      </c>
      <c r="C428" s="134" t="s">
        <v>60</v>
      </c>
      <c r="D428" s="135" t="s">
        <v>61</v>
      </c>
      <c r="E428" s="135" t="s">
        <v>3</v>
      </c>
      <c r="F428" s="135" t="s">
        <v>62</v>
      </c>
      <c r="G428" s="135"/>
      <c r="H428" s="136" t="s">
        <v>63</v>
      </c>
      <c r="I428" s="134" t="s">
        <v>64</v>
      </c>
      <c r="J428" s="134" t="s">
        <v>65</v>
      </c>
      <c r="K428" s="166" t="s">
        <v>19</v>
      </c>
    </row>
    <row r="429" ht="22.8" customHeight="1" spans="2:11">
      <c r="B429" s="137" t="s">
        <v>66</v>
      </c>
      <c r="C429" s="138" t="s">
        <v>364</v>
      </c>
      <c r="D429" s="139" t="s">
        <v>68</v>
      </c>
      <c r="E429" s="139" t="s">
        <v>365</v>
      </c>
      <c r="F429" s="139" t="s">
        <v>366</v>
      </c>
      <c r="G429" s="139"/>
      <c r="H429" s="140" t="s">
        <v>123</v>
      </c>
      <c r="I429" s="168">
        <v>1</v>
      </c>
      <c r="J429" s="169">
        <v>32.5</v>
      </c>
      <c r="K429" s="170">
        <v>32.5</v>
      </c>
    </row>
    <row r="430" ht="26.4" customHeight="1" spans="2:11">
      <c r="B430" s="142" t="s">
        <v>72</v>
      </c>
      <c r="C430" s="143" t="s">
        <v>367</v>
      </c>
      <c r="D430" s="144" t="s">
        <v>68</v>
      </c>
      <c r="E430" s="144" t="s">
        <v>368</v>
      </c>
      <c r="F430" s="144" t="s">
        <v>70</v>
      </c>
      <c r="G430" s="144"/>
      <c r="H430" s="145" t="s">
        <v>102</v>
      </c>
      <c r="I430" s="171">
        <v>0.1362</v>
      </c>
      <c r="J430" s="172">
        <v>24.22</v>
      </c>
      <c r="K430" s="173">
        <v>3.29</v>
      </c>
    </row>
    <row r="431" ht="18" customHeight="1" spans="2:11">
      <c r="B431" s="142" t="s">
        <v>72</v>
      </c>
      <c r="C431" s="143" t="s">
        <v>369</v>
      </c>
      <c r="D431" s="144" t="s">
        <v>68</v>
      </c>
      <c r="E431" s="144" t="s">
        <v>370</v>
      </c>
      <c r="F431" s="144" t="s">
        <v>70</v>
      </c>
      <c r="G431" s="144"/>
      <c r="H431" s="145" t="s">
        <v>102</v>
      </c>
      <c r="I431" s="171">
        <v>0.6039</v>
      </c>
      <c r="J431" s="172">
        <v>26.32</v>
      </c>
      <c r="K431" s="173">
        <v>15.89</v>
      </c>
    </row>
    <row r="432" ht="78.6" customHeight="1" spans="2:11">
      <c r="B432" s="147" t="s">
        <v>75</v>
      </c>
      <c r="C432" s="148" t="s">
        <v>371</v>
      </c>
      <c r="D432" s="149" t="s">
        <v>68</v>
      </c>
      <c r="E432" s="149" t="s">
        <v>372</v>
      </c>
      <c r="F432" s="149" t="s">
        <v>133</v>
      </c>
      <c r="G432" s="149"/>
      <c r="H432" s="150" t="s">
        <v>139</v>
      </c>
      <c r="I432" s="174">
        <v>3.4615</v>
      </c>
      <c r="J432" s="175">
        <v>3.85</v>
      </c>
      <c r="K432" s="176">
        <v>13.32</v>
      </c>
    </row>
    <row r="433" ht="14.4" customHeight="1" spans="2:11">
      <c r="B433" s="152"/>
      <c r="C433" s="153"/>
      <c r="D433" s="153"/>
      <c r="E433" s="153"/>
      <c r="F433" s="153" t="s">
        <v>92</v>
      </c>
      <c r="G433" s="154">
        <v>14.59</v>
      </c>
      <c r="H433" s="153" t="s">
        <v>93</v>
      </c>
      <c r="I433" s="154">
        <v>0</v>
      </c>
      <c r="J433" s="153" t="s">
        <v>94</v>
      </c>
      <c r="K433" s="177">
        <v>14.59</v>
      </c>
    </row>
    <row r="434" ht="14.4" customHeight="1" spans="2:11">
      <c r="B434" s="152"/>
      <c r="C434" s="153"/>
      <c r="D434" s="153"/>
      <c r="E434" s="153"/>
      <c r="F434" s="153" t="s">
        <v>95</v>
      </c>
      <c r="G434" s="154">
        <v>7.22</v>
      </c>
      <c r="H434" s="153"/>
      <c r="I434" s="153" t="s">
        <v>96</v>
      </c>
      <c r="J434" s="153"/>
      <c r="K434" s="177">
        <v>39.72</v>
      </c>
    </row>
    <row r="435" ht="14.4" customHeight="1" spans="2:11">
      <c r="B435" s="155"/>
      <c r="C435" s="79"/>
      <c r="D435" s="79"/>
      <c r="E435" s="79"/>
      <c r="F435" s="79"/>
      <c r="G435" s="79"/>
      <c r="H435" s="79" t="s">
        <v>97</v>
      </c>
      <c r="I435" s="178">
        <v>2980.8</v>
      </c>
      <c r="J435" s="79" t="s">
        <v>98</v>
      </c>
      <c r="K435" s="179">
        <v>118397.37</v>
      </c>
    </row>
    <row r="436" ht="14.4" customHeight="1" spans="2:11">
      <c r="B436" s="156"/>
      <c r="C436" s="157"/>
      <c r="D436" s="157"/>
      <c r="E436" s="157"/>
      <c r="F436" s="157"/>
      <c r="G436" s="157"/>
      <c r="H436" s="157"/>
      <c r="I436" s="157"/>
      <c r="J436" s="157"/>
      <c r="K436" s="180"/>
    </row>
    <row r="437" ht="14.4" customHeight="1" spans="2:11">
      <c r="B437" s="131" t="s">
        <v>407</v>
      </c>
      <c r="C437" s="132"/>
      <c r="D437" s="132"/>
      <c r="E437" s="132" t="s">
        <v>408</v>
      </c>
      <c r="F437" s="132"/>
      <c r="G437" s="132"/>
      <c r="H437" s="132"/>
      <c r="I437" s="164"/>
      <c r="J437" s="132"/>
      <c r="K437" s="165">
        <v>263971.75</v>
      </c>
    </row>
    <row r="438" ht="14.4" customHeight="1" spans="2:11">
      <c r="B438" s="133" t="s">
        <v>409</v>
      </c>
      <c r="C438" s="134" t="s">
        <v>60</v>
      </c>
      <c r="D438" s="135" t="s">
        <v>61</v>
      </c>
      <c r="E438" s="135" t="s">
        <v>3</v>
      </c>
      <c r="F438" s="135" t="s">
        <v>62</v>
      </c>
      <c r="G438" s="135"/>
      <c r="H438" s="136" t="s">
        <v>63</v>
      </c>
      <c r="I438" s="134" t="s">
        <v>64</v>
      </c>
      <c r="J438" s="134" t="s">
        <v>65</v>
      </c>
      <c r="K438" s="166" t="s">
        <v>19</v>
      </c>
    </row>
    <row r="439" ht="23.4" customHeight="1" spans="2:11">
      <c r="B439" s="137" t="s">
        <v>66</v>
      </c>
      <c r="C439" s="138" t="s">
        <v>410</v>
      </c>
      <c r="D439" s="139" t="s">
        <v>68</v>
      </c>
      <c r="E439" s="139" t="s">
        <v>411</v>
      </c>
      <c r="F439" s="139" t="s">
        <v>412</v>
      </c>
      <c r="G439" s="139"/>
      <c r="H439" s="140" t="s">
        <v>123</v>
      </c>
      <c r="I439" s="168">
        <v>1</v>
      </c>
      <c r="J439" s="169">
        <v>94.31</v>
      </c>
      <c r="K439" s="170">
        <v>94.31</v>
      </c>
    </row>
    <row r="440" ht="25.5" spans="2:11">
      <c r="B440" s="142" t="s">
        <v>72</v>
      </c>
      <c r="C440" s="143" t="s">
        <v>413</v>
      </c>
      <c r="D440" s="144" t="s">
        <v>68</v>
      </c>
      <c r="E440" s="144" t="s">
        <v>414</v>
      </c>
      <c r="F440" s="144" t="s">
        <v>415</v>
      </c>
      <c r="G440" s="144"/>
      <c r="H440" s="145" t="s">
        <v>158</v>
      </c>
      <c r="I440" s="171">
        <v>0.0098</v>
      </c>
      <c r="J440" s="172">
        <v>655.41</v>
      </c>
      <c r="K440" s="173">
        <v>6.42</v>
      </c>
    </row>
    <row r="441" ht="36" customHeight="1" spans="2:11">
      <c r="B441" s="142" t="s">
        <v>72</v>
      </c>
      <c r="C441" s="143" t="s">
        <v>280</v>
      </c>
      <c r="D441" s="144" t="s">
        <v>68</v>
      </c>
      <c r="E441" s="144" t="s">
        <v>281</v>
      </c>
      <c r="F441" s="144" t="s">
        <v>70</v>
      </c>
      <c r="G441" s="144"/>
      <c r="H441" s="145" t="s">
        <v>102</v>
      </c>
      <c r="I441" s="171">
        <v>1.2</v>
      </c>
      <c r="J441" s="172">
        <v>29.13</v>
      </c>
      <c r="K441" s="173">
        <v>34.95</v>
      </c>
    </row>
    <row r="442" ht="26.4" customHeight="1" spans="2:11">
      <c r="B442" s="142" t="s">
        <v>72</v>
      </c>
      <c r="C442" s="143" t="s">
        <v>129</v>
      </c>
      <c r="D442" s="144" t="s">
        <v>68</v>
      </c>
      <c r="E442" s="144" t="s">
        <v>130</v>
      </c>
      <c r="F442" s="144" t="s">
        <v>70</v>
      </c>
      <c r="G442" s="144"/>
      <c r="H442" s="145" t="s">
        <v>102</v>
      </c>
      <c r="I442" s="171">
        <v>0.6</v>
      </c>
      <c r="J442" s="172">
        <v>23.2</v>
      </c>
      <c r="K442" s="173">
        <v>13.92</v>
      </c>
    </row>
    <row r="443" ht="24.6" customHeight="1" spans="2:11">
      <c r="B443" s="147" t="s">
        <v>75</v>
      </c>
      <c r="C443" s="148" t="s">
        <v>416</v>
      </c>
      <c r="D443" s="149" t="s">
        <v>68</v>
      </c>
      <c r="E443" s="149" t="s">
        <v>417</v>
      </c>
      <c r="F443" s="149" t="s">
        <v>133</v>
      </c>
      <c r="G443" s="149"/>
      <c r="H443" s="150" t="s">
        <v>134</v>
      </c>
      <c r="I443" s="174">
        <v>0.42</v>
      </c>
      <c r="J443" s="175">
        <v>3.56</v>
      </c>
      <c r="K443" s="176">
        <v>1.49</v>
      </c>
    </row>
    <row r="444" ht="14.4" customHeight="1" spans="2:11">
      <c r="B444" s="147" t="s">
        <v>75</v>
      </c>
      <c r="C444" s="148" t="s">
        <v>418</v>
      </c>
      <c r="D444" s="149" t="s">
        <v>68</v>
      </c>
      <c r="E444" s="149" t="s">
        <v>419</v>
      </c>
      <c r="F444" s="149" t="s">
        <v>133</v>
      </c>
      <c r="G444" s="149"/>
      <c r="H444" s="150" t="s">
        <v>420</v>
      </c>
      <c r="I444" s="174">
        <v>0.01</v>
      </c>
      <c r="J444" s="175">
        <v>45.17</v>
      </c>
      <c r="K444" s="176">
        <v>0.45</v>
      </c>
    </row>
    <row r="445" ht="25.5" spans="2:11">
      <c r="B445" s="147" t="s">
        <v>75</v>
      </c>
      <c r="C445" s="148" t="s">
        <v>421</v>
      </c>
      <c r="D445" s="149" t="s">
        <v>68</v>
      </c>
      <c r="E445" s="149" t="s">
        <v>422</v>
      </c>
      <c r="F445" s="149" t="s">
        <v>133</v>
      </c>
      <c r="G445" s="149"/>
      <c r="H445" s="150" t="s">
        <v>199</v>
      </c>
      <c r="I445" s="174">
        <v>28.31</v>
      </c>
      <c r="J445" s="175">
        <v>1.31</v>
      </c>
      <c r="K445" s="176">
        <v>37.08</v>
      </c>
    </row>
    <row r="446" ht="25.8" customHeight="1" spans="2:11">
      <c r="B446" s="152"/>
      <c r="C446" s="153"/>
      <c r="D446" s="153"/>
      <c r="E446" s="153"/>
      <c r="F446" s="153" t="s">
        <v>92</v>
      </c>
      <c r="G446" s="154">
        <v>38.48</v>
      </c>
      <c r="H446" s="153" t="s">
        <v>93</v>
      </c>
      <c r="I446" s="154">
        <v>0</v>
      </c>
      <c r="J446" s="153" t="s">
        <v>94</v>
      </c>
      <c r="K446" s="177">
        <v>38.48</v>
      </c>
    </row>
    <row r="447" spans="2:11">
      <c r="B447" s="152"/>
      <c r="C447" s="153"/>
      <c r="D447" s="153"/>
      <c r="E447" s="153"/>
      <c r="F447" s="153" t="s">
        <v>95</v>
      </c>
      <c r="G447" s="154">
        <v>20.96</v>
      </c>
      <c r="H447" s="153"/>
      <c r="I447" s="153" t="s">
        <v>96</v>
      </c>
      <c r="J447" s="153"/>
      <c r="K447" s="177">
        <v>115.27</v>
      </c>
    </row>
    <row r="448" ht="26.25" spans="2:11">
      <c r="B448" s="155"/>
      <c r="C448" s="79"/>
      <c r="D448" s="79"/>
      <c r="E448" s="79"/>
      <c r="F448" s="79"/>
      <c r="G448" s="79"/>
      <c r="H448" s="79" t="s">
        <v>97</v>
      </c>
      <c r="I448" s="178">
        <v>2290.03</v>
      </c>
      <c r="J448" s="79" t="s">
        <v>98</v>
      </c>
      <c r="K448" s="179">
        <v>263971.75</v>
      </c>
    </row>
    <row r="449" ht="17.4" customHeight="1" spans="2:11">
      <c r="B449" s="156"/>
      <c r="C449" s="157"/>
      <c r="D449" s="157"/>
      <c r="E449" s="157"/>
      <c r="F449" s="157"/>
      <c r="G449" s="157"/>
      <c r="H449" s="157"/>
      <c r="I449" s="157"/>
      <c r="J449" s="157"/>
      <c r="K449" s="180"/>
    </row>
    <row r="450" spans="2:11">
      <c r="B450" s="131" t="s">
        <v>423</v>
      </c>
      <c r="C450" s="132"/>
      <c r="D450" s="132"/>
      <c r="E450" s="132" t="s">
        <v>424</v>
      </c>
      <c r="F450" s="132"/>
      <c r="G450" s="132"/>
      <c r="H450" s="132"/>
      <c r="I450" s="164"/>
      <c r="J450" s="132"/>
      <c r="K450" s="165">
        <v>46682.28</v>
      </c>
    </row>
    <row r="451" ht="14.4" customHeight="1" spans="2:11">
      <c r="B451" s="133" t="s">
        <v>425</v>
      </c>
      <c r="C451" s="134" t="s">
        <v>60</v>
      </c>
      <c r="D451" s="135" t="s">
        <v>61</v>
      </c>
      <c r="E451" s="135" t="s">
        <v>3</v>
      </c>
      <c r="F451" s="135" t="s">
        <v>62</v>
      </c>
      <c r="G451" s="135"/>
      <c r="H451" s="136" t="s">
        <v>63</v>
      </c>
      <c r="I451" s="134" t="s">
        <v>64</v>
      </c>
      <c r="J451" s="134" t="s">
        <v>65</v>
      </c>
      <c r="K451" s="166" t="s">
        <v>19</v>
      </c>
    </row>
    <row r="452" ht="27" customHeight="1" spans="2:11">
      <c r="B452" s="137" t="s">
        <v>66</v>
      </c>
      <c r="C452" s="138" t="s">
        <v>426</v>
      </c>
      <c r="D452" s="139" t="s">
        <v>68</v>
      </c>
      <c r="E452" s="139" t="s">
        <v>427</v>
      </c>
      <c r="F452" s="139" t="s">
        <v>428</v>
      </c>
      <c r="G452" s="139"/>
      <c r="H452" s="140" t="s">
        <v>134</v>
      </c>
      <c r="I452" s="168">
        <v>1</v>
      </c>
      <c r="J452" s="169">
        <v>5.15</v>
      </c>
      <c r="K452" s="170">
        <v>5.15</v>
      </c>
    </row>
    <row r="453" ht="26.4" customHeight="1" spans="2:11">
      <c r="B453" s="142" t="s">
        <v>72</v>
      </c>
      <c r="C453" s="143" t="s">
        <v>429</v>
      </c>
      <c r="D453" s="144" t="s">
        <v>68</v>
      </c>
      <c r="E453" s="144" t="s">
        <v>430</v>
      </c>
      <c r="F453" s="144" t="s">
        <v>70</v>
      </c>
      <c r="G453" s="144"/>
      <c r="H453" s="145" t="s">
        <v>102</v>
      </c>
      <c r="I453" s="171">
        <v>0.0195</v>
      </c>
      <c r="J453" s="172">
        <v>23.97</v>
      </c>
      <c r="K453" s="173">
        <v>0.46</v>
      </c>
    </row>
    <row r="454" ht="26.4" customHeight="1" spans="2:11">
      <c r="B454" s="142" t="s">
        <v>72</v>
      </c>
      <c r="C454" s="143" t="s">
        <v>431</v>
      </c>
      <c r="D454" s="144" t="s">
        <v>68</v>
      </c>
      <c r="E454" s="144" t="s">
        <v>432</v>
      </c>
      <c r="F454" s="144" t="s">
        <v>70</v>
      </c>
      <c r="G454" s="144"/>
      <c r="H454" s="145" t="s">
        <v>102</v>
      </c>
      <c r="I454" s="171">
        <v>0.0195</v>
      </c>
      <c r="J454" s="172">
        <v>29.16</v>
      </c>
      <c r="K454" s="173">
        <v>0.56</v>
      </c>
    </row>
    <row r="455" ht="18" customHeight="1" spans="2:11">
      <c r="B455" s="147" t="s">
        <v>75</v>
      </c>
      <c r="C455" s="148" t="s">
        <v>433</v>
      </c>
      <c r="D455" s="149" t="s">
        <v>68</v>
      </c>
      <c r="E455" s="149" t="s">
        <v>434</v>
      </c>
      <c r="F455" s="149" t="s">
        <v>133</v>
      </c>
      <c r="G455" s="149"/>
      <c r="H455" s="150" t="s">
        <v>134</v>
      </c>
      <c r="I455" s="174">
        <v>1.0493</v>
      </c>
      <c r="J455" s="175">
        <v>3.93</v>
      </c>
      <c r="K455" s="176">
        <v>4.12</v>
      </c>
    </row>
    <row r="456" ht="14.4" customHeight="1" spans="2:11">
      <c r="B456" s="147" t="s">
        <v>75</v>
      </c>
      <c r="C456" s="148" t="s">
        <v>435</v>
      </c>
      <c r="D456" s="149" t="s">
        <v>68</v>
      </c>
      <c r="E456" s="149" t="s">
        <v>436</v>
      </c>
      <c r="F456" s="149" t="s">
        <v>133</v>
      </c>
      <c r="G456" s="149"/>
      <c r="H456" s="150" t="s">
        <v>199</v>
      </c>
      <c r="I456" s="174">
        <v>0.0045</v>
      </c>
      <c r="J456" s="175">
        <v>2.59</v>
      </c>
      <c r="K456" s="176">
        <v>0.01</v>
      </c>
    </row>
    <row r="457" ht="14.4" customHeight="1" spans="2:11">
      <c r="B457" s="152"/>
      <c r="C457" s="153"/>
      <c r="D457" s="153"/>
      <c r="E457" s="153"/>
      <c r="F457" s="153" t="s">
        <v>92</v>
      </c>
      <c r="G457" s="154">
        <v>0.8</v>
      </c>
      <c r="H457" s="153" t="s">
        <v>93</v>
      </c>
      <c r="I457" s="154">
        <v>0</v>
      </c>
      <c r="J457" s="153" t="s">
        <v>94</v>
      </c>
      <c r="K457" s="177">
        <v>0.8</v>
      </c>
    </row>
    <row r="458" spans="2:11">
      <c r="B458" s="152"/>
      <c r="C458" s="153"/>
      <c r="D458" s="153"/>
      <c r="E458" s="153"/>
      <c r="F458" s="153" t="s">
        <v>95</v>
      </c>
      <c r="G458" s="154">
        <v>1.14</v>
      </c>
      <c r="H458" s="153"/>
      <c r="I458" s="153" t="s">
        <v>96</v>
      </c>
      <c r="J458" s="153"/>
      <c r="K458" s="177">
        <v>6.29</v>
      </c>
    </row>
    <row r="459" ht="26.25" spans="2:11">
      <c r="B459" s="155"/>
      <c r="C459" s="79"/>
      <c r="D459" s="79"/>
      <c r="E459" s="79"/>
      <c r="F459" s="79"/>
      <c r="G459" s="79"/>
      <c r="H459" s="79" t="s">
        <v>97</v>
      </c>
      <c r="I459" s="178">
        <v>3513.42</v>
      </c>
      <c r="J459" s="79" t="s">
        <v>98</v>
      </c>
      <c r="K459" s="179">
        <v>22099.41</v>
      </c>
    </row>
    <row r="460" ht="16.8" customHeight="1" spans="2:11">
      <c r="B460" s="156"/>
      <c r="C460" s="157"/>
      <c r="D460" s="157"/>
      <c r="E460" s="157"/>
      <c r="F460" s="157"/>
      <c r="G460" s="157"/>
      <c r="H460" s="157"/>
      <c r="I460" s="157"/>
      <c r="J460" s="157"/>
      <c r="K460" s="180"/>
    </row>
    <row r="461" ht="14.4" customHeight="1" spans="2:11">
      <c r="B461" s="133" t="s">
        <v>437</v>
      </c>
      <c r="C461" s="134" t="s">
        <v>60</v>
      </c>
      <c r="D461" s="135" t="s">
        <v>61</v>
      </c>
      <c r="E461" s="135" t="s">
        <v>3</v>
      </c>
      <c r="F461" s="135" t="s">
        <v>62</v>
      </c>
      <c r="G461" s="135"/>
      <c r="H461" s="136" t="s">
        <v>63</v>
      </c>
      <c r="I461" s="134" t="s">
        <v>64</v>
      </c>
      <c r="J461" s="134" t="s">
        <v>65</v>
      </c>
      <c r="K461" s="166" t="s">
        <v>19</v>
      </c>
    </row>
    <row r="462" ht="14.4" customHeight="1" spans="2:11">
      <c r="B462" s="137" t="s">
        <v>66</v>
      </c>
      <c r="C462" s="138" t="s">
        <v>438</v>
      </c>
      <c r="D462" s="139" t="s">
        <v>68</v>
      </c>
      <c r="E462" s="139" t="s">
        <v>439</v>
      </c>
      <c r="F462" s="139" t="s">
        <v>428</v>
      </c>
      <c r="G462" s="139"/>
      <c r="H462" s="140" t="s">
        <v>199</v>
      </c>
      <c r="I462" s="168">
        <v>1</v>
      </c>
      <c r="J462" s="169">
        <v>5.93</v>
      </c>
      <c r="K462" s="170">
        <v>5.93</v>
      </c>
    </row>
    <row r="463" ht="26.4" customHeight="1" spans="2:11">
      <c r="B463" s="142" t="s">
        <v>72</v>
      </c>
      <c r="C463" s="143" t="s">
        <v>429</v>
      </c>
      <c r="D463" s="144" t="s">
        <v>68</v>
      </c>
      <c r="E463" s="144" t="s">
        <v>430</v>
      </c>
      <c r="F463" s="144" t="s">
        <v>70</v>
      </c>
      <c r="G463" s="144"/>
      <c r="H463" s="145" t="s">
        <v>102</v>
      </c>
      <c r="I463" s="171">
        <v>0.0706</v>
      </c>
      <c r="J463" s="172">
        <v>23.97</v>
      </c>
      <c r="K463" s="173">
        <v>1.69</v>
      </c>
    </row>
    <row r="464" ht="14.4" customHeight="1" spans="2:11">
      <c r="B464" s="142" t="s">
        <v>72</v>
      </c>
      <c r="C464" s="143" t="s">
        <v>431</v>
      </c>
      <c r="D464" s="144" t="s">
        <v>68</v>
      </c>
      <c r="E464" s="144" t="s">
        <v>432</v>
      </c>
      <c r="F464" s="144" t="s">
        <v>70</v>
      </c>
      <c r="G464" s="144"/>
      <c r="H464" s="145" t="s">
        <v>102</v>
      </c>
      <c r="I464" s="171">
        <v>0.0706</v>
      </c>
      <c r="J464" s="172">
        <v>29.16</v>
      </c>
      <c r="K464" s="173">
        <v>2.05</v>
      </c>
    </row>
    <row r="465" ht="31.8" customHeight="1" spans="2:11">
      <c r="B465" s="147" t="s">
        <v>75</v>
      </c>
      <c r="C465" s="148" t="s">
        <v>440</v>
      </c>
      <c r="D465" s="149" t="s">
        <v>68</v>
      </c>
      <c r="E465" s="149" t="s">
        <v>441</v>
      </c>
      <c r="F465" s="149" t="s">
        <v>133</v>
      </c>
      <c r="G465" s="149"/>
      <c r="H465" s="150" t="s">
        <v>199</v>
      </c>
      <c r="I465" s="174">
        <v>0.0071</v>
      </c>
      <c r="J465" s="175">
        <v>92.33</v>
      </c>
      <c r="K465" s="176">
        <v>0.65</v>
      </c>
    </row>
    <row r="466" spans="2:11">
      <c r="B466" s="147" t="s">
        <v>75</v>
      </c>
      <c r="C466" s="148" t="s">
        <v>442</v>
      </c>
      <c r="D466" s="149" t="s">
        <v>68</v>
      </c>
      <c r="E466" s="149" t="s">
        <v>443</v>
      </c>
      <c r="F466" s="149" t="s">
        <v>133</v>
      </c>
      <c r="G466" s="149"/>
      <c r="H466" s="150" t="s">
        <v>199</v>
      </c>
      <c r="I466" s="174">
        <v>1</v>
      </c>
      <c r="J466" s="175">
        <v>0.69</v>
      </c>
      <c r="K466" s="176">
        <v>0.69</v>
      </c>
    </row>
    <row r="467" spans="2:11">
      <c r="B467" s="147" t="s">
        <v>75</v>
      </c>
      <c r="C467" s="148" t="s">
        <v>444</v>
      </c>
      <c r="D467" s="149" t="s">
        <v>68</v>
      </c>
      <c r="E467" s="149" t="s">
        <v>445</v>
      </c>
      <c r="F467" s="149" t="s">
        <v>133</v>
      </c>
      <c r="G467" s="149"/>
      <c r="H467" s="150" t="s">
        <v>199</v>
      </c>
      <c r="I467" s="174">
        <v>0.008</v>
      </c>
      <c r="J467" s="175">
        <v>104.61</v>
      </c>
      <c r="K467" s="176">
        <v>0.83</v>
      </c>
    </row>
    <row r="468" ht="36" customHeight="1" spans="2:11">
      <c r="B468" s="147" t="s">
        <v>75</v>
      </c>
      <c r="C468" s="148" t="s">
        <v>435</v>
      </c>
      <c r="D468" s="149" t="s">
        <v>68</v>
      </c>
      <c r="E468" s="149" t="s">
        <v>436</v>
      </c>
      <c r="F468" s="149" t="s">
        <v>133</v>
      </c>
      <c r="G468" s="149"/>
      <c r="H468" s="150" t="s">
        <v>199</v>
      </c>
      <c r="I468" s="174">
        <v>0.0108</v>
      </c>
      <c r="J468" s="175">
        <v>2.59</v>
      </c>
      <c r="K468" s="176">
        <v>0.02</v>
      </c>
    </row>
    <row r="469" ht="14.4" customHeight="1" spans="2:11">
      <c r="B469" s="152"/>
      <c r="C469" s="153"/>
      <c r="D469" s="153"/>
      <c r="E469" s="153"/>
      <c r="F469" s="153" t="s">
        <v>92</v>
      </c>
      <c r="G469" s="154">
        <v>2.95</v>
      </c>
      <c r="H469" s="153" t="s">
        <v>93</v>
      </c>
      <c r="I469" s="154">
        <v>0</v>
      </c>
      <c r="J469" s="153" t="s">
        <v>94</v>
      </c>
      <c r="K469" s="177">
        <v>2.95</v>
      </c>
    </row>
    <row r="470" ht="14.4" customHeight="1" spans="2:11">
      <c r="B470" s="152"/>
      <c r="C470" s="153"/>
      <c r="D470" s="153"/>
      <c r="E470" s="153"/>
      <c r="F470" s="153" t="s">
        <v>95</v>
      </c>
      <c r="G470" s="154">
        <v>1.31</v>
      </c>
      <c r="H470" s="153"/>
      <c r="I470" s="153" t="s">
        <v>96</v>
      </c>
      <c r="J470" s="153"/>
      <c r="K470" s="177">
        <v>7.24</v>
      </c>
    </row>
    <row r="471" ht="26.25" spans="2:11">
      <c r="B471" s="155"/>
      <c r="C471" s="79"/>
      <c r="D471" s="79"/>
      <c r="E471" s="79"/>
      <c r="F471" s="79"/>
      <c r="G471" s="79"/>
      <c r="H471" s="79" t="s">
        <v>97</v>
      </c>
      <c r="I471" s="178">
        <v>1512</v>
      </c>
      <c r="J471" s="79" t="s">
        <v>98</v>
      </c>
      <c r="K471" s="179">
        <v>10946.88</v>
      </c>
    </row>
    <row r="472" ht="15.75" spans="2:11">
      <c r="B472" s="156"/>
      <c r="C472" s="157"/>
      <c r="D472" s="157"/>
      <c r="E472" s="157"/>
      <c r="F472" s="157"/>
      <c r="G472" s="157"/>
      <c r="H472" s="157"/>
      <c r="I472" s="157"/>
      <c r="J472" s="157"/>
      <c r="K472" s="180"/>
    </row>
    <row r="473" ht="25.8" customHeight="1" spans="2:11">
      <c r="B473" s="133" t="s">
        <v>446</v>
      </c>
      <c r="C473" s="134" t="s">
        <v>60</v>
      </c>
      <c r="D473" s="135" t="s">
        <v>61</v>
      </c>
      <c r="E473" s="135" t="s">
        <v>3</v>
      </c>
      <c r="F473" s="135" t="s">
        <v>62</v>
      </c>
      <c r="G473" s="135"/>
      <c r="H473" s="136" t="s">
        <v>63</v>
      </c>
      <c r="I473" s="134" t="s">
        <v>64</v>
      </c>
      <c r="J473" s="134" t="s">
        <v>65</v>
      </c>
      <c r="K473" s="166" t="s">
        <v>19</v>
      </c>
    </row>
    <row r="474" ht="14.4" customHeight="1" spans="2:11">
      <c r="B474" s="137" t="s">
        <v>66</v>
      </c>
      <c r="C474" s="138" t="s">
        <v>447</v>
      </c>
      <c r="D474" s="139" t="s">
        <v>68</v>
      </c>
      <c r="E474" s="139" t="s">
        <v>448</v>
      </c>
      <c r="F474" s="139" t="s">
        <v>428</v>
      </c>
      <c r="G474" s="139"/>
      <c r="H474" s="140" t="s">
        <v>199</v>
      </c>
      <c r="I474" s="168">
        <v>1</v>
      </c>
      <c r="J474" s="169">
        <v>8.39</v>
      </c>
      <c r="K474" s="170">
        <v>8.39</v>
      </c>
    </row>
    <row r="475" ht="36.6" customHeight="1" spans="2:11">
      <c r="B475" s="142" t="s">
        <v>72</v>
      </c>
      <c r="C475" s="143" t="s">
        <v>429</v>
      </c>
      <c r="D475" s="144" t="s">
        <v>68</v>
      </c>
      <c r="E475" s="144" t="s">
        <v>430</v>
      </c>
      <c r="F475" s="144" t="s">
        <v>70</v>
      </c>
      <c r="G475" s="144"/>
      <c r="H475" s="145" t="s">
        <v>102</v>
      </c>
      <c r="I475" s="171">
        <v>0.0941</v>
      </c>
      <c r="J475" s="172">
        <v>23.97</v>
      </c>
      <c r="K475" s="173">
        <v>2.25</v>
      </c>
    </row>
    <row r="476" ht="36.6" customHeight="1" spans="2:11">
      <c r="B476" s="142" t="s">
        <v>72</v>
      </c>
      <c r="C476" s="143" t="s">
        <v>431</v>
      </c>
      <c r="D476" s="144" t="s">
        <v>68</v>
      </c>
      <c r="E476" s="144" t="s">
        <v>432</v>
      </c>
      <c r="F476" s="144" t="s">
        <v>70</v>
      </c>
      <c r="G476" s="144"/>
      <c r="H476" s="145" t="s">
        <v>102</v>
      </c>
      <c r="I476" s="171">
        <v>0.0941</v>
      </c>
      <c r="J476" s="172">
        <v>29.16</v>
      </c>
      <c r="K476" s="173">
        <v>2.74</v>
      </c>
    </row>
    <row r="477" ht="14.4" customHeight="1" spans="2:11">
      <c r="B477" s="147" t="s">
        <v>75</v>
      </c>
      <c r="C477" s="148" t="s">
        <v>440</v>
      </c>
      <c r="D477" s="149" t="s">
        <v>68</v>
      </c>
      <c r="E477" s="149" t="s">
        <v>441</v>
      </c>
      <c r="F477" s="149" t="s">
        <v>133</v>
      </c>
      <c r="G477" s="149"/>
      <c r="H477" s="150" t="s">
        <v>199</v>
      </c>
      <c r="I477" s="174">
        <v>0.0106</v>
      </c>
      <c r="J477" s="175">
        <v>92.33</v>
      </c>
      <c r="K477" s="176">
        <v>0.97</v>
      </c>
    </row>
    <row r="478" ht="14.4" customHeight="1" spans="2:11">
      <c r="B478" s="147" t="s">
        <v>75</v>
      </c>
      <c r="C478" s="148" t="s">
        <v>449</v>
      </c>
      <c r="D478" s="149" t="s">
        <v>68</v>
      </c>
      <c r="E478" s="149" t="s">
        <v>450</v>
      </c>
      <c r="F478" s="149" t="s">
        <v>133</v>
      </c>
      <c r="G478" s="149"/>
      <c r="H478" s="150" t="s">
        <v>199</v>
      </c>
      <c r="I478" s="174">
        <v>1</v>
      </c>
      <c r="J478" s="175">
        <v>1.14</v>
      </c>
      <c r="K478" s="176">
        <v>1.14</v>
      </c>
    </row>
    <row r="479" spans="2:11">
      <c r="B479" s="147" t="s">
        <v>75</v>
      </c>
      <c r="C479" s="148" t="s">
        <v>444</v>
      </c>
      <c r="D479" s="149" t="s">
        <v>68</v>
      </c>
      <c r="E479" s="149" t="s">
        <v>445</v>
      </c>
      <c r="F479" s="149" t="s">
        <v>133</v>
      </c>
      <c r="G479" s="149"/>
      <c r="H479" s="150" t="s">
        <v>199</v>
      </c>
      <c r="I479" s="174">
        <v>0.012</v>
      </c>
      <c r="J479" s="175">
        <v>104.61</v>
      </c>
      <c r="K479" s="176">
        <v>1.25</v>
      </c>
    </row>
    <row r="480" ht="14.4" customHeight="1" spans="2:11">
      <c r="B480" s="147" t="s">
        <v>75</v>
      </c>
      <c r="C480" s="148" t="s">
        <v>435</v>
      </c>
      <c r="D480" s="149" t="s">
        <v>68</v>
      </c>
      <c r="E480" s="149" t="s">
        <v>436</v>
      </c>
      <c r="F480" s="149" t="s">
        <v>133</v>
      </c>
      <c r="G480" s="149"/>
      <c r="H480" s="150" t="s">
        <v>199</v>
      </c>
      <c r="I480" s="174">
        <v>0.0162</v>
      </c>
      <c r="J480" s="175">
        <v>2.59</v>
      </c>
      <c r="K480" s="176">
        <v>0.04</v>
      </c>
    </row>
    <row r="481" ht="31.8" customHeight="1" spans="2:11">
      <c r="B481" s="152"/>
      <c r="C481" s="153"/>
      <c r="D481" s="153"/>
      <c r="E481" s="153"/>
      <c r="F481" s="153" t="s">
        <v>92</v>
      </c>
      <c r="G481" s="154">
        <v>3.94</v>
      </c>
      <c r="H481" s="153" t="s">
        <v>93</v>
      </c>
      <c r="I481" s="154">
        <v>0</v>
      </c>
      <c r="J481" s="153" t="s">
        <v>94</v>
      </c>
      <c r="K481" s="177">
        <v>3.94</v>
      </c>
    </row>
    <row r="482" spans="2:11">
      <c r="B482" s="152"/>
      <c r="C482" s="153"/>
      <c r="D482" s="153"/>
      <c r="E482" s="153"/>
      <c r="F482" s="153" t="s">
        <v>95</v>
      </c>
      <c r="G482" s="154">
        <v>1.86</v>
      </c>
      <c r="H482" s="153"/>
      <c r="I482" s="153" t="s">
        <v>96</v>
      </c>
      <c r="J482" s="153"/>
      <c r="K482" s="177">
        <v>10.25</v>
      </c>
    </row>
    <row r="483" ht="14.4" customHeight="1" spans="2:11">
      <c r="B483" s="155"/>
      <c r="C483" s="79"/>
      <c r="D483" s="79"/>
      <c r="E483" s="79"/>
      <c r="F483" s="79"/>
      <c r="G483" s="79"/>
      <c r="H483" s="79" t="s">
        <v>97</v>
      </c>
      <c r="I483" s="178">
        <v>792</v>
      </c>
      <c r="J483" s="79" t="s">
        <v>98</v>
      </c>
      <c r="K483" s="179">
        <v>8118</v>
      </c>
    </row>
    <row r="484" ht="14.4" customHeight="1" spans="2:11">
      <c r="B484" s="156"/>
      <c r="C484" s="157"/>
      <c r="D484" s="157"/>
      <c r="E484" s="157"/>
      <c r="F484" s="157"/>
      <c r="G484" s="157"/>
      <c r="H484" s="157"/>
      <c r="I484" s="157"/>
      <c r="J484" s="157"/>
      <c r="K484" s="180"/>
    </row>
    <row r="485" ht="14.4" customHeight="1" spans="2:11">
      <c r="B485" s="133" t="s">
        <v>451</v>
      </c>
      <c r="C485" s="134" t="s">
        <v>60</v>
      </c>
      <c r="D485" s="135" t="s">
        <v>61</v>
      </c>
      <c r="E485" s="135" t="s">
        <v>3</v>
      </c>
      <c r="F485" s="135" t="s">
        <v>62</v>
      </c>
      <c r="G485" s="135"/>
      <c r="H485" s="136" t="s">
        <v>63</v>
      </c>
      <c r="I485" s="134" t="s">
        <v>64</v>
      </c>
      <c r="J485" s="134" t="s">
        <v>65</v>
      </c>
      <c r="K485" s="166" t="s">
        <v>19</v>
      </c>
    </row>
    <row r="486" ht="14.4" customHeight="1" spans="2:11">
      <c r="B486" s="185" t="s">
        <v>75</v>
      </c>
      <c r="C486" s="186" t="s">
        <v>452</v>
      </c>
      <c r="D486" s="187" t="s">
        <v>68</v>
      </c>
      <c r="E486" s="187" t="s">
        <v>453</v>
      </c>
      <c r="F486" s="187" t="s">
        <v>133</v>
      </c>
      <c r="G486" s="187"/>
      <c r="H486" s="188" t="s">
        <v>199</v>
      </c>
      <c r="I486" s="189">
        <v>1</v>
      </c>
      <c r="J486" s="190">
        <v>1.18</v>
      </c>
      <c r="K486" s="191">
        <v>1.18</v>
      </c>
    </row>
    <row r="487" spans="2:11">
      <c r="B487" s="152"/>
      <c r="C487" s="153"/>
      <c r="D487" s="153"/>
      <c r="E487" s="153"/>
      <c r="F487" s="153" t="s">
        <v>92</v>
      </c>
      <c r="G487" s="154">
        <v>0</v>
      </c>
      <c r="H487" s="153" t="s">
        <v>93</v>
      </c>
      <c r="I487" s="154">
        <v>0</v>
      </c>
      <c r="J487" s="153" t="s">
        <v>94</v>
      </c>
      <c r="K487" s="177">
        <v>0</v>
      </c>
    </row>
    <row r="488" ht="14.4" customHeight="1" spans="2:11">
      <c r="B488" s="152"/>
      <c r="C488" s="153"/>
      <c r="D488" s="153"/>
      <c r="E488" s="153"/>
      <c r="F488" s="153" t="s">
        <v>95</v>
      </c>
      <c r="G488" s="154">
        <v>0.17</v>
      </c>
      <c r="H488" s="153"/>
      <c r="I488" s="153" t="s">
        <v>96</v>
      </c>
      <c r="J488" s="153"/>
      <c r="K488" s="177">
        <v>1.35</v>
      </c>
    </row>
    <row r="489" ht="31.8" customHeight="1" spans="2:11">
      <c r="B489" s="155"/>
      <c r="C489" s="79"/>
      <c r="D489" s="79"/>
      <c r="E489" s="79"/>
      <c r="F489" s="79"/>
      <c r="G489" s="79"/>
      <c r="H489" s="79" t="s">
        <v>97</v>
      </c>
      <c r="I489" s="178">
        <v>1089</v>
      </c>
      <c r="J489" s="79" t="s">
        <v>98</v>
      </c>
      <c r="K489" s="179">
        <v>1470.15</v>
      </c>
    </row>
    <row r="490" ht="21.6" customHeight="1" spans="2:11">
      <c r="B490" s="156"/>
      <c r="C490" s="157"/>
      <c r="D490" s="157"/>
      <c r="E490" s="157"/>
      <c r="F490" s="157"/>
      <c r="G490" s="157"/>
      <c r="H490" s="157"/>
      <c r="I490" s="157"/>
      <c r="J490" s="157"/>
      <c r="K490" s="180"/>
    </row>
    <row r="491" ht="14.4" customHeight="1" spans="2:11">
      <c r="B491" s="133" t="s">
        <v>454</v>
      </c>
      <c r="C491" s="134" t="s">
        <v>60</v>
      </c>
      <c r="D491" s="135" t="s">
        <v>61</v>
      </c>
      <c r="E491" s="135" t="s">
        <v>3</v>
      </c>
      <c r="F491" s="135" t="s">
        <v>62</v>
      </c>
      <c r="G491" s="135"/>
      <c r="H491" s="136" t="s">
        <v>63</v>
      </c>
      <c r="I491" s="134" t="s">
        <v>64</v>
      </c>
      <c r="J491" s="134" t="s">
        <v>65</v>
      </c>
      <c r="K491" s="166" t="s">
        <v>19</v>
      </c>
    </row>
    <row r="492" ht="14.4" customHeight="1" spans="2:11">
      <c r="B492" s="137" t="s">
        <v>66</v>
      </c>
      <c r="C492" s="138" t="s">
        <v>455</v>
      </c>
      <c r="D492" s="139" t="s">
        <v>456</v>
      </c>
      <c r="E492" s="139" t="s">
        <v>457</v>
      </c>
      <c r="F492" s="139">
        <v>0</v>
      </c>
      <c r="G492" s="139"/>
      <c r="H492" s="140" t="s">
        <v>199</v>
      </c>
      <c r="I492" s="168">
        <v>1</v>
      </c>
      <c r="J492" s="169">
        <v>23</v>
      </c>
      <c r="K492" s="170">
        <v>23</v>
      </c>
    </row>
    <row r="493" ht="33.6" customHeight="1" spans="2:11">
      <c r="B493" s="147" t="s">
        <v>75</v>
      </c>
      <c r="C493" s="148" t="s">
        <v>458</v>
      </c>
      <c r="D493" s="149" t="s">
        <v>456</v>
      </c>
      <c r="E493" s="149" t="s">
        <v>459</v>
      </c>
      <c r="F493" s="149" t="s">
        <v>133</v>
      </c>
      <c r="G493" s="149"/>
      <c r="H493" s="150" t="s">
        <v>139</v>
      </c>
      <c r="I493" s="174">
        <v>0.01</v>
      </c>
      <c r="J493" s="175">
        <v>63.36</v>
      </c>
      <c r="K493" s="176">
        <v>0.63</v>
      </c>
    </row>
    <row r="494" ht="14.4" customHeight="1" spans="2:11">
      <c r="B494" s="147" t="s">
        <v>75</v>
      </c>
      <c r="C494" s="148" t="s">
        <v>460</v>
      </c>
      <c r="D494" s="149" t="s">
        <v>456</v>
      </c>
      <c r="E494" s="149" t="s">
        <v>461</v>
      </c>
      <c r="F494" s="149" t="s">
        <v>78</v>
      </c>
      <c r="G494" s="149"/>
      <c r="H494" s="150" t="s">
        <v>102</v>
      </c>
      <c r="I494" s="174">
        <v>0.26</v>
      </c>
      <c r="J494" s="175">
        <v>21.1</v>
      </c>
      <c r="K494" s="176">
        <v>5.48</v>
      </c>
    </row>
    <row r="495" ht="14.4" customHeight="1" spans="2:11">
      <c r="B495" s="147" t="s">
        <v>75</v>
      </c>
      <c r="C495" s="148" t="s">
        <v>462</v>
      </c>
      <c r="D495" s="149" t="s">
        <v>456</v>
      </c>
      <c r="E495" s="149" t="s">
        <v>463</v>
      </c>
      <c r="F495" s="149" t="s">
        <v>133</v>
      </c>
      <c r="G495" s="149"/>
      <c r="H495" s="150" t="s">
        <v>199</v>
      </c>
      <c r="I495" s="174">
        <v>1</v>
      </c>
      <c r="J495" s="175">
        <v>9.12</v>
      </c>
      <c r="K495" s="176">
        <v>9.12</v>
      </c>
    </row>
    <row r="496" spans="2:11">
      <c r="B496" s="147" t="s">
        <v>75</v>
      </c>
      <c r="C496" s="148" t="s">
        <v>464</v>
      </c>
      <c r="D496" s="149" t="s">
        <v>456</v>
      </c>
      <c r="E496" s="149" t="s">
        <v>465</v>
      </c>
      <c r="F496" s="149" t="s">
        <v>133</v>
      </c>
      <c r="G496" s="149"/>
      <c r="H496" s="150" t="s">
        <v>167</v>
      </c>
      <c r="I496" s="174">
        <v>0.016</v>
      </c>
      <c r="J496" s="175">
        <v>61.02</v>
      </c>
      <c r="K496" s="176">
        <v>0.97</v>
      </c>
    </row>
    <row r="497" ht="14.4" customHeight="1" spans="2:11">
      <c r="B497" s="147" t="s">
        <v>75</v>
      </c>
      <c r="C497" s="148" t="s">
        <v>466</v>
      </c>
      <c r="D497" s="149" t="s">
        <v>456</v>
      </c>
      <c r="E497" s="149" t="s">
        <v>467</v>
      </c>
      <c r="F497" s="149" t="s">
        <v>78</v>
      </c>
      <c r="G497" s="149"/>
      <c r="H497" s="150" t="s">
        <v>102</v>
      </c>
      <c r="I497" s="174">
        <v>0.26</v>
      </c>
      <c r="J497" s="175">
        <v>26.18</v>
      </c>
      <c r="K497" s="176">
        <v>6.8</v>
      </c>
    </row>
    <row r="498" ht="14.4" customHeight="1" spans="2:11">
      <c r="B498" s="152"/>
      <c r="C498" s="153"/>
      <c r="D498" s="153"/>
      <c r="E498" s="153"/>
      <c r="F498" s="153" t="s">
        <v>92</v>
      </c>
      <c r="G498" s="154">
        <v>12.28</v>
      </c>
      <c r="H498" s="153" t="s">
        <v>93</v>
      </c>
      <c r="I498" s="154">
        <v>0</v>
      </c>
      <c r="J498" s="153" t="s">
        <v>94</v>
      </c>
      <c r="K498" s="177">
        <v>12.28</v>
      </c>
    </row>
    <row r="499" ht="14.4" customHeight="1" spans="2:11">
      <c r="B499" s="152"/>
      <c r="C499" s="153"/>
      <c r="D499" s="153"/>
      <c r="E499" s="153"/>
      <c r="F499" s="153" t="s">
        <v>95</v>
      </c>
      <c r="G499" s="154">
        <v>5.11</v>
      </c>
      <c r="H499" s="153"/>
      <c r="I499" s="153" t="s">
        <v>96</v>
      </c>
      <c r="J499" s="153"/>
      <c r="K499" s="177">
        <v>28.11</v>
      </c>
    </row>
    <row r="500" ht="26.25" spans="2:11">
      <c r="B500" s="155"/>
      <c r="C500" s="79"/>
      <c r="D500" s="79"/>
      <c r="E500" s="79"/>
      <c r="F500" s="79"/>
      <c r="G500" s="79"/>
      <c r="H500" s="79" t="s">
        <v>97</v>
      </c>
      <c r="I500" s="178">
        <v>144</v>
      </c>
      <c r="J500" s="79" t="s">
        <v>98</v>
      </c>
      <c r="K500" s="179">
        <v>4047.84</v>
      </c>
    </row>
    <row r="501" ht="18.6" customHeight="1" spans="2:11">
      <c r="B501" s="156"/>
      <c r="C501" s="157"/>
      <c r="D501" s="157"/>
      <c r="E501" s="157"/>
      <c r="F501" s="157"/>
      <c r="G501" s="157"/>
      <c r="H501" s="157"/>
      <c r="I501" s="157"/>
      <c r="J501" s="157"/>
      <c r="K501" s="180"/>
    </row>
    <row r="502" ht="22.8" customHeight="1" spans="2:11">
      <c r="B502" s="131" t="s">
        <v>468</v>
      </c>
      <c r="C502" s="132"/>
      <c r="D502" s="132"/>
      <c r="E502" s="132" t="s">
        <v>469</v>
      </c>
      <c r="F502" s="132"/>
      <c r="G502" s="132"/>
      <c r="H502" s="132"/>
      <c r="I502" s="164"/>
      <c r="J502" s="132"/>
      <c r="K502" s="165">
        <v>171483.02</v>
      </c>
    </row>
    <row r="503" ht="17.4" customHeight="1" spans="2:11">
      <c r="B503" s="133" t="s">
        <v>470</v>
      </c>
      <c r="C503" s="134" t="s">
        <v>60</v>
      </c>
      <c r="D503" s="135" t="s">
        <v>61</v>
      </c>
      <c r="E503" s="135" t="s">
        <v>3</v>
      </c>
      <c r="F503" s="135" t="s">
        <v>62</v>
      </c>
      <c r="G503" s="135"/>
      <c r="H503" s="136" t="s">
        <v>63</v>
      </c>
      <c r="I503" s="134" t="s">
        <v>64</v>
      </c>
      <c r="J503" s="134" t="s">
        <v>65</v>
      </c>
      <c r="K503" s="166" t="s">
        <v>19</v>
      </c>
    </row>
    <row r="504" ht="26.4" customHeight="1" spans="2:11">
      <c r="B504" s="137" t="s">
        <v>66</v>
      </c>
      <c r="C504" s="138" t="s">
        <v>471</v>
      </c>
      <c r="D504" s="139" t="s">
        <v>68</v>
      </c>
      <c r="E504" s="139" t="s">
        <v>472</v>
      </c>
      <c r="F504" s="139" t="s">
        <v>473</v>
      </c>
      <c r="G504" s="139"/>
      <c r="H504" s="140" t="s">
        <v>134</v>
      </c>
      <c r="I504" s="168">
        <v>1</v>
      </c>
      <c r="J504" s="169">
        <v>29.35</v>
      </c>
      <c r="K504" s="170">
        <v>29.35</v>
      </c>
    </row>
    <row r="505" ht="26.4" customHeight="1" spans="2:11">
      <c r="B505" s="142" t="s">
        <v>72</v>
      </c>
      <c r="C505" s="143" t="s">
        <v>429</v>
      </c>
      <c r="D505" s="144" t="s">
        <v>68</v>
      </c>
      <c r="E505" s="144" t="s">
        <v>430</v>
      </c>
      <c r="F505" s="144" t="s">
        <v>70</v>
      </c>
      <c r="G505" s="144"/>
      <c r="H505" s="145" t="s">
        <v>102</v>
      </c>
      <c r="I505" s="171">
        <v>0.3182</v>
      </c>
      <c r="J505" s="172">
        <v>23.97</v>
      </c>
      <c r="K505" s="173">
        <v>7.62</v>
      </c>
    </row>
    <row r="506" ht="14.4" customHeight="1" spans="2:11">
      <c r="B506" s="142" t="s">
        <v>72</v>
      </c>
      <c r="C506" s="143" t="s">
        <v>431</v>
      </c>
      <c r="D506" s="144" t="s">
        <v>68</v>
      </c>
      <c r="E506" s="144" t="s">
        <v>432</v>
      </c>
      <c r="F506" s="144" t="s">
        <v>70</v>
      </c>
      <c r="G506" s="144"/>
      <c r="H506" s="145" t="s">
        <v>102</v>
      </c>
      <c r="I506" s="171">
        <v>0.3182</v>
      </c>
      <c r="J506" s="172">
        <v>29.16</v>
      </c>
      <c r="K506" s="173">
        <v>9.27</v>
      </c>
    </row>
    <row r="507" ht="14.4" customHeight="1" spans="2:11">
      <c r="B507" s="147" t="s">
        <v>75</v>
      </c>
      <c r="C507" s="148" t="s">
        <v>474</v>
      </c>
      <c r="D507" s="149" t="s">
        <v>68</v>
      </c>
      <c r="E507" s="149" t="s">
        <v>475</v>
      </c>
      <c r="F507" s="149" t="s">
        <v>133</v>
      </c>
      <c r="G507" s="149"/>
      <c r="H507" s="150" t="s">
        <v>134</v>
      </c>
      <c r="I507" s="174">
        <v>1.0549</v>
      </c>
      <c r="J507" s="175">
        <v>11.78</v>
      </c>
      <c r="K507" s="176">
        <v>12.42</v>
      </c>
    </row>
    <row r="508" ht="14.4" customHeight="1" spans="2:11">
      <c r="B508" s="147" t="s">
        <v>75</v>
      </c>
      <c r="C508" s="148" t="s">
        <v>435</v>
      </c>
      <c r="D508" s="149" t="s">
        <v>68</v>
      </c>
      <c r="E508" s="149" t="s">
        <v>436</v>
      </c>
      <c r="F508" s="149" t="s">
        <v>133</v>
      </c>
      <c r="G508" s="149"/>
      <c r="H508" s="150" t="s">
        <v>199</v>
      </c>
      <c r="I508" s="174">
        <v>0.0177</v>
      </c>
      <c r="J508" s="175">
        <v>2.59</v>
      </c>
      <c r="K508" s="176">
        <v>0.04</v>
      </c>
    </row>
    <row r="509" ht="14.4" customHeight="1" spans="2:11">
      <c r="B509" s="152"/>
      <c r="C509" s="153"/>
      <c r="D509" s="153"/>
      <c r="E509" s="153"/>
      <c r="F509" s="153" t="s">
        <v>92</v>
      </c>
      <c r="G509" s="154">
        <v>13.35</v>
      </c>
      <c r="H509" s="153" t="s">
        <v>93</v>
      </c>
      <c r="I509" s="154">
        <v>0</v>
      </c>
      <c r="J509" s="153" t="s">
        <v>94</v>
      </c>
      <c r="K509" s="177">
        <v>13.35</v>
      </c>
    </row>
    <row r="510" ht="36" customHeight="1" spans="1:11">
      <c r="A510" s="194"/>
      <c r="B510" s="152"/>
      <c r="C510" s="153"/>
      <c r="D510" s="153"/>
      <c r="E510" s="153"/>
      <c r="F510" s="153" t="s">
        <v>95</v>
      </c>
      <c r="G510" s="154">
        <v>6.52</v>
      </c>
      <c r="H510" s="153"/>
      <c r="I510" s="153" t="s">
        <v>96</v>
      </c>
      <c r="J510" s="153"/>
      <c r="K510" s="177">
        <v>35.87</v>
      </c>
    </row>
    <row r="511" ht="26.25" spans="1:11">
      <c r="A511" s="194"/>
      <c r="B511" s="155"/>
      <c r="C511" s="79"/>
      <c r="D511" s="79"/>
      <c r="E511" s="79"/>
      <c r="F511" s="79"/>
      <c r="G511" s="79"/>
      <c r="H511" s="79" t="s">
        <v>97</v>
      </c>
      <c r="I511" s="178">
        <v>670.68</v>
      </c>
      <c r="J511" s="79" t="s">
        <v>98</v>
      </c>
      <c r="K511" s="179">
        <v>24057.29</v>
      </c>
    </row>
    <row r="512" ht="17.4" customHeight="1" spans="2:11">
      <c r="B512" s="156"/>
      <c r="C512" s="157"/>
      <c r="D512" s="157"/>
      <c r="E512" s="157"/>
      <c r="F512" s="157"/>
      <c r="G512" s="157"/>
      <c r="H512" s="157"/>
      <c r="I512" s="157"/>
      <c r="J512" s="157"/>
      <c r="K512" s="180"/>
    </row>
    <row r="513" ht="19.8" customHeight="1" spans="2:11">
      <c r="B513" s="133" t="s">
        <v>476</v>
      </c>
      <c r="C513" s="134" t="s">
        <v>60</v>
      </c>
      <c r="D513" s="135" t="s">
        <v>61</v>
      </c>
      <c r="E513" s="135" t="s">
        <v>3</v>
      </c>
      <c r="F513" s="135" t="s">
        <v>62</v>
      </c>
      <c r="G513" s="135"/>
      <c r="H513" s="136" t="s">
        <v>63</v>
      </c>
      <c r="I513" s="134" t="s">
        <v>64</v>
      </c>
      <c r="J513" s="134" t="s">
        <v>65</v>
      </c>
      <c r="K513" s="166" t="s">
        <v>19</v>
      </c>
    </row>
    <row r="514" ht="26.4" customHeight="1" spans="2:11">
      <c r="B514" s="137" t="s">
        <v>66</v>
      </c>
      <c r="C514" s="138" t="s">
        <v>477</v>
      </c>
      <c r="D514" s="139" t="s">
        <v>68</v>
      </c>
      <c r="E514" s="139" t="s">
        <v>478</v>
      </c>
      <c r="F514" s="139" t="s">
        <v>473</v>
      </c>
      <c r="G514" s="139"/>
      <c r="H514" s="140" t="s">
        <v>199</v>
      </c>
      <c r="I514" s="168">
        <v>1</v>
      </c>
      <c r="J514" s="169">
        <v>26.18</v>
      </c>
      <c r="K514" s="170">
        <v>26.18</v>
      </c>
    </row>
    <row r="515" ht="26.4" customHeight="1" spans="2:11">
      <c r="B515" s="142" t="s">
        <v>72</v>
      </c>
      <c r="C515" s="143" t="s">
        <v>429</v>
      </c>
      <c r="D515" s="144" t="s">
        <v>68</v>
      </c>
      <c r="E515" s="144" t="s">
        <v>430</v>
      </c>
      <c r="F515" s="144" t="s">
        <v>70</v>
      </c>
      <c r="G515" s="144"/>
      <c r="H515" s="145" t="s">
        <v>102</v>
      </c>
      <c r="I515" s="171">
        <v>0.1839</v>
      </c>
      <c r="J515" s="172">
        <v>23.97</v>
      </c>
      <c r="K515" s="173">
        <v>4.4</v>
      </c>
    </row>
    <row r="516" ht="14.4" customHeight="1" spans="2:11">
      <c r="B516" s="142" t="s">
        <v>72</v>
      </c>
      <c r="C516" s="143" t="s">
        <v>431</v>
      </c>
      <c r="D516" s="144" t="s">
        <v>68</v>
      </c>
      <c r="E516" s="144" t="s">
        <v>432</v>
      </c>
      <c r="F516" s="144" t="s">
        <v>70</v>
      </c>
      <c r="G516" s="144"/>
      <c r="H516" s="145" t="s">
        <v>102</v>
      </c>
      <c r="I516" s="171">
        <v>0.1839</v>
      </c>
      <c r="J516" s="172">
        <v>29.16</v>
      </c>
      <c r="K516" s="173">
        <v>5.36</v>
      </c>
    </row>
    <row r="517" ht="14.4" customHeight="1" spans="2:11">
      <c r="B517" s="147" t="s">
        <v>75</v>
      </c>
      <c r="C517" s="148" t="s">
        <v>479</v>
      </c>
      <c r="D517" s="149" t="s">
        <v>68</v>
      </c>
      <c r="E517" s="149" t="s">
        <v>480</v>
      </c>
      <c r="F517" s="149" t="s">
        <v>133</v>
      </c>
      <c r="G517" s="149"/>
      <c r="H517" s="150" t="s">
        <v>199</v>
      </c>
      <c r="I517" s="174">
        <v>3</v>
      </c>
      <c r="J517" s="175">
        <v>1.78</v>
      </c>
      <c r="K517" s="176">
        <v>5.34</v>
      </c>
    </row>
    <row r="518" spans="2:11">
      <c r="B518" s="147" t="s">
        <v>75</v>
      </c>
      <c r="C518" s="148" t="s">
        <v>481</v>
      </c>
      <c r="D518" s="149" t="s">
        <v>68</v>
      </c>
      <c r="E518" s="149" t="s">
        <v>482</v>
      </c>
      <c r="F518" s="149" t="s">
        <v>133</v>
      </c>
      <c r="G518" s="149"/>
      <c r="H518" s="150" t="s">
        <v>199</v>
      </c>
      <c r="I518" s="174">
        <v>1</v>
      </c>
      <c r="J518" s="175">
        <v>8.23</v>
      </c>
      <c r="K518" s="176">
        <v>8.23</v>
      </c>
    </row>
    <row r="519" ht="25.5" spans="2:11">
      <c r="B519" s="147" t="s">
        <v>75</v>
      </c>
      <c r="C519" s="148" t="s">
        <v>483</v>
      </c>
      <c r="D519" s="149" t="s">
        <v>68</v>
      </c>
      <c r="E519" s="149" t="s">
        <v>484</v>
      </c>
      <c r="F519" s="149" t="s">
        <v>133</v>
      </c>
      <c r="G519" s="149"/>
      <c r="H519" s="150" t="s">
        <v>199</v>
      </c>
      <c r="I519" s="174">
        <v>0.075</v>
      </c>
      <c r="J519" s="175">
        <v>38.11</v>
      </c>
      <c r="K519" s="176">
        <v>2.85</v>
      </c>
    </row>
    <row r="520" ht="39" customHeight="1" spans="2:11">
      <c r="B520" s="152"/>
      <c r="C520" s="153"/>
      <c r="D520" s="153"/>
      <c r="E520" s="153"/>
      <c r="F520" s="153" t="s">
        <v>92</v>
      </c>
      <c r="G520" s="154">
        <v>7.71</v>
      </c>
      <c r="H520" s="153" t="s">
        <v>93</v>
      </c>
      <c r="I520" s="154">
        <v>0</v>
      </c>
      <c r="J520" s="153" t="s">
        <v>94</v>
      </c>
      <c r="K520" s="177">
        <v>7.71</v>
      </c>
    </row>
    <row r="521" spans="2:11">
      <c r="B521" s="152"/>
      <c r="C521" s="153"/>
      <c r="D521" s="153"/>
      <c r="E521" s="153"/>
      <c r="F521" s="153" t="s">
        <v>95</v>
      </c>
      <c r="G521" s="154">
        <v>5.81</v>
      </c>
      <c r="H521" s="153"/>
      <c r="I521" s="153" t="s">
        <v>96</v>
      </c>
      <c r="J521" s="153"/>
      <c r="K521" s="177">
        <v>31.99</v>
      </c>
    </row>
    <row r="522" ht="26.25" spans="2:11">
      <c r="B522" s="155"/>
      <c r="C522" s="79"/>
      <c r="D522" s="79"/>
      <c r="E522" s="79"/>
      <c r="F522" s="79"/>
      <c r="G522" s="79"/>
      <c r="H522" s="79" t="s">
        <v>97</v>
      </c>
      <c r="I522" s="178">
        <v>864</v>
      </c>
      <c r="J522" s="79" t="s">
        <v>98</v>
      </c>
      <c r="K522" s="179">
        <v>27639.36</v>
      </c>
    </row>
    <row r="523" ht="15.75" spans="2:11">
      <c r="B523" s="156"/>
      <c r="C523" s="157"/>
      <c r="D523" s="157"/>
      <c r="E523" s="157"/>
      <c r="F523" s="157"/>
      <c r="G523" s="157"/>
      <c r="H523" s="157"/>
      <c r="I523" s="157"/>
      <c r="J523" s="157"/>
      <c r="K523" s="180"/>
    </row>
    <row r="524" ht="18.6" customHeight="1" spans="2:11">
      <c r="B524" s="133" t="s">
        <v>485</v>
      </c>
      <c r="C524" s="134" t="s">
        <v>60</v>
      </c>
      <c r="D524" s="135" t="s">
        <v>61</v>
      </c>
      <c r="E524" s="135" t="s">
        <v>3</v>
      </c>
      <c r="F524" s="135" t="s">
        <v>62</v>
      </c>
      <c r="G524" s="135"/>
      <c r="H524" s="136" t="s">
        <v>63</v>
      </c>
      <c r="I524" s="134" t="s">
        <v>64</v>
      </c>
      <c r="J524" s="134" t="s">
        <v>65</v>
      </c>
      <c r="K524" s="166" t="s">
        <v>19</v>
      </c>
    </row>
    <row r="525" ht="14.4" customHeight="1" spans="2:11">
      <c r="B525" s="137" t="s">
        <v>66</v>
      </c>
      <c r="C525" s="138" t="s">
        <v>486</v>
      </c>
      <c r="D525" s="139" t="s">
        <v>68</v>
      </c>
      <c r="E525" s="139" t="s">
        <v>487</v>
      </c>
      <c r="F525" s="139" t="s">
        <v>473</v>
      </c>
      <c r="G525" s="139"/>
      <c r="H525" s="140" t="s">
        <v>199</v>
      </c>
      <c r="I525" s="168">
        <v>1</v>
      </c>
      <c r="J525" s="169">
        <v>16.13</v>
      </c>
      <c r="K525" s="170">
        <v>16.13</v>
      </c>
    </row>
    <row r="526" ht="26.4" customHeight="1" spans="2:11">
      <c r="B526" s="142" t="s">
        <v>72</v>
      </c>
      <c r="C526" s="143" t="s">
        <v>429</v>
      </c>
      <c r="D526" s="144" t="s">
        <v>68</v>
      </c>
      <c r="E526" s="144" t="s">
        <v>430</v>
      </c>
      <c r="F526" s="144" t="s">
        <v>70</v>
      </c>
      <c r="G526" s="144"/>
      <c r="H526" s="145" t="s">
        <v>102</v>
      </c>
      <c r="I526" s="171">
        <v>0.1379</v>
      </c>
      <c r="J526" s="172">
        <v>23.97</v>
      </c>
      <c r="K526" s="173">
        <v>3.3</v>
      </c>
    </row>
    <row r="527" ht="26.4" customHeight="1" spans="2:11">
      <c r="B527" s="142" t="s">
        <v>72</v>
      </c>
      <c r="C527" s="143" t="s">
        <v>431</v>
      </c>
      <c r="D527" s="144" t="s">
        <v>68</v>
      </c>
      <c r="E527" s="144" t="s">
        <v>432</v>
      </c>
      <c r="F527" s="144" t="s">
        <v>70</v>
      </c>
      <c r="G527" s="144"/>
      <c r="H527" s="145" t="s">
        <v>102</v>
      </c>
      <c r="I527" s="171">
        <v>0.1379</v>
      </c>
      <c r="J527" s="172">
        <v>29.16</v>
      </c>
      <c r="K527" s="173">
        <v>4.02</v>
      </c>
    </row>
    <row r="528" ht="54" customHeight="1" spans="1:11">
      <c r="A528" s="194"/>
      <c r="B528" s="147" t="s">
        <v>75</v>
      </c>
      <c r="C528" s="148" t="s">
        <v>479</v>
      </c>
      <c r="D528" s="149" t="s">
        <v>68</v>
      </c>
      <c r="E528" s="149" t="s">
        <v>480</v>
      </c>
      <c r="F528" s="149" t="s">
        <v>133</v>
      </c>
      <c r="G528" s="149"/>
      <c r="H528" s="150" t="s">
        <v>199</v>
      </c>
      <c r="I528" s="174">
        <v>2</v>
      </c>
      <c r="J528" s="175">
        <v>1.78</v>
      </c>
      <c r="K528" s="176">
        <v>3.56</v>
      </c>
    </row>
    <row r="529" spans="1:11">
      <c r="A529" s="194"/>
      <c r="B529" s="147" t="s">
        <v>75</v>
      </c>
      <c r="C529" s="148" t="s">
        <v>488</v>
      </c>
      <c r="D529" s="149" t="s">
        <v>68</v>
      </c>
      <c r="E529" s="149" t="s">
        <v>489</v>
      </c>
      <c r="F529" s="149" t="s">
        <v>133</v>
      </c>
      <c r="G529" s="149"/>
      <c r="H529" s="150" t="s">
        <v>199</v>
      </c>
      <c r="I529" s="174">
        <v>1</v>
      </c>
      <c r="J529" s="175">
        <v>3.35</v>
      </c>
      <c r="K529" s="176">
        <v>3.35</v>
      </c>
    </row>
    <row r="530" ht="25.5" spans="2:11">
      <c r="B530" s="147" t="s">
        <v>75</v>
      </c>
      <c r="C530" s="148" t="s">
        <v>483</v>
      </c>
      <c r="D530" s="149" t="s">
        <v>68</v>
      </c>
      <c r="E530" s="149" t="s">
        <v>484</v>
      </c>
      <c r="F530" s="149" t="s">
        <v>133</v>
      </c>
      <c r="G530" s="149"/>
      <c r="H530" s="150" t="s">
        <v>199</v>
      </c>
      <c r="I530" s="174">
        <v>0.05</v>
      </c>
      <c r="J530" s="175">
        <v>38.11</v>
      </c>
      <c r="K530" s="176">
        <v>1.9</v>
      </c>
    </row>
    <row r="531" spans="2:11">
      <c r="B531" s="152"/>
      <c r="C531" s="153"/>
      <c r="D531" s="153"/>
      <c r="E531" s="153"/>
      <c r="F531" s="153" t="s">
        <v>92</v>
      </c>
      <c r="G531" s="154">
        <v>5.78</v>
      </c>
      <c r="H531" s="153" t="s">
        <v>93</v>
      </c>
      <c r="I531" s="154">
        <v>0</v>
      </c>
      <c r="J531" s="153" t="s">
        <v>94</v>
      </c>
      <c r="K531" s="177">
        <v>5.78</v>
      </c>
    </row>
    <row r="532" ht="14.4" customHeight="1" spans="2:11">
      <c r="B532" s="152"/>
      <c r="C532" s="153"/>
      <c r="D532" s="153"/>
      <c r="E532" s="153"/>
      <c r="F532" s="153" t="s">
        <v>95</v>
      </c>
      <c r="G532" s="154">
        <v>3.58</v>
      </c>
      <c r="H532" s="153"/>
      <c r="I532" s="153" t="s">
        <v>96</v>
      </c>
      <c r="J532" s="153"/>
      <c r="K532" s="177">
        <v>19.71</v>
      </c>
    </row>
    <row r="533" ht="14.4" customHeight="1" spans="2:11">
      <c r="B533" s="155"/>
      <c r="C533" s="79"/>
      <c r="D533" s="79"/>
      <c r="E533" s="79"/>
      <c r="F533" s="79"/>
      <c r="G533" s="79"/>
      <c r="H533" s="79" t="s">
        <v>97</v>
      </c>
      <c r="I533" s="178">
        <v>1296</v>
      </c>
      <c r="J533" s="79" t="s">
        <v>98</v>
      </c>
      <c r="K533" s="179">
        <v>25544.16</v>
      </c>
    </row>
    <row r="534" ht="19.2" customHeight="1" spans="2:11">
      <c r="B534" s="156"/>
      <c r="C534" s="157"/>
      <c r="D534" s="157"/>
      <c r="E534" s="157"/>
      <c r="F534" s="157"/>
      <c r="G534" s="157"/>
      <c r="H534" s="157"/>
      <c r="I534" s="157"/>
      <c r="J534" s="157"/>
      <c r="K534" s="180"/>
    </row>
    <row r="535" ht="21.6" customHeight="1" spans="2:11">
      <c r="B535" s="133" t="s">
        <v>490</v>
      </c>
      <c r="C535" s="134" t="s">
        <v>60</v>
      </c>
      <c r="D535" s="135" t="s">
        <v>61</v>
      </c>
      <c r="E535" s="135" t="s">
        <v>3</v>
      </c>
      <c r="F535" s="135" t="s">
        <v>62</v>
      </c>
      <c r="G535" s="135"/>
      <c r="H535" s="136" t="s">
        <v>63</v>
      </c>
      <c r="I535" s="134" t="s">
        <v>64</v>
      </c>
      <c r="J535" s="134" t="s">
        <v>65</v>
      </c>
      <c r="K535" s="166" t="s">
        <v>19</v>
      </c>
    </row>
    <row r="536" ht="36" customHeight="1" spans="2:11">
      <c r="B536" s="137" t="s">
        <v>66</v>
      </c>
      <c r="C536" s="138" t="s">
        <v>491</v>
      </c>
      <c r="D536" s="139" t="s">
        <v>68</v>
      </c>
      <c r="E536" s="139" t="s">
        <v>492</v>
      </c>
      <c r="F536" s="139" t="s">
        <v>473</v>
      </c>
      <c r="G536" s="139"/>
      <c r="H536" s="140" t="s">
        <v>199</v>
      </c>
      <c r="I536" s="168">
        <v>1</v>
      </c>
      <c r="J536" s="169">
        <v>16.93</v>
      </c>
      <c r="K536" s="170">
        <v>16.93</v>
      </c>
    </row>
    <row r="537" ht="26.4" customHeight="1" spans="2:11">
      <c r="B537" s="142" t="s">
        <v>72</v>
      </c>
      <c r="C537" s="143" t="s">
        <v>429</v>
      </c>
      <c r="D537" s="144" t="s">
        <v>68</v>
      </c>
      <c r="E537" s="144" t="s">
        <v>430</v>
      </c>
      <c r="F537" s="144" t="s">
        <v>70</v>
      </c>
      <c r="G537" s="144"/>
      <c r="H537" s="145" t="s">
        <v>102</v>
      </c>
      <c r="I537" s="171">
        <v>0.1379</v>
      </c>
      <c r="J537" s="172">
        <v>23.97</v>
      </c>
      <c r="K537" s="173">
        <v>3.3</v>
      </c>
    </row>
    <row r="538" ht="26.4" customHeight="1" spans="2:11">
      <c r="B538" s="142" t="s">
        <v>72</v>
      </c>
      <c r="C538" s="143" t="s">
        <v>431</v>
      </c>
      <c r="D538" s="144" t="s">
        <v>68</v>
      </c>
      <c r="E538" s="144" t="s">
        <v>432</v>
      </c>
      <c r="F538" s="144" t="s">
        <v>70</v>
      </c>
      <c r="G538" s="144"/>
      <c r="H538" s="145" t="s">
        <v>102</v>
      </c>
      <c r="I538" s="171">
        <v>0.1379</v>
      </c>
      <c r="J538" s="172">
        <v>29.16</v>
      </c>
      <c r="K538" s="173">
        <v>4.02</v>
      </c>
    </row>
    <row r="539" spans="2:11">
      <c r="B539" s="147" t="s">
        <v>75</v>
      </c>
      <c r="C539" s="148" t="s">
        <v>479</v>
      </c>
      <c r="D539" s="149" t="s">
        <v>68</v>
      </c>
      <c r="E539" s="149" t="s">
        <v>480</v>
      </c>
      <c r="F539" s="149" t="s">
        <v>133</v>
      </c>
      <c r="G539" s="149"/>
      <c r="H539" s="150" t="s">
        <v>199</v>
      </c>
      <c r="I539" s="174">
        <v>2</v>
      </c>
      <c r="J539" s="175">
        <v>1.78</v>
      </c>
      <c r="K539" s="176">
        <v>3.56</v>
      </c>
    </row>
    <row r="540" ht="14.4" customHeight="1" spans="2:11">
      <c r="B540" s="147" t="s">
        <v>75</v>
      </c>
      <c r="C540" s="148" t="s">
        <v>493</v>
      </c>
      <c r="D540" s="149" t="s">
        <v>68</v>
      </c>
      <c r="E540" s="149" t="s">
        <v>494</v>
      </c>
      <c r="F540" s="149" t="s">
        <v>133</v>
      </c>
      <c r="G540" s="149"/>
      <c r="H540" s="150" t="s">
        <v>199</v>
      </c>
      <c r="I540" s="174">
        <v>1</v>
      </c>
      <c r="J540" s="175">
        <v>4.15</v>
      </c>
      <c r="K540" s="176">
        <v>4.15</v>
      </c>
    </row>
    <row r="541" ht="14.4" customHeight="1" spans="2:11">
      <c r="B541" s="147" t="s">
        <v>75</v>
      </c>
      <c r="C541" s="148" t="s">
        <v>483</v>
      </c>
      <c r="D541" s="149" t="s">
        <v>68</v>
      </c>
      <c r="E541" s="149" t="s">
        <v>484</v>
      </c>
      <c r="F541" s="149" t="s">
        <v>133</v>
      </c>
      <c r="G541" s="149"/>
      <c r="H541" s="150" t="s">
        <v>199</v>
      </c>
      <c r="I541" s="174">
        <v>0.05</v>
      </c>
      <c r="J541" s="175">
        <v>38.11</v>
      </c>
      <c r="K541" s="176">
        <v>1.9</v>
      </c>
    </row>
    <row r="542" spans="2:11">
      <c r="B542" s="152"/>
      <c r="C542" s="153"/>
      <c r="D542" s="153"/>
      <c r="E542" s="153"/>
      <c r="F542" s="153" t="s">
        <v>92</v>
      </c>
      <c r="G542" s="154">
        <v>5.78</v>
      </c>
      <c r="H542" s="153" t="s">
        <v>93</v>
      </c>
      <c r="I542" s="154">
        <v>0</v>
      </c>
      <c r="J542" s="153" t="s">
        <v>94</v>
      </c>
      <c r="K542" s="177">
        <v>5.78</v>
      </c>
    </row>
    <row r="543" spans="2:11">
      <c r="B543" s="152"/>
      <c r="C543" s="153"/>
      <c r="D543" s="153"/>
      <c r="E543" s="153"/>
      <c r="F543" s="153" t="s">
        <v>95</v>
      </c>
      <c r="G543" s="154">
        <v>3.76</v>
      </c>
      <c r="H543" s="153"/>
      <c r="I543" s="153" t="s">
        <v>96</v>
      </c>
      <c r="J543" s="153"/>
      <c r="K543" s="177">
        <v>20.69</v>
      </c>
    </row>
    <row r="544" ht="36" customHeight="1" spans="2:11">
      <c r="B544" s="155"/>
      <c r="C544" s="79"/>
      <c r="D544" s="79"/>
      <c r="E544" s="79"/>
      <c r="F544" s="79"/>
      <c r="G544" s="79"/>
      <c r="H544" s="79" t="s">
        <v>97</v>
      </c>
      <c r="I544" s="178">
        <v>225</v>
      </c>
      <c r="J544" s="79" t="s">
        <v>98</v>
      </c>
      <c r="K544" s="179">
        <v>4655.25</v>
      </c>
    </row>
    <row r="545" ht="15.75" spans="2:11">
      <c r="B545" s="156"/>
      <c r="C545" s="157"/>
      <c r="D545" s="157"/>
      <c r="E545" s="157"/>
      <c r="F545" s="157"/>
      <c r="G545" s="157"/>
      <c r="H545" s="157"/>
      <c r="I545" s="157"/>
      <c r="J545" s="157"/>
      <c r="K545" s="180"/>
    </row>
    <row r="546" ht="21.6" customHeight="1" spans="2:11">
      <c r="B546" s="133" t="s">
        <v>495</v>
      </c>
      <c r="C546" s="134" t="s">
        <v>60</v>
      </c>
      <c r="D546" s="135" t="s">
        <v>61</v>
      </c>
      <c r="E546" s="135" t="s">
        <v>3</v>
      </c>
      <c r="F546" s="135" t="s">
        <v>62</v>
      </c>
      <c r="G546" s="135"/>
      <c r="H546" s="136" t="s">
        <v>63</v>
      </c>
      <c r="I546" s="134" t="s">
        <v>64</v>
      </c>
      <c r="J546" s="134" t="s">
        <v>65</v>
      </c>
      <c r="K546" s="166" t="s">
        <v>19</v>
      </c>
    </row>
    <row r="547" ht="26.4" customHeight="1" spans="2:11">
      <c r="B547" s="137" t="s">
        <v>66</v>
      </c>
      <c r="C547" s="138" t="s">
        <v>496</v>
      </c>
      <c r="D547" s="139" t="s">
        <v>68</v>
      </c>
      <c r="E547" s="139" t="s">
        <v>497</v>
      </c>
      <c r="F547" s="139" t="s">
        <v>473</v>
      </c>
      <c r="G547" s="139"/>
      <c r="H547" s="140" t="s">
        <v>199</v>
      </c>
      <c r="I547" s="168">
        <v>1</v>
      </c>
      <c r="J547" s="169">
        <v>36.83</v>
      </c>
      <c r="K547" s="170">
        <v>36.83</v>
      </c>
    </row>
    <row r="548" ht="14.4" customHeight="1" spans="2:11">
      <c r="B548" s="142" t="s">
        <v>72</v>
      </c>
      <c r="C548" s="143" t="s">
        <v>429</v>
      </c>
      <c r="D548" s="144" t="s">
        <v>68</v>
      </c>
      <c r="E548" s="144" t="s">
        <v>430</v>
      </c>
      <c r="F548" s="144" t="s">
        <v>70</v>
      </c>
      <c r="G548" s="144"/>
      <c r="H548" s="145" t="s">
        <v>102</v>
      </c>
      <c r="I548" s="171">
        <v>0.2082</v>
      </c>
      <c r="J548" s="172">
        <v>23.97</v>
      </c>
      <c r="K548" s="173">
        <v>4.99</v>
      </c>
    </row>
    <row r="549" ht="14.4" customHeight="1" spans="2:11">
      <c r="B549" s="142" t="s">
        <v>72</v>
      </c>
      <c r="C549" s="143" t="s">
        <v>431</v>
      </c>
      <c r="D549" s="144" t="s">
        <v>68</v>
      </c>
      <c r="E549" s="144" t="s">
        <v>432</v>
      </c>
      <c r="F549" s="144" t="s">
        <v>70</v>
      </c>
      <c r="G549" s="144"/>
      <c r="H549" s="145" t="s">
        <v>102</v>
      </c>
      <c r="I549" s="171">
        <v>0.2082</v>
      </c>
      <c r="J549" s="172">
        <v>29.16</v>
      </c>
      <c r="K549" s="173">
        <v>6.07</v>
      </c>
    </row>
    <row r="550" spans="2:11">
      <c r="B550" s="147" t="s">
        <v>75</v>
      </c>
      <c r="C550" s="148" t="s">
        <v>479</v>
      </c>
      <c r="D550" s="149" t="s">
        <v>68</v>
      </c>
      <c r="E550" s="149" t="s">
        <v>480</v>
      </c>
      <c r="F550" s="149" t="s">
        <v>133</v>
      </c>
      <c r="G550" s="149"/>
      <c r="H550" s="150" t="s">
        <v>199</v>
      </c>
      <c r="I550" s="174">
        <v>1</v>
      </c>
      <c r="J550" s="175">
        <v>1.78</v>
      </c>
      <c r="K550" s="176">
        <v>1.78</v>
      </c>
    </row>
    <row r="551" spans="2:11">
      <c r="B551" s="147" t="s">
        <v>75</v>
      </c>
      <c r="C551" s="148" t="s">
        <v>498</v>
      </c>
      <c r="D551" s="149" t="s">
        <v>68</v>
      </c>
      <c r="E551" s="149" t="s">
        <v>499</v>
      </c>
      <c r="F551" s="149" t="s">
        <v>133</v>
      </c>
      <c r="G551" s="149"/>
      <c r="H551" s="150" t="s">
        <v>199</v>
      </c>
      <c r="I551" s="174">
        <v>2</v>
      </c>
      <c r="J551" s="175">
        <v>2.62</v>
      </c>
      <c r="K551" s="176">
        <v>5.24</v>
      </c>
    </row>
    <row r="552" ht="36" customHeight="1" spans="1:11">
      <c r="A552" s="194"/>
      <c r="B552" s="147" t="s">
        <v>75</v>
      </c>
      <c r="C552" s="148" t="s">
        <v>500</v>
      </c>
      <c r="D552" s="149" t="s">
        <v>68</v>
      </c>
      <c r="E552" s="149" t="s">
        <v>501</v>
      </c>
      <c r="F552" s="149" t="s">
        <v>133</v>
      </c>
      <c r="G552" s="149"/>
      <c r="H552" s="150" t="s">
        <v>199</v>
      </c>
      <c r="I552" s="174">
        <v>1</v>
      </c>
      <c r="J552" s="175">
        <v>14.94</v>
      </c>
      <c r="K552" s="176">
        <v>14.94</v>
      </c>
    </row>
    <row r="553" ht="25.5" spans="1:11">
      <c r="A553" s="194"/>
      <c r="B553" s="147" t="s">
        <v>75</v>
      </c>
      <c r="C553" s="148" t="s">
        <v>483</v>
      </c>
      <c r="D553" s="149" t="s">
        <v>68</v>
      </c>
      <c r="E553" s="149" t="s">
        <v>484</v>
      </c>
      <c r="F553" s="149" t="s">
        <v>133</v>
      </c>
      <c r="G553" s="149"/>
      <c r="H553" s="150" t="s">
        <v>199</v>
      </c>
      <c r="I553" s="174">
        <v>0.1</v>
      </c>
      <c r="J553" s="175">
        <v>38.11</v>
      </c>
      <c r="K553" s="176">
        <v>3.81</v>
      </c>
    </row>
    <row r="554" spans="2:11">
      <c r="B554" s="152"/>
      <c r="C554" s="153"/>
      <c r="D554" s="153"/>
      <c r="E554" s="153"/>
      <c r="F554" s="153" t="s">
        <v>92</v>
      </c>
      <c r="G554" s="154">
        <v>8.72</v>
      </c>
      <c r="H554" s="153" t="s">
        <v>93</v>
      </c>
      <c r="I554" s="154">
        <v>0</v>
      </c>
      <c r="J554" s="153" t="s">
        <v>94</v>
      </c>
      <c r="K554" s="177">
        <v>8.72</v>
      </c>
    </row>
    <row r="555" spans="2:11">
      <c r="B555" s="152"/>
      <c r="C555" s="153"/>
      <c r="D555" s="153"/>
      <c r="E555" s="153"/>
      <c r="F555" s="153" t="s">
        <v>95</v>
      </c>
      <c r="G555" s="154">
        <v>8.18</v>
      </c>
      <c r="H555" s="153"/>
      <c r="I555" s="153" t="s">
        <v>96</v>
      </c>
      <c r="J555" s="153"/>
      <c r="K555" s="177">
        <v>45.01</v>
      </c>
    </row>
    <row r="556" ht="14.4" customHeight="1" spans="2:11">
      <c r="B556" s="155"/>
      <c r="C556" s="79"/>
      <c r="D556" s="79"/>
      <c r="E556" s="79"/>
      <c r="F556" s="79"/>
      <c r="G556" s="79"/>
      <c r="H556" s="79" t="s">
        <v>97</v>
      </c>
      <c r="I556" s="178">
        <v>225</v>
      </c>
      <c r="J556" s="79" t="s">
        <v>98</v>
      </c>
      <c r="K556" s="179">
        <v>10127.25</v>
      </c>
    </row>
    <row r="557" ht="14.4" customHeight="1" spans="2:11">
      <c r="B557" s="156"/>
      <c r="C557" s="157"/>
      <c r="D557" s="157"/>
      <c r="E557" s="157"/>
      <c r="F557" s="157"/>
      <c r="G557" s="157"/>
      <c r="H557" s="157"/>
      <c r="I557" s="157"/>
      <c r="J557" s="157"/>
      <c r="K557" s="180"/>
    </row>
    <row r="558" ht="21.6" customHeight="1" spans="2:11">
      <c r="B558" s="133" t="s">
        <v>502</v>
      </c>
      <c r="C558" s="134" t="s">
        <v>60</v>
      </c>
      <c r="D558" s="135" t="s">
        <v>61</v>
      </c>
      <c r="E558" s="135" t="s">
        <v>3</v>
      </c>
      <c r="F558" s="135" t="s">
        <v>62</v>
      </c>
      <c r="G558" s="135"/>
      <c r="H558" s="136" t="s">
        <v>63</v>
      </c>
      <c r="I558" s="134" t="s">
        <v>64</v>
      </c>
      <c r="J558" s="134" t="s">
        <v>65</v>
      </c>
      <c r="K558" s="166" t="s">
        <v>19</v>
      </c>
    </row>
    <row r="559" spans="2:11">
      <c r="B559" s="185" t="s">
        <v>75</v>
      </c>
      <c r="C559" s="186" t="s">
        <v>503</v>
      </c>
      <c r="D559" s="187" t="s">
        <v>456</v>
      </c>
      <c r="E559" s="187" t="s">
        <v>504</v>
      </c>
      <c r="F559" s="187" t="s">
        <v>133</v>
      </c>
      <c r="G559" s="187"/>
      <c r="H559" s="188" t="s">
        <v>199</v>
      </c>
      <c r="I559" s="189">
        <v>1</v>
      </c>
      <c r="J559" s="190">
        <v>8.26</v>
      </c>
      <c r="K559" s="191">
        <v>8.26</v>
      </c>
    </row>
    <row r="560" ht="36" customHeight="1" spans="2:11">
      <c r="B560" s="152"/>
      <c r="C560" s="153"/>
      <c r="D560" s="153"/>
      <c r="E560" s="153"/>
      <c r="F560" s="153" t="s">
        <v>92</v>
      </c>
      <c r="G560" s="154">
        <v>0</v>
      </c>
      <c r="H560" s="153" t="s">
        <v>93</v>
      </c>
      <c r="I560" s="154">
        <v>0</v>
      </c>
      <c r="J560" s="153" t="s">
        <v>94</v>
      </c>
      <c r="K560" s="177">
        <v>0</v>
      </c>
    </row>
    <row r="561" spans="2:11">
      <c r="B561" s="152"/>
      <c r="C561" s="153"/>
      <c r="D561" s="153"/>
      <c r="E561" s="153"/>
      <c r="F561" s="153" t="s">
        <v>95</v>
      </c>
      <c r="G561" s="154">
        <v>1.23</v>
      </c>
      <c r="H561" s="153"/>
      <c r="I561" s="153" t="s">
        <v>96</v>
      </c>
      <c r="J561" s="153"/>
      <c r="K561" s="177">
        <v>9.49</v>
      </c>
    </row>
    <row r="562" ht="26.25" spans="2:11">
      <c r="B562" s="155"/>
      <c r="C562" s="79"/>
      <c r="D562" s="79"/>
      <c r="E562" s="79"/>
      <c r="F562" s="79"/>
      <c r="G562" s="79"/>
      <c r="H562" s="79" t="s">
        <v>97</v>
      </c>
      <c r="I562" s="178">
        <v>9</v>
      </c>
      <c r="J562" s="79" t="s">
        <v>98</v>
      </c>
      <c r="K562" s="179">
        <v>85.41</v>
      </c>
    </row>
    <row r="563" ht="15.75" spans="2:11">
      <c r="B563" s="156"/>
      <c r="C563" s="157"/>
      <c r="D563" s="157"/>
      <c r="E563" s="157"/>
      <c r="F563" s="157"/>
      <c r="G563" s="157"/>
      <c r="H563" s="157"/>
      <c r="I563" s="157"/>
      <c r="J563" s="157"/>
      <c r="K563" s="180"/>
    </row>
    <row r="564" ht="14.4" customHeight="1" spans="2:11">
      <c r="B564" s="133" t="s">
        <v>505</v>
      </c>
      <c r="C564" s="134" t="s">
        <v>60</v>
      </c>
      <c r="D564" s="135" t="s">
        <v>61</v>
      </c>
      <c r="E564" s="135" t="s">
        <v>3</v>
      </c>
      <c r="F564" s="135" t="s">
        <v>62</v>
      </c>
      <c r="G564" s="135"/>
      <c r="H564" s="136" t="s">
        <v>63</v>
      </c>
      <c r="I564" s="134" t="s">
        <v>64</v>
      </c>
      <c r="J564" s="134" t="s">
        <v>65</v>
      </c>
      <c r="K564" s="166" t="s">
        <v>19</v>
      </c>
    </row>
    <row r="565" ht="14.4" customHeight="1" spans="2:11">
      <c r="B565" s="137" t="s">
        <v>66</v>
      </c>
      <c r="C565" s="138" t="s">
        <v>506</v>
      </c>
      <c r="D565" s="139" t="s">
        <v>68</v>
      </c>
      <c r="E565" s="139" t="s">
        <v>507</v>
      </c>
      <c r="F565" s="139" t="s">
        <v>473</v>
      </c>
      <c r="G565" s="139"/>
      <c r="H565" s="140" t="s">
        <v>134</v>
      </c>
      <c r="I565" s="168">
        <v>1</v>
      </c>
      <c r="J565" s="169">
        <v>40.88</v>
      </c>
      <c r="K565" s="170">
        <v>40.88</v>
      </c>
    </row>
    <row r="566" ht="26.4" customHeight="1" spans="2:11">
      <c r="B566" s="142" t="s">
        <v>72</v>
      </c>
      <c r="C566" s="143" t="s">
        <v>429</v>
      </c>
      <c r="D566" s="144" t="s">
        <v>68</v>
      </c>
      <c r="E566" s="144" t="s">
        <v>430</v>
      </c>
      <c r="F566" s="144" t="s">
        <v>70</v>
      </c>
      <c r="G566" s="144"/>
      <c r="H566" s="145" t="s">
        <v>102</v>
      </c>
      <c r="I566" s="171">
        <v>0.4444</v>
      </c>
      <c r="J566" s="172">
        <v>23.97</v>
      </c>
      <c r="K566" s="173">
        <v>10.65</v>
      </c>
    </row>
    <row r="567" ht="26.4" customHeight="1" spans="2:11">
      <c r="B567" s="142" t="s">
        <v>72</v>
      </c>
      <c r="C567" s="143" t="s">
        <v>431</v>
      </c>
      <c r="D567" s="144" t="s">
        <v>68</v>
      </c>
      <c r="E567" s="144" t="s">
        <v>432</v>
      </c>
      <c r="F567" s="144" t="s">
        <v>70</v>
      </c>
      <c r="G567" s="144"/>
      <c r="H567" s="145" t="s">
        <v>102</v>
      </c>
      <c r="I567" s="171">
        <v>0.4444</v>
      </c>
      <c r="J567" s="172">
        <v>29.16</v>
      </c>
      <c r="K567" s="173">
        <v>12.95</v>
      </c>
    </row>
    <row r="568" spans="2:11">
      <c r="B568" s="147" t="s">
        <v>75</v>
      </c>
      <c r="C568" s="148" t="s">
        <v>508</v>
      </c>
      <c r="D568" s="149" t="s">
        <v>68</v>
      </c>
      <c r="E568" s="149" t="s">
        <v>509</v>
      </c>
      <c r="F568" s="149" t="s">
        <v>133</v>
      </c>
      <c r="G568" s="149"/>
      <c r="H568" s="150" t="s">
        <v>134</v>
      </c>
      <c r="I568" s="174">
        <v>1.0549</v>
      </c>
      <c r="J568" s="175">
        <v>16.33</v>
      </c>
      <c r="K568" s="176">
        <v>17.22</v>
      </c>
    </row>
    <row r="569" spans="2:11">
      <c r="B569" s="147" t="s">
        <v>75</v>
      </c>
      <c r="C569" s="148" t="s">
        <v>435</v>
      </c>
      <c r="D569" s="149" t="s">
        <v>68</v>
      </c>
      <c r="E569" s="149" t="s">
        <v>436</v>
      </c>
      <c r="F569" s="149" t="s">
        <v>133</v>
      </c>
      <c r="G569" s="149"/>
      <c r="H569" s="150" t="s">
        <v>199</v>
      </c>
      <c r="I569" s="174">
        <v>0.0247</v>
      </c>
      <c r="J569" s="175">
        <v>2.59</v>
      </c>
      <c r="K569" s="176">
        <v>0.06</v>
      </c>
    </row>
    <row r="570" spans="2:11">
      <c r="B570" s="152"/>
      <c r="C570" s="153"/>
      <c r="D570" s="153"/>
      <c r="E570" s="153"/>
      <c r="F570" s="153" t="s">
        <v>92</v>
      </c>
      <c r="G570" s="154">
        <v>18.64</v>
      </c>
      <c r="H570" s="153" t="s">
        <v>93</v>
      </c>
      <c r="I570" s="154">
        <v>0</v>
      </c>
      <c r="J570" s="153" t="s">
        <v>94</v>
      </c>
      <c r="K570" s="177">
        <v>18.64</v>
      </c>
    </row>
    <row r="571" spans="2:11">
      <c r="B571" s="152"/>
      <c r="C571" s="153"/>
      <c r="D571" s="153"/>
      <c r="E571" s="153"/>
      <c r="F571" s="153" t="s">
        <v>95</v>
      </c>
      <c r="G571" s="154">
        <v>9.08</v>
      </c>
      <c r="H571" s="153"/>
      <c r="I571" s="153" t="s">
        <v>96</v>
      </c>
      <c r="J571" s="153"/>
      <c r="K571" s="177">
        <v>49.96</v>
      </c>
    </row>
    <row r="572" ht="26.25" spans="2:11">
      <c r="B572" s="155"/>
      <c r="C572" s="79"/>
      <c r="D572" s="79"/>
      <c r="E572" s="79"/>
      <c r="F572" s="79"/>
      <c r="G572" s="79"/>
      <c r="H572" s="79" t="s">
        <v>97</v>
      </c>
      <c r="I572" s="178">
        <v>64.89</v>
      </c>
      <c r="J572" s="79" t="s">
        <v>98</v>
      </c>
      <c r="K572" s="179">
        <v>3241.9</v>
      </c>
    </row>
    <row r="573" ht="15.75" spans="2:11">
      <c r="B573" s="156"/>
      <c r="C573" s="157"/>
      <c r="D573" s="157"/>
      <c r="E573" s="157"/>
      <c r="F573" s="157"/>
      <c r="G573" s="157"/>
      <c r="H573" s="157"/>
      <c r="I573" s="157"/>
      <c r="J573" s="157"/>
      <c r="K573" s="180"/>
    </row>
    <row r="574" ht="20.4" customHeight="1" spans="2:11">
      <c r="B574" s="133" t="s">
        <v>510</v>
      </c>
      <c r="C574" s="134" t="s">
        <v>60</v>
      </c>
      <c r="D574" s="135" t="s">
        <v>61</v>
      </c>
      <c r="E574" s="135" t="s">
        <v>3</v>
      </c>
      <c r="F574" s="135" t="s">
        <v>62</v>
      </c>
      <c r="G574" s="135"/>
      <c r="H574" s="136" t="s">
        <v>63</v>
      </c>
      <c r="I574" s="134" t="s">
        <v>64</v>
      </c>
      <c r="J574" s="134" t="s">
        <v>65</v>
      </c>
      <c r="K574" s="166" t="s">
        <v>19</v>
      </c>
    </row>
    <row r="575" ht="26.4" customHeight="1" spans="2:11">
      <c r="B575" s="137" t="s">
        <v>66</v>
      </c>
      <c r="C575" s="138" t="s">
        <v>511</v>
      </c>
      <c r="D575" s="139" t="s">
        <v>68</v>
      </c>
      <c r="E575" s="139" t="s">
        <v>512</v>
      </c>
      <c r="F575" s="139" t="s">
        <v>473</v>
      </c>
      <c r="G575" s="139"/>
      <c r="H575" s="140" t="s">
        <v>134</v>
      </c>
      <c r="I575" s="168">
        <v>1</v>
      </c>
      <c r="J575" s="169">
        <v>36.59</v>
      </c>
      <c r="K575" s="170">
        <v>36.59</v>
      </c>
    </row>
    <row r="576" ht="26.4" customHeight="1" spans="2:11">
      <c r="B576" s="142" t="s">
        <v>72</v>
      </c>
      <c r="C576" s="143" t="s">
        <v>429</v>
      </c>
      <c r="D576" s="144" t="s">
        <v>68</v>
      </c>
      <c r="E576" s="144" t="s">
        <v>430</v>
      </c>
      <c r="F576" s="144" t="s">
        <v>70</v>
      </c>
      <c r="G576" s="144"/>
      <c r="H576" s="145" t="s">
        <v>102</v>
      </c>
      <c r="I576" s="171">
        <v>0.3813</v>
      </c>
      <c r="J576" s="172">
        <v>23.97</v>
      </c>
      <c r="K576" s="173">
        <v>9.13</v>
      </c>
    </row>
    <row r="577" ht="26.4" customHeight="1" spans="2:11">
      <c r="B577" s="142" t="s">
        <v>72</v>
      </c>
      <c r="C577" s="143" t="s">
        <v>431</v>
      </c>
      <c r="D577" s="144" t="s">
        <v>68</v>
      </c>
      <c r="E577" s="144" t="s">
        <v>432</v>
      </c>
      <c r="F577" s="144" t="s">
        <v>70</v>
      </c>
      <c r="G577" s="144"/>
      <c r="H577" s="145" t="s">
        <v>102</v>
      </c>
      <c r="I577" s="171">
        <v>0.3813</v>
      </c>
      <c r="J577" s="172">
        <v>29.16</v>
      </c>
      <c r="K577" s="173">
        <v>11.11</v>
      </c>
    </row>
    <row r="578" spans="2:11">
      <c r="B578" s="147" t="s">
        <v>75</v>
      </c>
      <c r="C578" s="148" t="s">
        <v>513</v>
      </c>
      <c r="D578" s="149" t="s">
        <v>68</v>
      </c>
      <c r="E578" s="149" t="s">
        <v>514</v>
      </c>
      <c r="F578" s="149" t="s">
        <v>133</v>
      </c>
      <c r="G578" s="149"/>
      <c r="H578" s="150" t="s">
        <v>134</v>
      </c>
      <c r="I578" s="174">
        <v>1.0549</v>
      </c>
      <c r="J578" s="175">
        <v>15.46</v>
      </c>
      <c r="K578" s="176">
        <v>16.3</v>
      </c>
    </row>
    <row r="579" spans="2:11">
      <c r="B579" s="147" t="s">
        <v>75</v>
      </c>
      <c r="C579" s="148" t="s">
        <v>435</v>
      </c>
      <c r="D579" s="149" t="s">
        <v>68</v>
      </c>
      <c r="E579" s="149" t="s">
        <v>436</v>
      </c>
      <c r="F579" s="149" t="s">
        <v>133</v>
      </c>
      <c r="G579" s="149"/>
      <c r="H579" s="150" t="s">
        <v>199</v>
      </c>
      <c r="I579" s="174">
        <v>0.0212</v>
      </c>
      <c r="J579" s="175">
        <v>2.59</v>
      </c>
      <c r="K579" s="176">
        <v>0.05</v>
      </c>
    </row>
    <row r="580" spans="2:11">
      <c r="B580" s="152"/>
      <c r="C580" s="153"/>
      <c r="D580" s="153"/>
      <c r="E580" s="153"/>
      <c r="F580" s="153" t="s">
        <v>92</v>
      </c>
      <c r="G580" s="154">
        <v>16</v>
      </c>
      <c r="H580" s="153" t="s">
        <v>93</v>
      </c>
      <c r="I580" s="154">
        <v>0</v>
      </c>
      <c r="J580" s="153" t="s">
        <v>94</v>
      </c>
      <c r="K580" s="177">
        <v>16</v>
      </c>
    </row>
    <row r="581" spans="2:11">
      <c r="B581" s="152"/>
      <c r="C581" s="153"/>
      <c r="D581" s="153"/>
      <c r="E581" s="153"/>
      <c r="F581" s="153" t="s">
        <v>95</v>
      </c>
      <c r="G581" s="154">
        <v>8.13</v>
      </c>
      <c r="H581" s="153"/>
      <c r="I581" s="153" t="s">
        <v>96</v>
      </c>
      <c r="J581" s="153"/>
      <c r="K581" s="177">
        <v>44.72</v>
      </c>
    </row>
    <row r="582" ht="26.25" spans="2:11">
      <c r="B582" s="155"/>
      <c r="C582" s="79"/>
      <c r="D582" s="79"/>
      <c r="E582" s="79"/>
      <c r="F582" s="79"/>
      <c r="G582" s="79"/>
      <c r="H582" s="79" t="s">
        <v>97</v>
      </c>
      <c r="I582" s="178">
        <v>172</v>
      </c>
      <c r="J582" s="79" t="s">
        <v>98</v>
      </c>
      <c r="K582" s="179">
        <v>7691.84</v>
      </c>
    </row>
    <row r="583" ht="15.75" spans="2:11">
      <c r="B583" s="156"/>
      <c r="C583" s="157"/>
      <c r="D583" s="157"/>
      <c r="E583" s="157"/>
      <c r="F583" s="157"/>
      <c r="G583" s="157"/>
      <c r="H583" s="157"/>
      <c r="I583" s="157"/>
      <c r="J583" s="157"/>
      <c r="K583" s="180"/>
    </row>
    <row r="584" ht="22.8" customHeight="1" spans="2:11">
      <c r="B584" s="133" t="s">
        <v>515</v>
      </c>
      <c r="C584" s="134" t="s">
        <v>60</v>
      </c>
      <c r="D584" s="135" t="s">
        <v>61</v>
      </c>
      <c r="E584" s="135" t="s">
        <v>3</v>
      </c>
      <c r="F584" s="135" t="s">
        <v>62</v>
      </c>
      <c r="G584" s="135"/>
      <c r="H584" s="136" t="s">
        <v>63</v>
      </c>
      <c r="I584" s="134" t="s">
        <v>64</v>
      </c>
      <c r="J584" s="134" t="s">
        <v>65</v>
      </c>
      <c r="K584" s="166" t="s">
        <v>19</v>
      </c>
    </row>
    <row r="585" spans="2:11">
      <c r="B585" s="185" t="s">
        <v>75</v>
      </c>
      <c r="C585" s="186" t="s">
        <v>516</v>
      </c>
      <c r="D585" s="187" t="s">
        <v>68</v>
      </c>
      <c r="E585" s="187" t="s">
        <v>517</v>
      </c>
      <c r="F585" s="187" t="s">
        <v>133</v>
      </c>
      <c r="G585" s="187"/>
      <c r="H585" s="188" t="s">
        <v>199</v>
      </c>
      <c r="I585" s="189">
        <v>1</v>
      </c>
      <c r="J585" s="190">
        <v>4.91</v>
      </c>
      <c r="K585" s="191">
        <v>4.91</v>
      </c>
    </row>
    <row r="586" spans="2:11">
      <c r="B586" s="152"/>
      <c r="C586" s="153"/>
      <c r="D586" s="153"/>
      <c r="E586" s="153"/>
      <c r="F586" s="153" t="s">
        <v>92</v>
      </c>
      <c r="G586" s="154">
        <v>0</v>
      </c>
      <c r="H586" s="153" t="s">
        <v>93</v>
      </c>
      <c r="I586" s="154">
        <v>0</v>
      </c>
      <c r="J586" s="153" t="s">
        <v>94</v>
      </c>
      <c r="K586" s="177">
        <v>0</v>
      </c>
    </row>
    <row r="587" spans="2:11">
      <c r="B587" s="152"/>
      <c r="C587" s="153"/>
      <c r="D587" s="153"/>
      <c r="E587" s="153"/>
      <c r="F587" s="153" t="s">
        <v>95</v>
      </c>
      <c r="G587" s="154">
        <v>0.73</v>
      </c>
      <c r="H587" s="153"/>
      <c r="I587" s="153" t="s">
        <v>96</v>
      </c>
      <c r="J587" s="153"/>
      <c r="K587" s="177">
        <v>5.64</v>
      </c>
    </row>
    <row r="588" ht="26.25" spans="2:11">
      <c r="B588" s="155"/>
      <c r="C588" s="79"/>
      <c r="D588" s="79"/>
      <c r="E588" s="79"/>
      <c r="F588" s="79"/>
      <c r="G588" s="79"/>
      <c r="H588" s="79" t="s">
        <v>97</v>
      </c>
      <c r="I588" s="178">
        <v>1080</v>
      </c>
      <c r="J588" s="79" t="s">
        <v>98</v>
      </c>
      <c r="K588" s="179">
        <v>6091.2</v>
      </c>
    </row>
    <row r="589" ht="15.75" spans="2:11">
      <c r="B589" s="156"/>
      <c r="C589" s="157"/>
      <c r="D589" s="157"/>
      <c r="E589" s="157"/>
      <c r="F589" s="157"/>
      <c r="G589" s="157"/>
      <c r="H589" s="157"/>
      <c r="I589" s="157"/>
      <c r="J589" s="157"/>
      <c r="K589" s="180"/>
    </row>
    <row r="590" ht="21.6" customHeight="1" spans="2:11">
      <c r="B590" s="133" t="s">
        <v>518</v>
      </c>
      <c r="C590" s="134" t="s">
        <v>60</v>
      </c>
      <c r="D590" s="135" t="s">
        <v>61</v>
      </c>
      <c r="E590" s="135" t="s">
        <v>3</v>
      </c>
      <c r="F590" s="135" t="s">
        <v>62</v>
      </c>
      <c r="G590" s="135"/>
      <c r="H590" s="136" t="s">
        <v>63</v>
      </c>
      <c r="I590" s="134" t="s">
        <v>64</v>
      </c>
      <c r="J590" s="134" t="s">
        <v>65</v>
      </c>
      <c r="K590" s="166" t="s">
        <v>19</v>
      </c>
    </row>
    <row r="591" ht="26.4" customHeight="1" spans="2:11">
      <c r="B591" s="137" t="s">
        <v>66</v>
      </c>
      <c r="C591" s="138" t="s">
        <v>519</v>
      </c>
      <c r="D591" s="139" t="s">
        <v>68</v>
      </c>
      <c r="E591" s="139" t="s">
        <v>520</v>
      </c>
      <c r="F591" s="139" t="s">
        <v>521</v>
      </c>
      <c r="G591" s="139"/>
      <c r="H591" s="140" t="s">
        <v>134</v>
      </c>
      <c r="I591" s="168">
        <v>1</v>
      </c>
      <c r="J591" s="169">
        <v>80.73</v>
      </c>
      <c r="K591" s="170">
        <v>80.73</v>
      </c>
    </row>
    <row r="592" ht="26.4" customHeight="1" spans="2:11">
      <c r="B592" s="142" t="s">
        <v>72</v>
      </c>
      <c r="C592" s="143" t="s">
        <v>429</v>
      </c>
      <c r="D592" s="144" t="s">
        <v>68</v>
      </c>
      <c r="E592" s="144" t="s">
        <v>430</v>
      </c>
      <c r="F592" s="144" t="s">
        <v>70</v>
      </c>
      <c r="G592" s="144"/>
      <c r="H592" s="145" t="s">
        <v>102</v>
      </c>
      <c r="I592" s="171">
        <v>0.2533</v>
      </c>
      <c r="J592" s="172">
        <v>23.97</v>
      </c>
      <c r="K592" s="173">
        <v>6.07</v>
      </c>
    </row>
    <row r="593" ht="26.4" customHeight="1" spans="2:11">
      <c r="B593" s="142" t="s">
        <v>72</v>
      </c>
      <c r="C593" s="143" t="s">
        <v>431</v>
      </c>
      <c r="D593" s="144" t="s">
        <v>68</v>
      </c>
      <c r="E593" s="144" t="s">
        <v>432</v>
      </c>
      <c r="F593" s="144" t="s">
        <v>70</v>
      </c>
      <c r="G593" s="144"/>
      <c r="H593" s="145" t="s">
        <v>102</v>
      </c>
      <c r="I593" s="171">
        <v>0.2533</v>
      </c>
      <c r="J593" s="172">
        <v>29.16</v>
      </c>
      <c r="K593" s="173">
        <v>7.38</v>
      </c>
    </row>
    <row r="594" spans="2:11">
      <c r="B594" s="147" t="s">
        <v>75</v>
      </c>
      <c r="C594" s="148" t="s">
        <v>522</v>
      </c>
      <c r="D594" s="149" t="s">
        <v>68</v>
      </c>
      <c r="E594" s="149" t="s">
        <v>523</v>
      </c>
      <c r="F594" s="149" t="s">
        <v>133</v>
      </c>
      <c r="G594" s="149"/>
      <c r="H594" s="150" t="s">
        <v>134</v>
      </c>
      <c r="I594" s="174">
        <v>1.0353</v>
      </c>
      <c r="J594" s="175">
        <v>64.96</v>
      </c>
      <c r="K594" s="176">
        <v>67.25</v>
      </c>
    </row>
    <row r="595" spans="2:11">
      <c r="B595" s="147" t="s">
        <v>75</v>
      </c>
      <c r="C595" s="148" t="s">
        <v>435</v>
      </c>
      <c r="D595" s="149" t="s">
        <v>68</v>
      </c>
      <c r="E595" s="149" t="s">
        <v>436</v>
      </c>
      <c r="F595" s="149" t="s">
        <v>133</v>
      </c>
      <c r="G595" s="149"/>
      <c r="H595" s="150" t="s">
        <v>199</v>
      </c>
      <c r="I595" s="174">
        <v>0.0141</v>
      </c>
      <c r="J595" s="175">
        <v>2.59</v>
      </c>
      <c r="K595" s="176">
        <v>0.03</v>
      </c>
    </row>
    <row r="596" spans="2:11">
      <c r="B596" s="152"/>
      <c r="C596" s="153"/>
      <c r="D596" s="153"/>
      <c r="E596" s="153"/>
      <c r="F596" s="153" t="s">
        <v>92</v>
      </c>
      <c r="G596" s="154">
        <v>10.62</v>
      </c>
      <c r="H596" s="153" t="s">
        <v>93</v>
      </c>
      <c r="I596" s="154">
        <v>0</v>
      </c>
      <c r="J596" s="153" t="s">
        <v>94</v>
      </c>
      <c r="K596" s="177">
        <v>10.62</v>
      </c>
    </row>
    <row r="597" spans="2:11">
      <c r="B597" s="152"/>
      <c r="C597" s="153"/>
      <c r="D597" s="153"/>
      <c r="E597" s="153"/>
      <c r="F597" s="153" t="s">
        <v>95</v>
      </c>
      <c r="G597" s="154">
        <v>17.94</v>
      </c>
      <c r="H597" s="153"/>
      <c r="I597" s="153" t="s">
        <v>96</v>
      </c>
      <c r="J597" s="153"/>
      <c r="K597" s="177">
        <v>98.67</v>
      </c>
    </row>
    <row r="598" ht="26.25" spans="2:11">
      <c r="B598" s="155"/>
      <c r="C598" s="79"/>
      <c r="D598" s="79"/>
      <c r="E598" s="79"/>
      <c r="F598" s="79"/>
      <c r="G598" s="79"/>
      <c r="H598" s="79" t="s">
        <v>97</v>
      </c>
      <c r="I598" s="178">
        <v>36</v>
      </c>
      <c r="J598" s="79" t="s">
        <v>98</v>
      </c>
      <c r="K598" s="179">
        <v>3552.12</v>
      </c>
    </row>
    <row r="599" ht="15.75" spans="2:11">
      <c r="B599" s="156"/>
      <c r="C599" s="157"/>
      <c r="D599" s="157"/>
      <c r="E599" s="157"/>
      <c r="F599" s="157"/>
      <c r="G599" s="157"/>
      <c r="H599" s="157"/>
      <c r="I599" s="157"/>
      <c r="J599" s="157"/>
      <c r="K599" s="180"/>
    </row>
    <row r="600" ht="21.6" customHeight="1" spans="2:11">
      <c r="B600" s="133" t="s">
        <v>518</v>
      </c>
      <c r="C600" s="134" t="s">
        <v>60</v>
      </c>
      <c r="D600" s="135" t="s">
        <v>61</v>
      </c>
      <c r="E600" s="135" t="s">
        <v>3</v>
      </c>
      <c r="F600" s="135" t="s">
        <v>62</v>
      </c>
      <c r="G600" s="135"/>
      <c r="H600" s="136" t="s">
        <v>63</v>
      </c>
      <c r="I600" s="134" t="s">
        <v>64</v>
      </c>
      <c r="J600" s="134" t="s">
        <v>65</v>
      </c>
      <c r="K600" s="166" t="s">
        <v>19</v>
      </c>
    </row>
    <row r="601" ht="26.4" customHeight="1" spans="2:11">
      <c r="B601" s="137" t="s">
        <v>66</v>
      </c>
      <c r="C601" s="138" t="s">
        <v>524</v>
      </c>
      <c r="D601" s="139" t="s">
        <v>525</v>
      </c>
      <c r="E601" s="139" t="s">
        <v>526</v>
      </c>
      <c r="F601" s="139" t="s">
        <v>527</v>
      </c>
      <c r="G601" s="139"/>
      <c r="H601" s="140" t="s">
        <v>199</v>
      </c>
      <c r="I601" s="168">
        <v>1</v>
      </c>
      <c r="J601" s="169">
        <v>3189.88</v>
      </c>
      <c r="K601" s="170">
        <v>3189.88</v>
      </c>
    </row>
    <row r="602" ht="26.4" customHeight="1" spans="2:11">
      <c r="B602" s="142" t="s">
        <v>72</v>
      </c>
      <c r="C602" s="143" t="s">
        <v>528</v>
      </c>
      <c r="D602" s="144" t="s">
        <v>68</v>
      </c>
      <c r="E602" s="144" t="s">
        <v>529</v>
      </c>
      <c r="F602" s="144" t="s">
        <v>530</v>
      </c>
      <c r="G602" s="144"/>
      <c r="H602" s="145" t="s">
        <v>158</v>
      </c>
      <c r="I602" s="171">
        <v>0.147</v>
      </c>
      <c r="J602" s="172">
        <v>298.44</v>
      </c>
      <c r="K602" s="173">
        <v>43.87</v>
      </c>
    </row>
    <row r="603" ht="39.6" customHeight="1" spans="2:11">
      <c r="B603" s="142" t="s">
        <v>72</v>
      </c>
      <c r="C603" s="143" t="s">
        <v>531</v>
      </c>
      <c r="D603" s="144" t="s">
        <v>68</v>
      </c>
      <c r="E603" s="144" t="s">
        <v>532</v>
      </c>
      <c r="F603" s="144" t="s">
        <v>150</v>
      </c>
      <c r="G603" s="144"/>
      <c r="H603" s="145" t="s">
        <v>151</v>
      </c>
      <c r="I603" s="171">
        <v>0.0605</v>
      </c>
      <c r="J603" s="172">
        <v>146.95</v>
      </c>
      <c r="K603" s="173">
        <v>8.89</v>
      </c>
    </row>
    <row r="604" ht="39.6" customHeight="1" spans="2:11">
      <c r="B604" s="142" t="s">
        <v>72</v>
      </c>
      <c r="C604" s="143" t="s">
        <v>533</v>
      </c>
      <c r="D604" s="144" t="s">
        <v>68</v>
      </c>
      <c r="E604" s="144" t="s">
        <v>534</v>
      </c>
      <c r="F604" s="144" t="s">
        <v>150</v>
      </c>
      <c r="G604" s="144"/>
      <c r="H604" s="145" t="s">
        <v>154</v>
      </c>
      <c r="I604" s="171">
        <v>0.1237</v>
      </c>
      <c r="J604" s="172">
        <v>60.74</v>
      </c>
      <c r="K604" s="173">
        <v>7.51</v>
      </c>
    </row>
    <row r="605" ht="25.5" spans="2:11">
      <c r="B605" s="142" t="s">
        <v>72</v>
      </c>
      <c r="C605" s="143" t="s">
        <v>535</v>
      </c>
      <c r="D605" s="144" t="s">
        <v>68</v>
      </c>
      <c r="E605" s="144" t="s">
        <v>536</v>
      </c>
      <c r="F605" s="144" t="s">
        <v>415</v>
      </c>
      <c r="G605" s="144"/>
      <c r="H605" s="145" t="s">
        <v>158</v>
      </c>
      <c r="I605" s="171">
        <v>0.0682</v>
      </c>
      <c r="J605" s="172">
        <v>586.17</v>
      </c>
      <c r="K605" s="173">
        <v>39.97</v>
      </c>
    </row>
    <row r="606" ht="26.4" customHeight="1" spans="2:11">
      <c r="B606" s="142" t="s">
        <v>72</v>
      </c>
      <c r="C606" s="143" t="s">
        <v>280</v>
      </c>
      <c r="D606" s="144" t="s">
        <v>68</v>
      </c>
      <c r="E606" s="144" t="s">
        <v>281</v>
      </c>
      <c r="F606" s="144" t="s">
        <v>70</v>
      </c>
      <c r="G606" s="144"/>
      <c r="H606" s="145" t="s">
        <v>102</v>
      </c>
      <c r="I606" s="171">
        <v>18.94</v>
      </c>
      <c r="J606" s="172">
        <v>29.13</v>
      </c>
      <c r="K606" s="173">
        <v>551.72</v>
      </c>
    </row>
    <row r="607" ht="26.4" customHeight="1" spans="2:11">
      <c r="B607" s="142" t="s">
        <v>72</v>
      </c>
      <c r="C607" s="143" t="s">
        <v>129</v>
      </c>
      <c r="D607" s="144" t="s">
        <v>68</v>
      </c>
      <c r="E607" s="144" t="s">
        <v>130</v>
      </c>
      <c r="F607" s="144" t="s">
        <v>70</v>
      </c>
      <c r="G607" s="144"/>
      <c r="H607" s="145" t="s">
        <v>102</v>
      </c>
      <c r="I607" s="171">
        <v>15.2812</v>
      </c>
      <c r="J607" s="172">
        <v>23.2</v>
      </c>
      <c r="K607" s="173">
        <v>354.52</v>
      </c>
    </row>
    <row r="608" ht="25.5" spans="2:11">
      <c r="B608" s="142" t="s">
        <v>72</v>
      </c>
      <c r="C608" s="143" t="s">
        <v>537</v>
      </c>
      <c r="D608" s="144" t="s">
        <v>68</v>
      </c>
      <c r="E608" s="144" t="s">
        <v>538</v>
      </c>
      <c r="F608" s="144" t="s">
        <v>415</v>
      </c>
      <c r="G608" s="144"/>
      <c r="H608" s="145" t="s">
        <v>158</v>
      </c>
      <c r="I608" s="171">
        <v>0.3737</v>
      </c>
      <c r="J608" s="172">
        <v>702.66</v>
      </c>
      <c r="K608" s="173">
        <v>262.58</v>
      </c>
    </row>
    <row r="609" ht="25.5" spans="2:11">
      <c r="B609" s="142" t="s">
        <v>72</v>
      </c>
      <c r="C609" s="143" t="s">
        <v>539</v>
      </c>
      <c r="D609" s="144" t="s">
        <v>68</v>
      </c>
      <c r="E609" s="144" t="s">
        <v>540</v>
      </c>
      <c r="F609" s="144" t="s">
        <v>541</v>
      </c>
      <c r="G609" s="144"/>
      <c r="H609" s="145" t="s">
        <v>158</v>
      </c>
      <c r="I609" s="171">
        <v>0.0846</v>
      </c>
      <c r="J609" s="172">
        <v>1258.62</v>
      </c>
      <c r="K609" s="173">
        <v>106.47</v>
      </c>
    </row>
    <row r="610" ht="25.5" spans="2:11">
      <c r="B610" s="142" t="s">
        <v>72</v>
      </c>
      <c r="C610" s="143" t="s">
        <v>542</v>
      </c>
      <c r="D610" s="144" t="s">
        <v>68</v>
      </c>
      <c r="E610" s="144" t="s">
        <v>543</v>
      </c>
      <c r="F610" s="144" t="s">
        <v>541</v>
      </c>
      <c r="G610" s="144"/>
      <c r="H610" s="145" t="s">
        <v>158</v>
      </c>
      <c r="I610" s="171">
        <v>0.0846</v>
      </c>
      <c r="J610" s="172">
        <v>1219.26</v>
      </c>
      <c r="K610" s="173">
        <v>103.14</v>
      </c>
    </row>
    <row r="611" ht="25.5" spans="2:11">
      <c r="B611" s="142" t="s">
        <v>72</v>
      </c>
      <c r="C611" s="143" t="s">
        <v>544</v>
      </c>
      <c r="D611" s="144" t="s">
        <v>68</v>
      </c>
      <c r="E611" s="144" t="s">
        <v>545</v>
      </c>
      <c r="F611" s="144" t="s">
        <v>541</v>
      </c>
      <c r="G611" s="144"/>
      <c r="H611" s="145" t="s">
        <v>139</v>
      </c>
      <c r="I611" s="171">
        <v>2.8542</v>
      </c>
      <c r="J611" s="172">
        <v>10.99</v>
      </c>
      <c r="K611" s="173">
        <v>31.36</v>
      </c>
    </row>
    <row r="612" ht="25.5" spans="2:11">
      <c r="B612" s="142" t="s">
        <v>72</v>
      </c>
      <c r="C612" s="143" t="s">
        <v>546</v>
      </c>
      <c r="D612" s="144" t="s">
        <v>68</v>
      </c>
      <c r="E612" s="144" t="s">
        <v>547</v>
      </c>
      <c r="F612" s="144" t="s">
        <v>541</v>
      </c>
      <c r="G612" s="144"/>
      <c r="H612" s="145" t="s">
        <v>139</v>
      </c>
      <c r="I612" s="171">
        <v>3.1956</v>
      </c>
      <c r="J612" s="172">
        <v>10.42</v>
      </c>
      <c r="K612" s="173">
        <v>33.29</v>
      </c>
    </row>
    <row r="613" ht="26.4" customHeight="1" spans="2:11">
      <c r="B613" s="142" t="s">
        <v>72</v>
      </c>
      <c r="C613" s="143" t="s">
        <v>548</v>
      </c>
      <c r="D613" s="144" t="s">
        <v>68</v>
      </c>
      <c r="E613" s="144" t="s">
        <v>549</v>
      </c>
      <c r="F613" s="144" t="s">
        <v>319</v>
      </c>
      <c r="G613" s="144"/>
      <c r="H613" s="145" t="s">
        <v>139</v>
      </c>
      <c r="I613" s="171">
        <v>16.0124</v>
      </c>
      <c r="J613" s="172">
        <v>16.01</v>
      </c>
      <c r="K613" s="173">
        <v>256.35</v>
      </c>
    </row>
    <row r="614" ht="25.5" spans="2:11">
      <c r="B614" s="142" t="s">
        <v>72</v>
      </c>
      <c r="C614" s="143" t="s">
        <v>550</v>
      </c>
      <c r="D614" s="144" t="s">
        <v>68</v>
      </c>
      <c r="E614" s="144" t="s">
        <v>551</v>
      </c>
      <c r="F614" s="144" t="s">
        <v>157</v>
      </c>
      <c r="G614" s="144"/>
      <c r="H614" s="145" t="s">
        <v>158</v>
      </c>
      <c r="I614" s="171">
        <v>0.5678</v>
      </c>
      <c r="J614" s="172">
        <v>609.2</v>
      </c>
      <c r="K614" s="173">
        <v>345.9</v>
      </c>
    </row>
    <row r="615" ht="26.4" customHeight="1" spans="2:11">
      <c r="B615" s="142" t="s">
        <v>72</v>
      </c>
      <c r="C615" s="143" t="s">
        <v>552</v>
      </c>
      <c r="D615" s="144" t="s">
        <v>68</v>
      </c>
      <c r="E615" s="144" t="s">
        <v>553</v>
      </c>
      <c r="F615" s="144" t="s">
        <v>554</v>
      </c>
      <c r="G615" s="144"/>
      <c r="H615" s="145" t="s">
        <v>158</v>
      </c>
      <c r="I615" s="171">
        <v>0.1853</v>
      </c>
      <c r="J615" s="172">
        <v>2692.72</v>
      </c>
      <c r="K615" s="173">
        <v>498.96</v>
      </c>
    </row>
    <row r="616" spans="2:11">
      <c r="B616" s="147" t="s">
        <v>75</v>
      </c>
      <c r="C616" s="148" t="s">
        <v>555</v>
      </c>
      <c r="D616" s="149" t="s">
        <v>68</v>
      </c>
      <c r="E616" s="149" t="s">
        <v>556</v>
      </c>
      <c r="F616" s="149" t="s">
        <v>133</v>
      </c>
      <c r="G616" s="149"/>
      <c r="H616" s="150" t="s">
        <v>199</v>
      </c>
      <c r="I616" s="174">
        <v>24</v>
      </c>
      <c r="J616" s="175">
        <v>3.78</v>
      </c>
      <c r="K616" s="176">
        <v>90.72</v>
      </c>
    </row>
    <row r="617" spans="2:11">
      <c r="B617" s="147" t="s">
        <v>75</v>
      </c>
      <c r="C617" s="148" t="s">
        <v>298</v>
      </c>
      <c r="D617" s="149" t="s">
        <v>68</v>
      </c>
      <c r="E617" s="149" t="s">
        <v>299</v>
      </c>
      <c r="F617" s="149" t="s">
        <v>133</v>
      </c>
      <c r="G617" s="149"/>
      <c r="H617" s="150" t="s">
        <v>167</v>
      </c>
      <c r="I617" s="174">
        <v>0.0156</v>
      </c>
      <c r="J617" s="175">
        <v>8.06</v>
      </c>
      <c r="K617" s="176">
        <v>0.12</v>
      </c>
    </row>
    <row r="618" spans="2:11">
      <c r="B618" s="147" t="s">
        <v>75</v>
      </c>
      <c r="C618" s="148" t="s">
        <v>340</v>
      </c>
      <c r="D618" s="149" t="s">
        <v>68</v>
      </c>
      <c r="E618" s="149" t="s">
        <v>341</v>
      </c>
      <c r="F618" s="149" t="s">
        <v>133</v>
      </c>
      <c r="G618" s="149"/>
      <c r="H618" s="150" t="s">
        <v>134</v>
      </c>
      <c r="I618" s="174">
        <v>0.325</v>
      </c>
      <c r="J618" s="175">
        <v>11.05</v>
      </c>
      <c r="K618" s="176">
        <v>3.59</v>
      </c>
    </row>
    <row r="619" spans="2:11">
      <c r="B619" s="147" t="s">
        <v>75</v>
      </c>
      <c r="C619" s="148" t="s">
        <v>300</v>
      </c>
      <c r="D619" s="149" t="s">
        <v>68</v>
      </c>
      <c r="E619" s="149" t="s">
        <v>301</v>
      </c>
      <c r="F619" s="149" t="s">
        <v>133</v>
      </c>
      <c r="G619" s="149"/>
      <c r="H619" s="150" t="s">
        <v>134</v>
      </c>
      <c r="I619" s="174">
        <v>0.402</v>
      </c>
      <c r="J619" s="175">
        <v>3.87</v>
      </c>
      <c r="K619" s="176">
        <v>1.55</v>
      </c>
    </row>
    <row r="620" spans="2:11">
      <c r="B620" s="147" t="s">
        <v>75</v>
      </c>
      <c r="C620" s="148" t="s">
        <v>140</v>
      </c>
      <c r="D620" s="149" t="s">
        <v>68</v>
      </c>
      <c r="E620" s="149" t="s">
        <v>141</v>
      </c>
      <c r="F620" s="149" t="s">
        <v>133</v>
      </c>
      <c r="G620" s="149"/>
      <c r="H620" s="150" t="s">
        <v>139</v>
      </c>
      <c r="I620" s="174">
        <v>0.0415</v>
      </c>
      <c r="J620" s="175">
        <v>20.71</v>
      </c>
      <c r="K620" s="176">
        <v>0.85</v>
      </c>
    </row>
    <row r="621" ht="25.5" spans="2:11">
      <c r="B621" s="147" t="s">
        <v>75</v>
      </c>
      <c r="C621" s="148" t="s">
        <v>557</v>
      </c>
      <c r="D621" s="149" t="s">
        <v>68</v>
      </c>
      <c r="E621" s="149" t="s">
        <v>558</v>
      </c>
      <c r="F621" s="149" t="s">
        <v>133</v>
      </c>
      <c r="G621" s="149"/>
      <c r="H621" s="150" t="s">
        <v>134</v>
      </c>
      <c r="I621" s="174">
        <v>1.375</v>
      </c>
      <c r="J621" s="175">
        <v>16.67</v>
      </c>
      <c r="K621" s="176">
        <v>22.92</v>
      </c>
    </row>
    <row r="622" spans="2:11">
      <c r="B622" s="147" t="s">
        <v>75</v>
      </c>
      <c r="C622" s="148" t="s">
        <v>559</v>
      </c>
      <c r="D622" s="149" t="s">
        <v>68</v>
      </c>
      <c r="E622" s="149" t="s">
        <v>560</v>
      </c>
      <c r="F622" s="149" t="s">
        <v>133</v>
      </c>
      <c r="G622" s="149"/>
      <c r="H622" s="150" t="s">
        <v>199</v>
      </c>
      <c r="I622" s="174">
        <v>70</v>
      </c>
      <c r="J622" s="175">
        <v>6.08</v>
      </c>
      <c r="K622" s="176">
        <v>425.6</v>
      </c>
    </row>
    <row r="623" spans="2:11">
      <c r="B623" s="152"/>
      <c r="C623" s="153"/>
      <c r="D623" s="153"/>
      <c r="E623" s="153"/>
      <c r="F623" s="153" t="s">
        <v>92</v>
      </c>
      <c r="G623" s="154">
        <v>1143.41</v>
      </c>
      <c r="H623" s="153" t="s">
        <v>93</v>
      </c>
      <c r="I623" s="154">
        <v>0</v>
      </c>
      <c r="J623" s="153" t="s">
        <v>94</v>
      </c>
      <c r="K623" s="177">
        <v>1143.41</v>
      </c>
    </row>
    <row r="624" spans="2:11">
      <c r="B624" s="152"/>
      <c r="C624" s="153"/>
      <c r="D624" s="153"/>
      <c r="E624" s="153"/>
      <c r="F624" s="153" t="s">
        <v>95</v>
      </c>
      <c r="G624" s="154">
        <v>709.11</v>
      </c>
      <c r="H624" s="153"/>
      <c r="I624" s="153" t="s">
        <v>96</v>
      </c>
      <c r="J624" s="153"/>
      <c r="K624" s="177">
        <v>3898.99</v>
      </c>
    </row>
    <row r="625" ht="26.25" spans="2:11">
      <c r="B625" s="155"/>
      <c r="C625" s="79"/>
      <c r="D625" s="79"/>
      <c r="E625" s="79"/>
      <c r="F625" s="79"/>
      <c r="G625" s="79"/>
      <c r="H625" s="79" t="s">
        <v>97</v>
      </c>
      <c r="I625" s="178">
        <v>9</v>
      </c>
      <c r="J625" s="79" t="s">
        <v>98</v>
      </c>
      <c r="K625" s="179">
        <v>35090.91</v>
      </c>
    </row>
    <row r="626" ht="15.75" spans="2:11">
      <c r="B626" s="156"/>
      <c r="C626" s="157"/>
      <c r="D626" s="157"/>
      <c r="E626" s="157"/>
      <c r="F626" s="157"/>
      <c r="G626" s="157"/>
      <c r="H626" s="157"/>
      <c r="I626" s="157"/>
      <c r="J626" s="157"/>
      <c r="K626" s="180"/>
    </row>
    <row r="627" ht="21.6" customHeight="1" spans="2:11">
      <c r="B627" s="133" t="s">
        <v>561</v>
      </c>
      <c r="C627" s="134" t="s">
        <v>60</v>
      </c>
      <c r="D627" s="135" t="s">
        <v>61</v>
      </c>
      <c r="E627" s="135" t="s">
        <v>3</v>
      </c>
      <c r="F627" s="135" t="s">
        <v>62</v>
      </c>
      <c r="G627" s="135"/>
      <c r="H627" s="136" t="s">
        <v>63</v>
      </c>
      <c r="I627" s="134" t="s">
        <v>64</v>
      </c>
      <c r="J627" s="134" t="s">
        <v>65</v>
      </c>
      <c r="K627" s="166" t="s">
        <v>19</v>
      </c>
    </row>
    <row r="628" ht="26.4" customHeight="1" spans="2:11">
      <c r="B628" s="137" t="s">
        <v>66</v>
      </c>
      <c r="C628" s="138" t="s">
        <v>562</v>
      </c>
      <c r="D628" s="139" t="s">
        <v>68</v>
      </c>
      <c r="E628" s="139" t="s">
        <v>563</v>
      </c>
      <c r="F628" s="139" t="s">
        <v>521</v>
      </c>
      <c r="G628" s="139"/>
      <c r="H628" s="140" t="s">
        <v>199</v>
      </c>
      <c r="I628" s="168">
        <v>1</v>
      </c>
      <c r="J628" s="169">
        <v>88.61</v>
      </c>
      <c r="K628" s="170">
        <v>88.61</v>
      </c>
    </row>
    <row r="629" ht="26.4" customHeight="1" spans="2:11">
      <c r="B629" s="142" t="s">
        <v>72</v>
      </c>
      <c r="C629" s="143" t="s">
        <v>429</v>
      </c>
      <c r="D629" s="144" t="s">
        <v>68</v>
      </c>
      <c r="E629" s="144" t="s">
        <v>430</v>
      </c>
      <c r="F629" s="144" t="s">
        <v>70</v>
      </c>
      <c r="G629" s="144"/>
      <c r="H629" s="145" t="s">
        <v>102</v>
      </c>
      <c r="I629" s="171">
        <v>0.0867</v>
      </c>
      <c r="J629" s="172">
        <v>23.97</v>
      </c>
      <c r="K629" s="173">
        <v>2.07</v>
      </c>
    </row>
    <row r="630" ht="26.4" customHeight="1" spans="2:11">
      <c r="B630" s="142" t="s">
        <v>72</v>
      </c>
      <c r="C630" s="143" t="s">
        <v>431</v>
      </c>
      <c r="D630" s="144" t="s">
        <v>68</v>
      </c>
      <c r="E630" s="144" t="s">
        <v>432</v>
      </c>
      <c r="F630" s="144" t="s">
        <v>70</v>
      </c>
      <c r="G630" s="144"/>
      <c r="H630" s="145" t="s">
        <v>102</v>
      </c>
      <c r="I630" s="171">
        <v>0.0867</v>
      </c>
      <c r="J630" s="172">
        <v>29.16</v>
      </c>
      <c r="K630" s="173">
        <v>2.52</v>
      </c>
    </row>
    <row r="631" spans="2:11">
      <c r="B631" s="147" t="s">
        <v>75</v>
      </c>
      <c r="C631" s="148" t="s">
        <v>564</v>
      </c>
      <c r="D631" s="149" t="s">
        <v>68</v>
      </c>
      <c r="E631" s="149" t="s">
        <v>565</v>
      </c>
      <c r="F631" s="149" t="s">
        <v>133</v>
      </c>
      <c r="G631" s="149"/>
      <c r="H631" s="150" t="s">
        <v>199</v>
      </c>
      <c r="I631" s="174">
        <v>1</v>
      </c>
      <c r="J631" s="175">
        <v>12.82</v>
      </c>
      <c r="K631" s="176">
        <v>12.82</v>
      </c>
    </row>
    <row r="632" ht="25.5" spans="2:11">
      <c r="B632" s="147" t="s">
        <v>75</v>
      </c>
      <c r="C632" s="148" t="s">
        <v>483</v>
      </c>
      <c r="D632" s="149" t="s">
        <v>68</v>
      </c>
      <c r="E632" s="149" t="s">
        <v>484</v>
      </c>
      <c r="F632" s="149" t="s">
        <v>133</v>
      </c>
      <c r="G632" s="149"/>
      <c r="H632" s="150" t="s">
        <v>199</v>
      </c>
      <c r="I632" s="174">
        <v>0.0575</v>
      </c>
      <c r="J632" s="175">
        <v>38.11</v>
      </c>
      <c r="K632" s="176">
        <v>2.19</v>
      </c>
    </row>
    <row r="633" spans="2:11">
      <c r="B633" s="147" t="s">
        <v>75</v>
      </c>
      <c r="C633" s="148" t="s">
        <v>566</v>
      </c>
      <c r="D633" s="149" t="s">
        <v>68</v>
      </c>
      <c r="E633" s="149" t="s">
        <v>567</v>
      </c>
      <c r="F633" s="149" t="s">
        <v>133</v>
      </c>
      <c r="G633" s="149"/>
      <c r="H633" s="150" t="s">
        <v>199</v>
      </c>
      <c r="I633" s="174">
        <v>1</v>
      </c>
      <c r="J633" s="175">
        <v>69.01</v>
      </c>
      <c r="K633" s="176">
        <v>69.01</v>
      </c>
    </row>
    <row r="634" spans="2:11">
      <c r="B634" s="152"/>
      <c r="C634" s="153"/>
      <c r="D634" s="153"/>
      <c r="E634" s="153"/>
      <c r="F634" s="153" t="s">
        <v>92</v>
      </c>
      <c r="G634" s="154">
        <v>3.63</v>
      </c>
      <c r="H634" s="153" t="s">
        <v>93</v>
      </c>
      <c r="I634" s="154">
        <v>0</v>
      </c>
      <c r="J634" s="153" t="s">
        <v>94</v>
      </c>
      <c r="K634" s="177">
        <v>3.63</v>
      </c>
    </row>
    <row r="635" spans="2:11">
      <c r="B635" s="152"/>
      <c r="C635" s="153"/>
      <c r="D635" s="153"/>
      <c r="E635" s="153"/>
      <c r="F635" s="153" t="s">
        <v>95</v>
      </c>
      <c r="G635" s="154">
        <v>19.69</v>
      </c>
      <c r="H635" s="153"/>
      <c r="I635" s="153" t="s">
        <v>96</v>
      </c>
      <c r="J635" s="153"/>
      <c r="K635" s="177">
        <v>108.3</v>
      </c>
    </row>
    <row r="636" ht="26.25" spans="2:11">
      <c r="B636" s="155"/>
      <c r="C636" s="79"/>
      <c r="D636" s="79"/>
      <c r="E636" s="79"/>
      <c r="F636" s="79"/>
      <c r="G636" s="79"/>
      <c r="H636" s="79" t="s">
        <v>97</v>
      </c>
      <c r="I636" s="178">
        <v>36</v>
      </c>
      <c r="J636" s="79" t="s">
        <v>98</v>
      </c>
      <c r="K636" s="179">
        <v>3898.8</v>
      </c>
    </row>
    <row r="637" ht="15.75" spans="2:11">
      <c r="B637" s="156"/>
      <c r="C637" s="157"/>
      <c r="D637" s="157"/>
      <c r="E637" s="157"/>
      <c r="F637" s="157"/>
      <c r="G637" s="157"/>
      <c r="H637" s="157"/>
      <c r="I637" s="157"/>
      <c r="J637" s="157"/>
      <c r="K637" s="180"/>
    </row>
    <row r="638" ht="19.8" customHeight="1" spans="2:11">
      <c r="B638" s="133" t="s">
        <v>568</v>
      </c>
      <c r="C638" s="134" t="s">
        <v>60</v>
      </c>
      <c r="D638" s="135" t="s">
        <v>61</v>
      </c>
      <c r="E638" s="135" t="s">
        <v>3</v>
      </c>
      <c r="F638" s="135" t="s">
        <v>62</v>
      </c>
      <c r="G638" s="135"/>
      <c r="H638" s="136" t="s">
        <v>63</v>
      </c>
      <c r="I638" s="134" t="s">
        <v>64</v>
      </c>
      <c r="J638" s="134" t="s">
        <v>65</v>
      </c>
      <c r="K638" s="166" t="s">
        <v>19</v>
      </c>
    </row>
    <row r="639" ht="25.5" spans="2:11">
      <c r="B639" s="185" t="s">
        <v>75</v>
      </c>
      <c r="C639" s="186" t="s">
        <v>569</v>
      </c>
      <c r="D639" s="187" t="s">
        <v>68</v>
      </c>
      <c r="E639" s="187" t="s">
        <v>570</v>
      </c>
      <c r="F639" s="187" t="s">
        <v>133</v>
      </c>
      <c r="G639" s="187"/>
      <c r="H639" s="188" t="s">
        <v>139</v>
      </c>
      <c r="I639" s="189">
        <v>1</v>
      </c>
      <c r="J639" s="190">
        <v>10.72</v>
      </c>
      <c r="K639" s="191">
        <v>10.72</v>
      </c>
    </row>
    <row r="640" spans="2:11">
      <c r="B640" s="152"/>
      <c r="C640" s="153"/>
      <c r="D640" s="153"/>
      <c r="E640" s="153"/>
      <c r="F640" s="153" t="s">
        <v>92</v>
      </c>
      <c r="G640" s="154">
        <v>0</v>
      </c>
      <c r="H640" s="153" t="s">
        <v>93</v>
      </c>
      <c r="I640" s="154">
        <v>0</v>
      </c>
      <c r="J640" s="153" t="s">
        <v>94</v>
      </c>
      <c r="K640" s="177">
        <v>0</v>
      </c>
    </row>
    <row r="641" spans="2:11">
      <c r="B641" s="152"/>
      <c r="C641" s="153"/>
      <c r="D641" s="153"/>
      <c r="E641" s="153"/>
      <c r="F641" s="153" t="s">
        <v>95</v>
      </c>
      <c r="G641" s="154">
        <v>1.6</v>
      </c>
      <c r="H641" s="153"/>
      <c r="I641" s="153" t="s">
        <v>96</v>
      </c>
      <c r="J641" s="153"/>
      <c r="K641" s="177">
        <v>12.32</v>
      </c>
    </row>
    <row r="642" ht="26.25" spans="2:11">
      <c r="B642" s="155"/>
      <c r="C642" s="79"/>
      <c r="D642" s="79"/>
      <c r="E642" s="79"/>
      <c r="F642" s="79"/>
      <c r="G642" s="79"/>
      <c r="H642" s="79" t="s">
        <v>97</v>
      </c>
      <c r="I642" s="178">
        <v>1140</v>
      </c>
      <c r="J642" s="79" t="s">
        <v>98</v>
      </c>
      <c r="K642" s="179">
        <v>14044.8</v>
      </c>
    </row>
    <row r="643" ht="15.75" spans="2:11">
      <c r="B643" s="156"/>
      <c r="C643" s="157"/>
      <c r="D643" s="157"/>
      <c r="E643" s="157"/>
      <c r="F643" s="157"/>
      <c r="G643" s="157"/>
      <c r="H643" s="157"/>
      <c r="I643" s="157"/>
      <c r="J643" s="157"/>
      <c r="K643" s="180"/>
    </row>
    <row r="644" ht="20.4" customHeight="1" spans="2:11">
      <c r="B644" s="133" t="s">
        <v>571</v>
      </c>
      <c r="C644" s="134" t="s">
        <v>60</v>
      </c>
      <c r="D644" s="135" t="s">
        <v>61</v>
      </c>
      <c r="E644" s="135" t="s">
        <v>3</v>
      </c>
      <c r="F644" s="135" t="s">
        <v>62</v>
      </c>
      <c r="G644" s="135"/>
      <c r="H644" s="136" t="s">
        <v>63</v>
      </c>
      <c r="I644" s="134" t="s">
        <v>64</v>
      </c>
      <c r="J644" s="134" t="s">
        <v>65</v>
      </c>
      <c r="K644" s="166" t="s">
        <v>19</v>
      </c>
    </row>
    <row r="645" ht="26.4" customHeight="1" spans="2:11">
      <c r="B645" s="137" t="s">
        <v>66</v>
      </c>
      <c r="C645" s="138" t="s">
        <v>572</v>
      </c>
      <c r="D645" s="139" t="s">
        <v>68</v>
      </c>
      <c r="E645" s="139" t="s">
        <v>573</v>
      </c>
      <c r="F645" s="139" t="s">
        <v>521</v>
      </c>
      <c r="G645" s="139"/>
      <c r="H645" s="140" t="s">
        <v>134</v>
      </c>
      <c r="I645" s="168">
        <v>1</v>
      </c>
      <c r="J645" s="169">
        <v>35.95</v>
      </c>
      <c r="K645" s="170">
        <v>35.95</v>
      </c>
    </row>
    <row r="646" ht="26.4" customHeight="1" spans="2:11">
      <c r="B646" s="142" t="s">
        <v>72</v>
      </c>
      <c r="C646" s="143" t="s">
        <v>429</v>
      </c>
      <c r="D646" s="144" t="s">
        <v>68</v>
      </c>
      <c r="E646" s="144" t="s">
        <v>430</v>
      </c>
      <c r="F646" s="144" t="s">
        <v>70</v>
      </c>
      <c r="G646" s="144"/>
      <c r="H646" s="145" t="s">
        <v>102</v>
      </c>
      <c r="I646" s="171">
        <v>0.0758</v>
      </c>
      <c r="J646" s="172">
        <v>23.97</v>
      </c>
      <c r="K646" s="173">
        <v>1.81</v>
      </c>
    </row>
    <row r="647" ht="26.4" customHeight="1" spans="2:11">
      <c r="B647" s="142" t="s">
        <v>72</v>
      </c>
      <c r="C647" s="143" t="s">
        <v>431</v>
      </c>
      <c r="D647" s="144" t="s">
        <v>68</v>
      </c>
      <c r="E647" s="144" t="s">
        <v>432</v>
      </c>
      <c r="F647" s="144" t="s">
        <v>70</v>
      </c>
      <c r="G647" s="144"/>
      <c r="H647" s="145" t="s">
        <v>102</v>
      </c>
      <c r="I647" s="171">
        <v>0.0758</v>
      </c>
      <c r="J647" s="172">
        <v>29.16</v>
      </c>
      <c r="K647" s="173">
        <v>2.21</v>
      </c>
    </row>
    <row r="648" spans="2:11">
      <c r="B648" s="147" t="s">
        <v>75</v>
      </c>
      <c r="C648" s="148" t="s">
        <v>574</v>
      </c>
      <c r="D648" s="149" t="s">
        <v>68</v>
      </c>
      <c r="E648" s="149" t="s">
        <v>575</v>
      </c>
      <c r="F648" s="149" t="s">
        <v>133</v>
      </c>
      <c r="G648" s="149"/>
      <c r="H648" s="150" t="s">
        <v>134</v>
      </c>
      <c r="I648" s="174">
        <v>1.0353</v>
      </c>
      <c r="J648" s="175">
        <v>30.75</v>
      </c>
      <c r="K648" s="176">
        <v>31.83</v>
      </c>
    </row>
    <row r="649" spans="2:11">
      <c r="B649" s="147" t="s">
        <v>75</v>
      </c>
      <c r="C649" s="148" t="s">
        <v>435</v>
      </c>
      <c r="D649" s="149" t="s">
        <v>68</v>
      </c>
      <c r="E649" s="149" t="s">
        <v>436</v>
      </c>
      <c r="F649" s="149" t="s">
        <v>133</v>
      </c>
      <c r="G649" s="149"/>
      <c r="H649" s="150" t="s">
        <v>199</v>
      </c>
      <c r="I649" s="174">
        <v>0.042</v>
      </c>
      <c r="J649" s="175">
        <v>2.59</v>
      </c>
      <c r="K649" s="176">
        <v>0.1</v>
      </c>
    </row>
    <row r="650" spans="2:11">
      <c r="B650" s="152"/>
      <c r="C650" s="153"/>
      <c r="D650" s="153"/>
      <c r="E650" s="153"/>
      <c r="F650" s="153" t="s">
        <v>92</v>
      </c>
      <c r="G650" s="154">
        <v>3.17</v>
      </c>
      <c r="H650" s="153" t="s">
        <v>93</v>
      </c>
      <c r="I650" s="154">
        <v>0</v>
      </c>
      <c r="J650" s="153" t="s">
        <v>94</v>
      </c>
      <c r="K650" s="177">
        <v>3.17</v>
      </c>
    </row>
    <row r="651" spans="2:11">
      <c r="B651" s="152"/>
      <c r="C651" s="153"/>
      <c r="D651" s="153"/>
      <c r="E651" s="153"/>
      <c r="F651" s="153" t="s">
        <v>95</v>
      </c>
      <c r="G651" s="154">
        <v>7.99</v>
      </c>
      <c r="H651" s="153"/>
      <c r="I651" s="153" t="s">
        <v>96</v>
      </c>
      <c r="J651" s="153"/>
      <c r="K651" s="177">
        <v>43.94</v>
      </c>
    </row>
    <row r="652" ht="26.25" spans="2:11">
      <c r="B652" s="155"/>
      <c r="C652" s="79"/>
      <c r="D652" s="79"/>
      <c r="E652" s="79"/>
      <c r="F652" s="79"/>
      <c r="G652" s="79"/>
      <c r="H652" s="79" t="s">
        <v>97</v>
      </c>
      <c r="I652" s="178">
        <v>131.15</v>
      </c>
      <c r="J652" s="79" t="s">
        <v>98</v>
      </c>
      <c r="K652" s="179">
        <v>5762.73</v>
      </c>
    </row>
    <row r="653" ht="15.75" spans="2:11">
      <c r="B653" s="156"/>
      <c r="C653" s="157"/>
      <c r="D653" s="157"/>
      <c r="E653" s="157"/>
      <c r="F653" s="157"/>
      <c r="G653" s="157"/>
      <c r="H653" s="157"/>
      <c r="I653" s="157"/>
      <c r="J653" s="157"/>
      <c r="K653" s="180"/>
    </row>
    <row r="654" spans="2:11">
      <c r="B654" s="131" t="s">
        <v>576</v>
      </c>
      <c r="C654" s="132"/>
      <c r="D654" s="132"/>
      <c r="E654" s="132" t="s">
        <v>577</v>
      </c>
      <c r="F654" s="132"/>
      <c r="G654" s="132"/>
      <c r="H654" s="132"/>
      <c r="I654" s="164"/>
      <c r="J654" s="132"/>
      <c r="K654" s="165">
        <v>18341.82</v>
      </c>
    </row>
    <row r="655" ht="21.6" customHeight="1" spans="2:11">
      <c r="B655" s="133" t="s">
        <v>578</v>
      </c>
      <c r="C655" s="134" t="s">
        <v>60</v>
      </c>
      <c r="D655" s="135" t="s">
        <v>61</v>
      </c>
      <c r="E655" s="135" t="s">
        <v>3</v>
      </c>
      <c r="F655" s="135" t="s">
        <v>62</v>
      </c>
      <c r="G655" s="135"/>
      <c r="H655" s="136" t="s">
        <v>63</v>
      </c>
      <c r="I655" s="134" t="s">
        <v>64</v>
      </c>
      <c r="J655" s="134" t="s">
        <v>65</v>
      </c>
      <c r="K655" s="166" t="s">
        <v>19</v>
      </c>
    </row>
    <row r="656" ht="14.4" customHeight="1" spans="2:11">
      <c r="B656" s="137" t="s">
        <v>66</v>
      </c>
      <c r="C656" s="138" t="s">
        <v>579</v>
      </c>
      <c r="D656" s="139" t="s">
        <v>68</v>
      </c>
      <c r="E656" s="139" t="s">
        <v>580</v>
      </c>
      <c r="F656" s="139" t="s">
        <v>581</v>
      </c>
      <c r="G656" s="139"/>
      <c r="H656" s="140" t="s">
        <v>199</v>
      </c>
      <c r="I656" s="168">
        <v>1</v>
      </c>
      <c r="J656" s="169">
        <v>39.98</v>
      </c>
      <c r="K656" s="170">
        <v>39.98</v>
      </c>
    </row>
    <row r="657" ht="26.4" customHeight="1" spans="2:11">
      <c r="B657" s="142" t="s">
        <v>72</v>
      </c>
      <c r="C657" s="143" t="s">
        <v>582</v>
      </c>
      <c r="D657" s="144" t="s">
        <v>68</v>
      </c>
      <c r="E657" s="144" t="s">
        <v>583</v>
      </c>
      <c r="F657" s="144" t="s">
        <v>70</v>
      </c>
      <c r="G657" s="144"/>
      <c r="H657" s="145" t="s">
        <v>102</v>
      </c>
      <c r="I657" s="171">
        <v>0.0146</v>
      </c>
      <c r="J657" s="172">
        <v>25</v>
      </c>
      <c r="K657" s="173">
        <v>0.36</v>
      </c>
    </row>
    <row r="658" ht="26.4" customHeight="1" spans="2:11">
      <c r="B658" s="142" t="s">
        <v>72</v>
      </c>
      <c r="C658" s="143" t="s">
        <v>584</v>
      </c>
      <c r="D658" s="144" t="s">
        <v>68</v>
      </c>
      <c r="E658" s="144" t="s">
        <v>585</v>
      </c>
      <c r="F658" s="144" t="s">
        <v>70</v>
      </c>
      <c r="G658" s="144"/>
      <c r="H658" s="145" t="s">
        <v>102</v>
      </c>
      <c r="I658" s="171">
        <v>0.0146</v>
      </c>
      <c r="J658" s="172">
        <v>30.29</v>
      </c>
      <c r="K658" s="173">
        <v>0.44</v>
      </c>
    </row>
    <row r="659" spans="2:11">
      <c r="B659" s="147" t="s">
        <v>75</v>
      </c>
      <c r="C659" s="148" t="s">
        <v>586</v>
      </c>
      <c r="D659" s="149" t="s">
        <v>68</v>
      </c>
      <c r="E659" s="149" t="s">
        <v>587</v>
      </c>
      <c r="F659" s="149" t="s">
        <v>133</v>
      </c>
      <c r="G659" s="149"/>
      <c r="H659" s="150" t="s">
        <v>199</v>
      </c>
      <c r="I659" s="174">
        <v>1</v>
      </c>
      <c r="J659" s="175">
        <v>39.08</v>
      </c>
      <c r="K659" s="176">
        <v>39.08</v>
      </c>
    </row>
    <row r="660" spans="2:11">
      <c r="B660" s="147" t="s">
        <v>75</v>
      </c>
      <c r="C660" s="148" t="s">
        <v>588</v>
      </c>
      <c r="D660" s="149" t="s">
        <v>68</v>
      </c>
      <c r="E660" s="149" t="s">
        <v>589</v>
      </c>
      <c r="F660" s="149" t="s">
        <v>133</v>
      </c>
      <c r="G660" s="149"/>
      <c r="H660" s="150" t="s">
        <v>199</v>
      </c>
      <c r="I660" s="174">
        <v>0.021</v>
      </c>
      <c r="J660" s="175">
        <v>5.1</v>
      </c>
      <c r="K660" s="176">
        <v>0.1</v>
      </c>
    </row>
    <row r="661" spans="2:11">
      <c r="B661" s="152"/>
      <c r="C661" s="153"/>
      <c r="D661" s="153"/>
      <c r="E661" s="153"/>
      <c r="F661" s="153" t="s">
        <v>92</v>
      </c>
      <c r="G661" s="154">
        <v>0.62</v>
      </c>
      <c r="H661" s="153" t="s">
        <v>93</v>
      </c>
      <c r="I661" s="154">
        <v>0</v>
      </c>
      <c r="J661" s="153" t="s">
        <v>94</v>
      </c>
      <c r="K661" s="177">
        <v>0.62</v>
      </c>
    </row>
    <row r="662" spans="2:11">
      <c r="B662" s="152"/>
      <c r="C662" s="153"/>
      <c r="D662" s="153"/>
      <c r="E662" s="153"/>
      <c r="F662" s="153" t="s">
        <v>95</v>
      </c>
      <c r="G662" s="154">
        <v>8.88</v>
      </c>
      <c r="H662" s="153"/>
      <c r="I662" s="153" t="s">
        <v>96</v>
      </c>
      <c r="J662" s="153"/>
      <c r="K662" s="177">
        <v>48.86</v>
      </c>
    </row>
    <row r="663" ht="26.25" spans="2:11">
      <c r="B663" s="155"/>
      <c r="C663" s="79"/>
      <c r="D663" s="79"/>
      <c r="E663" s="79"/>
      <c r="F663" s="79"/>
      <c r="G663" s="79"/>
      <c r="H663" s="79" t="s">
        <v>97</v>
      </c>
      <c r="I663" s="178">
        <v>2</v>
      </c>
      <c r="J663" s="79" t="s">
        <v>98</v>
      </c>
      <c r="K663" s="179">
        <v>97.72</v>
      </c>
    </row>
    <row r="664" ht="15.75" spans="2:11">
      <c r="B664" s="156"/>
      <c r="C664" s="157"/>
      <c r="D664" s="157"/>
      <c r="E664" s="157"/>
      <c r="F664" s="157"/>
      <c r="G664" s="157"/>
      <c r="H664" s="157"/>
      <c r="I664" s="157"/>
      <c r="J664" s="157"/>
      <c r="K664" s="180"/>
    </row>
    <row r="665" ht="19.8" customHeight="1" spans="2:11">
      <c r="B665" s="133" t="s">
        <v>590</v>
      </c>
      <c r="C665" s="134" t="s">
        <v>60</v>
      </c>
      <c r="D665" s="135" t="s">
        <v>61</v>
      </c>
      <c r="E665" s="135" t="s">
        <v>3</v>
      </c>
      <c r="F665" s="135" t="s">
        <v>62</v>
      </c>
      <c r="G665" s="135"/>
      <c r="H665" s="136" t="s">
        <v>63</v>
      </c>
      <c r="I665" s="134" t="s">
        <v>64</v>
      </c>
      <c r="J665" s="134" t="s">
        <v>65</v>
      </c>
      <c r="K665" s="166" t="s">
        <v>19</v>
      </c>
    </row>
    <row r="666" ht="26.4" customHeight="1" spans="2:11">
      <c r="B666" s="137" t="s">
        <v>66</v>
      </c>
      <c r="C666" s="138" t="s">
        <v>591</v>
      </c>
      <c r="D666" s="139" t="s">
        <v>68</v>
      </c>
      <c r="E666" s="139" t="s">
        <v>592</v>
      </c>
      <c r="F666" s="139" t="s">
        <v>232</v>
      </c>
      <c r="G666" s="139"/>
      <c r="H666" s="140" t="s">
        <v>134</v>
      </c>
      <c r="I666" s="168">
        <v>1</v>
      </c>
      <c r="J666" s="169">
        <v>7.06</v>
      </c>
      <c r="K666" s="170">
        <v>7.06</v>
      </c>
    </row>
    <row r="667" ht="26.4" customHeight="1" spans="2:11">
      <c r="B667" s="142" t="s">
        <v>72</v>
      </c>
      <c r="C667" s="143" t="s">
        <v>582</v>
      </c>
      <c r="D667" s="144" t="s">
        <v>68</v>
      </c>
      <c r="E667" s="144" t="s">
        <v>583</v>
      </c>
      <c r="F667" s="144" t="s">
        <v>70</v>
      </c>
      <c r="G667" s="144"/>
      <c r="H667" s="145" t="s">
        <v>102</v>
      </c>
      <c r="I667" s="171">
        <v>0.071</v>
      </c>
      <c r="J667" s="172">
        <v>25</v>
      </c>
      <c r="K667" s="173">
        <v>1.77</v>
      </c>
    </row>
    <row r="668" ht="26.4" customHeight="1" spans="2:11">
      <c r="B668" s="142" t="s">
        <v>72</v>
      </c>
      <c r="C668" s="143" t="s">
        <v>584</v>
      </c>
      <c r="D668" s="144" t="s">
        <v>68</v>
      </c>
      <c r="E668" s="144" t="s">
        <v>585</v>
      </c>
      <c r="F668" s="144" t="s">
        <v>70</v>
      </c>
      <c r="G668" s="144"/>
      <c r="H668" s="145" t="s">
        <v>102</v>
      </c>
      <c r="I668" s="171">
        <v>0.071</v>
      </c>
      <c r="J668" s="172">
        <v>30.29</v>
      </c>
      <c r="K668" s="173">
        <v>2.15</v>
      </c>
    </row>
    <row r="669" spans="2:11">
      <c r="B669" s="147" t="s">
        <v>75</v>
      </c>
      <c r="C669" s="148" t="s">
        <v>593</v>
      </c>
      <c r="D669" s="149" t="s">
        <v>68</v>
      </c>
      <c r="E669" s="149" t="s">
        <v>594</v>
      </c>
      <c r="F669" s="149" t="s">
        <v>133</v>
      </c>
      <c r="G669" s="149"/>
      <c r="H669" s="150" t="s">
        <v>134</v>
      </c>
      <c r="I669" s="174">
        <v>1.1</v>
      </c>
      <c r="J669" s="175">
        <v>2.82</v>
      </c>
      <c r="K669" s="176">
        <v>3.1</v>
      </c>
    </row>
    <row r="670" spans="2:11">
      <c r="B670" s="147" t="s">
        <v>75</v>
      </c>
      <c r="C670" s="148" t="s">
        <v>322</v>
      </c>
      <c r="D670" s="149" t="s">
        <v>68</v>
      </c>
      <c r="E670" s="149" t="s">
        <v>323</v>
      </c>
      <c r="F670" s="149" t="s">
        <v>133</v>
      </c>
      <c r="G670" s="149"/>
      <c r="H670" s="150" t="s">
        <v>139</v>
      </c>
      <c r="I670" s="174">
        <v>0.0018</v>
      </c>
      <c r="J670" s="175">
        <v>22.25</v>
      </c>
      <c r="K670" s="176">
        <v>0.04</v>
      </c>
    </row>
    <row r="671" spans="2:11">
      <c r="B671" s="152"/>
      <c r="C671" s="153"/>
      <c r="D671" s="153"/>
      <c r="E671" s="153"/>
      <c r="F671" s="153" t="s">
        <v>92</v>
      </c>
      <c r="G671" s="154">
        <v>3.03</v>
      </c>
      <c r="H671" s="153" t="s">
        <v>93</v>
      </c>
      <c r="I671" s="154">
        <v>0</v>
      </c>
      <c r="J671" s="153" t="s">
        <v>94</v>
      </c>
      <c r="K671" s="177">
        <v>3.03</v>
      </c>
    </row>
    <row r="672" spans="2:11">
      <c r="B672" s="152"/>
      <c r="C672" s="153"/>
      <c r="D672" s="153"/>
      <c r="E672" s="153"/>
      <c r="F672" s="153" t="s">
        <v>95</v>
      </c>
      <c r="G672" s="154">
        <v>1.56</v>
      </c>
      <c r="H672" s="153"/>
      <c r="I672" s="153" t="s">
        <v>96</v>
      </c>
      <c r="J672" s="153"/>
      <c r="K672" s="177">
        <v>8.62</v>
      </c>
    </row>
    <row r="673" ht="26.25" spans="2:11">
      <c r="B673" s="155"/>
      <c r="C673" s="79"/>
      <c r="D673" s="79"/>
      <c r="E673" s="79"/>
      <c r="F673" s="79"/>
      <c r="G673" s="79"/>
      <c r="H673" s="79" t="s">
        <v>97</v>
      </c>
      <c r="I673" s="178">
        <v>450</v>
      </c>
      <c r="J673" s="79" t="s">
        <v>98</v>
      </c>
      <c r="K673" s="179">
        <v>3879</v>
      </c>
    </row>
    <row r="674" ht="15.75" spans="2:11">
      <c r="B674" s="156"/>
      <c r="C674" s="157"/>
      <c r="D674" s="157"/>
      <c r="E674" s="157"/>
      <c r="F674" s="157"/>
      <c r="G674" s="157"/>
      <c r="H674" s="157"/>
      <c r="I674" s="157"/>
      <c r="J674" s="157"/>
      <c r="K674" s="180"/>
    </row>
    <row r="675" ht="18.6" customHeight="1" spans="2:11">
      <c r="B675" s="133" t="s">
        <v>595</v>
      </c>
      <c r="C675" s="134" t="s">
        <v>60</v>
      </c>
      <c r="D675" s="135" t="s">
        <v>61</v>
      </c>
      <c r="E675" s="135" t="s">
        <v>3</v>
      </c>
      <c r="F675" s="135" t="s">
        <v>62</v>
      </c>
      <c r="G675" s="135"/>
      <c r="H675" s="136" t="s">
        <v>63</v>
      </c>
      <c r="I675" s="134" t="s">
        <v>64</v>
      </c>
      <c r="J675" s="134" t="s">
        <v>65</v>
      </c>
      <c r="K675" s="166" t="s">
        <v>19</v>
      </c>
    </row>
    <row r="676" ht="26.4" customHeight="1" spans="2:11">
      <c r="B676" s="137" t="s">
        <v>66</v>
      </c>
      <c r="C676" s="138" t="s">
        <v>195</v>
      </c>
      <c r="D676" s="139" t="s">
        <v>68</v>
      </c>
      <c r="E676" s="139" t="s">
        <v>196</v>
      </c>
      <c r="F676" s="139" t="s">
        <v>190</v>
      </c>
      <c r="G676" s="139"/>
      <c r="H676" s="140" t="s">
        <v>134</v>
      </c>
      <c r="I676" s="168">
        <v>1</v>
      </c>
      <c r="J676" s="169">
        <v>3.33</v>
      </c>
      <c r="K676" s="170">
        <v>3.33</v>
      </c>
    </row>
    <row r="677" ht="26.4" customHeight="1" spans="2:11">
      <c r="B677" s="142" t="s">
        <v>72</v>
      </c>
      <c r="C677" s="143" t="s">
        <v>582</v>
      </c>
      <c r="D677" s="144" t="s">
        <v>68</v>
      </c>
      <c r="E677" s="144" t="s">
        <v>583</v>
      </c>
      <c r="F677" s="144" t="s">
        <v>70</v>
      </c>
      <c r="G677" s="144"/>
      <c r="H677" s="145" t="s">
        <v>102</v>
      </c>
      <c r="I677" s="171">
        <v>0.023</v>
      </c>
      <c r="J677" s="172">
        <v>25</v>
      </c>
      <c r="K677" s="173">
        <v>0.57</v>
      </c>
    </row>
    <row r="678" ht="26.4" customHeight="1" spans="2:11">
      <c r="B678" s="142" t="s">
        <v>72</v>
      </c>
      <c r="C678" s="143" t="s">
        <v>584</v>
      </c>
      <c r="D678" s="144" t="s">
        <v>68</v>
      </c>
      <c r="E678" s="144" t="s">
        <v>585</v>
      </c>
      <c r="F678" s="144" t="s">
        <v>70</v>
      </c>
      <c r="G678" s="144"/>
      <c r="H678" s="145" t="s">
        <v>102</v>
      </c>
      <c r="I678" s="171">
        <v>0.023</v>
      </c>
      <c r="J678" s="172">
        <v>30.29</v>
      </c>
      <c r="K678" s="173">
        <v>0.69</v>
      </c>
    </row>
    <row r="679" ht="25.5" spans="2:11">
      <c r="B679" s="147" t="s">
        <v>75</v>
      </c>
      <c r="C679" s="148" t="s">
        <v>596</v>
      </c>
      <c r="D679" s="149" t="s">
        <v>68</v>
      </c>
      <c r="E679" s="149" t="s">
        <v>597</v>
      </c>
      <c r="F679" s="149" t="s">
        <v>133</v>
      </c>
      <c r="G679" s="149"/>
      <c r="H679" s="150" t="s">
        <v>134</v>
      </c>
      <c r="I679" s="174">
        <v>1.2434</v>
      </c>
      <c r="J679" s="175">
        <v>1.64</v>
      </c>
      <c r="K679" s="176">
        <v>2.03</v>
      </c>
    </row>
    <row r="680" spans="2:11">
      <c r="B680" s="147" t="s">
        <v>75</v>
      </c>
      <c r="C680" s="148" t="s">
        <v>588</v>
      </c>
      <c r="D680" s="149" t="s">
        <v>68</v>
      </c>
      <c r="E680" s="149" t="s">
        <v>589</v>
      </c>
      <c r="F680" s="149" t="s">
        <v>133</v>
      </c>
      <c r="G680" s="149"/>
      <c r="H680" s="150" t="s">
        <v>199</v>
      </c>
      <c r="I680" s="174">
        <v>0.0094</v>
      </c>
      <c r="J680" s="175">
        <v>5.1</v>
      </c>
      <c r="K680" s="176">
        <v>0.04</v>
      </c>
    </row>
    <row r="681" spans="2:11">
      <c r="B681" s="152"/>
      <c r="C681" s="153"/>
      <c r="D681" s="153"/>
      <c r="E681" s="153"/>
      <c r="F681" s="153" t="s">
        <v>92</v>
      </c>
      <c r="G681" s="154">
        <v>0.98</v>
      </c>
      <c r="H681" s="153" t="s">
        <v>93</v>
      </c>
      <c r="I681" s="154">
        <v>0</v>
      </c>
      <c r="J681" s="153" t="s">
        <v>94</v>
      </c>
      <c r="K681" s="177">
        <v>0.98</v>
      </c>
    </row>
    <row r="682" spans="2:11">
      <c r="B682" s="152"/>
      <c r="C682" s="153"/>
      <c r="D682" s="153"/>
      <c r="E682" s="153"/>
      <c r="F682" s="153" t="s">
        <v>95</v>
      </c>
      <c r="G682" s="154">
        <v>0.74</v>
      </c>
      <c r="H682" s="153"/>
      <c r="I682" s="153" t="s">
        <v>96</v>
      </c>
      <c r="J682" s="153"/>
      <c r="K682" s="177">
        <v>4.07</v>
      </c>
    </row>
    <row r="683" ht="26.25" spans="2:11">
      <c r="B683" s="155"/>
      <c r="C683" s="79"/>
      <c r="D683" s="79"/>
      <c r="E683" s="79"/>
      <c r="F683" s="79"/>
      <c r="G683" s="79"/>
      <c r="H683" s="79" t="s">
        <v>97</v>
      </c>
      <c r="I683" s="178">
        <v>1350</v>
      </c>
      <c r="J683" s="79" t="s">
        <v>98</v>
      </c>
      <c r="K683" s="179">
        <v>5494.5</v>
      </c>
    </row>
    <row r="684" ht="15.75" spans="2:11">
      <c r="B684" s="156"/>
      <c r="C684" s="157"/>
      <c r="D684" s="157"/>
      <c r="E684" s="157"/>
      <c r="F684" s="157"/>
      <c r="G684" s="157"/>
      <c r="H684" s="157"/>
      <c r="I684" s="157"/>
      <c r="J684" s="157"/>
      <c r="K684" s="180"/>
    </row>
    <row r="685" ht="20.4" customHeight="1" spans="2:11">
      <c r="B685" s="133" t="s">
        <v>598</v>
      </c>
      <c r="C685" s="134" t="s">
        <v>60</v>
      </c>
      <c r="D685" s="135" t="s">
        <v>61</v>
      </c>
      <c r="E685" s="135" t="s">
        <v>3</v>
      </c>
      <c r="F685" s="135" t="s">
        <v>62</v>
      </c>
      <c r="G685" s="135"/>
      <c r="H685" s="136" t="s">
        <v>63</v>
      </c>
      <c r="I685" s="134" t="s">
        <v>64</v>
      </c>
      <c r="J685" s="134" t="s">
        <v>65</v>
      </c>
      <c r="K685" s="166" t="s">
        <v>19</v>
      </c>
    </row>
    <row r="686" ht="14.4" customHeight="1" spans="2:11">
      <c r="B686" s="137" t="s">
        <v>66</v>
      </c>
      <c r="C686" s="138" t="s">
        <v>599</v>
      </c>
      <c r="D686" s="139" t="s">
        <v>68</v>
      </c>
      <c r="E686" s="139" t="s">
        <v>600</v>
      </c>
      <c r="F686" s="139" t="s">
        <v>242</v>
      </c>
      <c r="G686" s="139"/>
      <c r="H686" s="140" t="s">
        <v>199</v>
      </c>
      <c r="I686" s="168">
        <v>1</v>
      </c>
      <c r="J686" s="169">
        <v>12.38</v>
      </c>
      <c r="K686" s="170">
        <v>12.38</v>
      </c>
    </row>
    <row r="687" ht="26.4" customHeight="1" spans="2:11">
      <c r="B687" s="142" t="s">
        <v>72</v>
      </c>
      <c r="C687" s="143" t="s">
        <v>582</v>
      </c>
      <c r="D687" s="144" t="s">
        <v>68</v>
      </c>
      <c r="E687" s="144" t="s">
        <v>583</v>
      </c>
      <c r="F687" s="144" t="s">
        <v>70</v>
      </c>
      <c r="G687" s="144"/>
      <c r="H687" s="145" t="s">
        <v>102</v>
      </c>
      <c r="I687" s="171">
        <v>0.035428</v>
      </c>
      <c r="J687" s="172">
        <v>25</v>
      </c>
      <c r="K687" s="173">
        <v>0.88</v>
      </c>
    </row>
    <row r="688" ht="26.4" customHeight="1" spans="2:11">
      <c r="B688" s="142" t="s">
        <v>72</v>
      </c>
      <c r="C688" s="143" t="s">
        <v>584</v>
      </c>
      <c r="D688" s="144" t="s">
        <v>68</v>
      </c>
      <c r="E688" s="144" t="s">
        <v>585</v>
      </c>
      <c r="F688" s="144" t="s">
        <v>70</v>
      </c>
      <c r="G688" s="144"/>
      <c r="H688" s="145" t="s">
        <v>102</v>
      </c>
      <c r="I688" s="171">
        <v>0.035428</v>
      </c>
      <c r="J688" s="172">
        <v>30.29</v>
      </c>
      <c r="K688" s="173">
        <v>1.07</v>
      </c>
    </row>
    <row r="689" ht="25.5" spans="2:11">
      <c r="B689" s="147" t="s">
        <v>75</v>
      </c>
      <c r="C689" s="148" t="s">
        <v>601</v>
      </c>
      <c r="D689" s="149" t="s">
        <v>68</v>
      </c>
      <c r="E689" s="149" t="s">
        <v>602</v>
      </c>
      <c r="F689" s="149" t="s">
        <v>133</v>
      </c>
      <c r="G689" s="149"/>
      <c r="H689" s="150" t="s">
        <v>199</v>
      </c>
      <c r="I689" s="174">
        <v>1</v>
      </c>
      <c r="J689" s="175">
        <v>1.18</v>
      </c>
      <c r="K689" s="176">
        <v>1.18</v>
      </c>
    </row>
    <row r="690" spans="2:11">
      <c r="B690" s="147" t="s">
        <v>75</v>
      </c>
      <c r="C690" s="148" t="s">
        <v>603</v>
      </c>
      <c r="D690" s="149" t="s">
        <v>68</v>
      </c>
      <c r="E690" s="149" t="s">
        <v>604</v>
      </c>
      <c r="F690" s="149" t="s">
        <v>133</v>
      </c>
      <c r="G690" s="149"/>
      <c r="H690" s="150" t="s">
        <v>199</v>
      </c>
      <c r="I690" s="174">
        <v>1</v>
      </c>
      <c r="J690" s="175">
        <v>9.25</v>
      </c>
      <c r="K690" s="176">
        <v>9.25</v>
      </c>
    </row>
    <row r="691" spans="2:11">
      <c r="B691" s="152"/>
      <c r="C691" s="153"/>
      <c r="D691" s="153"/>
      <c r="E691" s="153"/>
      <c r="F691" s="153" t="s">
        <v>92</v>
      </c>
      <c r="G691" s="154">
        <v>1.51</v>
      </c>
      <c r="H691" s="153" t="s">
        <v>93</v>
      </c>
      <c r="I691" s="154">
        <v>0</v>
      </c>
      <c r="J691" s="153" t="s">
        <v>94</v>
      </c>
      <c r="K691" s="177">
        <v>1.51</v>
      </c>
    </row>
    <row r="692" spans="2:11">
      <c r="B692" s="152"/>
      <c r="C692" s="153"/>
      <c r="D692" s="153"/>
      <c r="E692" s="153"/>
      <c r="F692" s="153" t="s">
        <v>95</v>
      </c>
      <c r="G692" s="154">
        <v>2.75</v>
      </c>
      <c r="H692" s="153"/>
      <c r="I692" s="153" t="s">
        <v>96</v>
      </c>
      <c r="J692" s="153"/>
      <c r="K692" s="177">
        <v>15.13</v>
      </c>
    </row>
    <row r="693" ht="26.25" spans="2:11">
      <c r="B693" s="155"/>
      <c r="C693" s="79"/>
      <c r="D693" s="79"/>
      <c r="E693" s="79"/>
      <c r="F693" s="79"/>
      <c r="G693" s="79"/>
      <c r="H693" s="79" t="s">
        <v>97</v>
      </c>
      <c r="I693" s="178">
        <v>2</v>
      </c>
      <c r="J693" s="79" t="s">
        <v>98</v>
      </c>
      <c r="K693" s="179">
        <v>30.26</v>
      </c>
    </row>
    <row r="694" ht="15.75" spans="2:11">
      <c r="B694" s="156"/>
      <c r="C694" s="157"/>
      <c r="D694" s="157"/>
      <c r="E694" s="157"/>
      <c r="F694" s="157"/>
      <c r="G694" s="157"/>
      <c r="H694" s="157"/>
      <c r="I694" s="157"/>
      <c r="J694" s="157"/>
      <c r="K694" s="180"/>
    </row>
    <row r="695" ht="21.6" customHeight="1" spans="2:11">
      <c r="B695" s="133" t="s">
        <v>605</v>
      </c>
      <c r="C695" s="134" t="s">
        <v>60</v>
      </c>
      <c r="D695" s="135" t="s">
        <v>61</v>
      </c>
      <c r="E695" s="135" t="s">
        <v>3</v>
      </c>
      <c r="F695" s="135" t="s">
        <v>62</v>
      </c>
      <c r="G695" s="135"/>
      <c r="H695" s="136" t="s">
        <v>63</v>
      </c>
      <c r="I695" s="134" t="s">
        <v>64</v>
      </c>
      <c r="J695" s="134" t="s">
        <v>65</v>
      </c>
      <c r="K695" s="166" t="s">
        <v>19</v>
      </c>
    </row>
    <row r="696" ht="14.4" customHeight="1" spans="2:11">
      <c r="B696" s="137" t="s">
        <v>66</v>
      </c>
      <c r="C696" s="138" t="s">
        <v>606</v>
      </c>
      <c r="D696" s="139" t="s">
        <v>68</v>
      </c>
      <c r="E696" s="139" t="s">
        <v>607</v>
      </c>
      <c r="F696" s="139" t="s">
        <v>190</v>
      </c>
      <c r="G696" s="139"/>
      <c r="H696" s="140" t="s">
        <v>199</v>
      </c>
      <c r="I696" s="168">
        <v>1</v>
      </c>
      <c r="J696" s="169">
        <v>19.61</v>
      </c>
      <c r="K696" s="170">
        <v>19.61</v>
      </c>
    </row>
    <row r="697" ht="26.4" customHeight="1" spans="2:11">
      <c r="B697" s="142" t="s">
        <v>72</v>
      </c>
      <c r="C697" s="143" t="s">
        <v>582</v>
      </c>
      <c r="D697" s="144" t="s">
        <v>68</v>
      </c>
      <c r="E697" s="144" t="s">
        <v>583</v>
      </c>
      <c r="F697" s="144" t="s">
        <v>70</v>
      </c>
      <c r="G697" s="144"/>
      <c r="H697" s="145" t="s">
        <v>102</v>
      </c>
      <c r="I697" s="171">
        <v>0.222</v>
      </c>
      <c r="J697" s="172">
        <v>25</v>
      </c>
      <c r="K697" s="173">
        <v>5.55</v>
      </c>
    </row>
    <row r="698" ht="26.4" customHeight="1" spans="2:11">
      <c r="B698" s="142" t="s">
        <v>72</v>
      </c>
      <c r="C698" s="143" t="s">
        <v>584</v>
      </c>
      <c r="D698" s="144" t="s">
        <v>68</v>
      </c>
      <c r="E698" s="144" t="s">
        <v>585</v>
      </c>
      <c r="F698" s="144" t="s">
        <v>70</v>
      </c>
      <c r="G698" s="144"/>
      <c r="H698" s="145" t="s">
        <v>102</v>
      </c>
      <c r="I698" s="171">
        <v>0.222</v>
      </c>
      <c r="J698" s="172">
        <v>30.29</v>
      </c>
      <c r="K698" s="173">
        <v>6.72</v>
      </c>
    </row>
    <row r="699" spans="2:11">
      <c r="B699" s="147" t="s">
        <v>75</v>
      </c>
      <c r="C699" s="148" t="s">
        <v>608</v>
      </c>
      <c r="D699" s="149" t="s">
        <v>68</v>
      </c>
      <c r="E699" s="149" t="s">
        <v>609</v>
      </c>
      <c r="F699" s="149" t="s">
        <v>133</v>
      </c>
      <c r="G699" s="149"/>
      <c r="H699" s="150" t="s">
        <v>199</v>
      </c>
      <c r="I699" s="174">
        <v>1</v>
      </c>
      <c r="J699" s="175">
        <v>7.34</v>
      </c>
      <c r="K699" s="176">
        <v>7.34</v>
      </c>
    </row>
    <row r="700" spans="2:11">
      <c r="B700" s="152"/>
      <c r="C700" s="153"/>
      <c r="D700" s="153"/>
      <c r="E700" s="153"/>
      <c r="F700" s="153" t="s">
        <v>92</v>
      </c>
      <c r="G700" s="154">
        <v>9.49</v>
      </c>
      <c r="H700" s="153" t="s">
        <v>93</v>
      </c>
      <c r="I700" s="154">
        <v>0</v>
      </c>
      <c r="J700" s="153" t="s">
        <v>94</v>
      </c>
      <c r="K700" s="177">
        <v>9.49</v>
      </c>
    </row>
    <row r="701" spans="2:11">
      <c r="B701" s="152"/>
      <c r="C701" s="153"/>
      <c r="D701" s="153"/>
      <c r="E701" s="153"/>
      <c r="F701" s="153" t="s">
        <v>95</v>
      </c>
      <c r="G701" s="154">
        <v>4.35</v>
      </c>
      <c r="H701" s="153"/>
      <c r="I701" s="153" t="s">
        <v>96</v>
      </c>
      <c r="J701" s="153"/>
      <c r="K701" s="177">
        <v>23.96</v>
      </c>
    </row>
    <row r="702" ht="26.25" spans="2:11">
      <c r="B702" s="155"/>
      <c r="C702" s="79"/>
      <c r="D702" s="79"/>
      <c r="E702" s="79"/>
      <c r="F702" s="79"/>
      <c r="G702" s="79"/>
      <c r="H702" s="79" t="s">
        <v>97</v>
      </c>
      <c r="I702" s="178">
        <v>54</v>
      </c>
      <c r="J702" s="79" t="s">
        <v>98</v>
      </c>
      <c r="K702" s="179">
        <v>1293.84</v>
      </c>
    </row>
    <row r="703" ht="15.75" spans="2:11">
      <c r="B703" s="156"/>
      <c r="C703" s="157"/>
      <c r="D703" s="157"/>
      <c r="E703" s="157"/>
      <c r="F703" s="157"/>
      <c r="G703" s="157"/>
      <c r="H703" s="157"/>
      <c r="I703" s="157"/>
      <c r="J703" s="157"/>
      <c r="K703" s="180"/>
    </row>
    <row r="704" ht="21.6" customHeight="1" spans="2:11">
      <c r="B704" s="133" t="s">
        <v>610</v>
      </c>
      <c r="C704" s="134" t="s">
        <v>60</v>
      </c>
      <c r="D704" s="135" t="s">
        <v>61</v>
      </c>
      <c r="E704" s="135" t="s">
        <v>3</v>
      </c>
      <c r="F704" s="135" t="s">
        <v>62</v>
      </c>
      <c r="G704" s="135"/>
      <c r="H704" s="136" t="s">
        <v>63</v>
      </c>
      <c r="I704" s="134" t="s">
        <v>64</v>
      </c>
      <c r="J704" s="134" t="s">
        <v>65</v>
      </c>
      <c r="K704" s="166" t="s">
        <v>19</v>
      </c>
    </row>
    <row r="705" ht="26.4" customHeight="1" spans="2:11">
      <c r="B705" s="137" t="s">
        <v>66</v>
      </c>
      <c r="C705" s="138" t="s">
        <v>611</v>
      </c>
      <c r="D705" s="139" t="s">
        <v>68</v>
      </c>
      <c r="E705" s="139" t="s">
        <v>612</v>
      </c>
      <c r="F705" s="139" t="s">
        <v>613</v>
      </c>
      <c r="G705" s="139"/>
      <c r="H705" s="140" t="s">
        <v>199</v>
      </c>
      <c r="I705" s="168">
        <v>1</v>
      </c>
      <c r="J705" s="169">
        <v>114.34</v>
      </c>
      <c r="K705" s="170">
        <v>114.34</v>
      </c>
    </row>
    <row r="706" ht="26.4" customHeight="1" spans="2:11">
      <c r="B706" s="142" t="s">
        <v>72</v>
      </c>
      <c r="C706" s="143" t="s">
        <v>582</v>
      </c>
      <c r="D706" s="144" t="s">
        <v>68</v>
      </c>
      <c r="E706" s="144" t="s">
        <v>583</v>
      </c>
      <c r="F706" s="144" t="s">
        <v>70</v>
      </c>
      <c r="G706" s="144"/>
      <c r="H706" s="145" t="s">
        <v>102</v>
      </c>
      <c r="I706" s="171">
        <v>0.1801875</v>
      </c>
      <c r="J706" s="172">
        <v>25</v>
      </c>
      <c r="K706" s="173">
        <v>4.5</v>
      </c>
    </row>
    <row r="707" ht="26.4" customHeight="1" spans="2:11">
      <c r="B707" s="142" t="s">
        <v>72</v>
      </c>
      <c r="C707" s="143" t="s">
        <v>584</v>
      </c>
      <c r="D707" s="144" t="s">
        <v>68</v>
      </c>
      <c r="E707" s="144" t="s">
        <v>585</v>
      </c>
      <c r="F707" s="144" t="s">
        <v>70</v>
      </c>
      <c r="G707" s="144"/>
      <c r="H707" s="145" t="s">
        <v>102</v>
      </c>
      <c r="I707" s="171">
        <v>0.5766</v>
      </c>
      <c r="J707" s="172">
        <v>30.29</v>
      </c>
      <c r="K707" s="173">
        <v>17.46</v>
      </c>
    </row>
    <row r="708" spans="2:11">
      <c r="B708" s="147" t="s">
        <v>75</v>
      </c>
      <c r="C708" s="148" t="s">
        <v>614</v>
      </c>
      <c r="D708" s="149" t="s">
        <v>68</v>
      </c>
      <c r="E708" s="149" t="s">
        <v>615</v>
      </c>
      <c r="F708" s="149" t="s">
        <v>133</v>
      </c>
      <c r="G708" s="149"/>
      <c r="H708" s="150" t="s">
        <v>199</v>
      </c>
      <c r="I708" s="174">
        <v>1</v>
      </c>
      <c r="J708" s="175">
        <v>3.35</v>
      </c>
      <c r="K708" s="176">
        <v>3.35</v>
      </c>
    </row>
    <row r="709" ht="25.5" spans="2:11">
      <c r="B709" s="147" t="s">
        <v>75</v>
      </c>
      <c r="C709" s="148" t="s">
        <v>616</v>
      </c>
      <c r="D709" s="149" t="s">
        <v>68</v>
      </c>
      <c r="E709" s="149" t="s">
        <v>617</v>
      </c>
      <c r="F709" s="149" t="s">
        <v>133</v>
      </c>
      <c r="G709" s="149"/>
      <c r="H709" s="150" t="s">
        <v>199</v>
      </c>
      <c r="I709" s="174">
        <v>1</v>
      </c>
      <c r="J709" s="175">
        <v>89.03</v>
      </c>
      <c r="K709" s="176">
        <v>89.03</v>
      </c>
    </row>
    <row r="710" spans="2:11">
      <c r="B710" s="152"/>
      <c r="C710" s="153"/>
      <c r="D710" s="153"/>
      <c r="E710" s="153"/>
      <c r="F710" s="153" t="s">
        <v>92</v>
      </c>
      <c r="G710" s="154">
        <v>17.22</v>
      </c>
      <c r="H710" s="153" t="s">
        <v>93</v>
      </c>
      <c r="I710" s="154">
        <v>0</v>
      </c>
      <c r="J710" s="153" t="s">
        <v>94</v>
      </c>
      <c r="K710" s="177">
        <v>17.22</v>
      </c>
    </row>
    <row r="711" spans="2:11">
      <c r="B711" s="152"/>
      <c r="C711" s="153"/>
      <c r="D711" s="153"/>
      <c r="E711" s="153"/>
      <c r="F711" s="153" t="s">
        <v>95</v>
      </c>
      <c r="G711" s="154">
        <v>25.41</v>
      </c>
      <c r="H711" s="153"/>
      <c r="I711" s="153" t="s">
        <v>96</v>
      </c>
      <c r="J711" s="153"/>
      <c r="K711" s="177">
        <v>139.75</v>
      </c>
    </row>
    <row r="712" ht="26.25" spans="2:11">
      <c r="B712" s="155"/>
      <c r="C712" s="79"/>
      <c r="D712" s="79"/>
      <c r="E712" s="79"/>
      <c r="F712" s="79"/>
      <c r="G712" s="79"/>
      <c r="H712" s="79" t="s">
        <v>97</v>
      </c>
      <c r="I712" s="178">
        <v>54</v>
      </c>
      <c r="J712" s="79" t="s">
        <v>98</v>
      </c>
      <c r="K712" s="179">
        <v>7546.5</v>
      </c>
    </row>
    <row r="713" ht="15.75" spans="2:11">
      <c r="B713" s="156"/>
      <c r="C713" s="157"/>
      <c r="D713" s="157"/>
      <c r="E713" s="157"/>
      <c r="F713" s="157"/>
      <c r="G713" s="157"/>
      <c r="H713" s="157"/>
      <c r="I713" s="157"/>
      <c r="J713" s="157"/>
      <c r="K713" s="180"/>
    </row>
    <row r="714" spans="2:11">
      <c r="B714" s="131" t="s">
        <v>618</v>
      </c>
      <c r="C714" s="132"/>
      <c r="D714" s="132"/>
      <c r="E714" s="132" t="s">
        <v>619</v>
      </c>
      <c r="F714" s="132"/>
      <c r="G714" s="132"/>
      <c r="H714" s="132"/>
      <c r="I714" s="164"/>
      <c r="J714" s="132"/>
      <c r="K714" s="165">
        <v>915772.6</v>
      </c>
    </row>
    <row r="715" ht="22.8" customHeight="1" spans="2:11">
      <c r="B715" s="133" t="s">
        <v>620</v>
      </c>
      <c r="C715" s="134" t="s">
        <v>60</v>
      </c>
      <c r="D715" s="135" t="s">
        <v>61</v>
      </c>
      <c r="E715" s="135" t="s">
        <v>3</v>
      </c>
      <c r="F715" s="135" t="s">
        <v>62</v>
      </c>
      <c r="G715" s="135"/>
      <c r="H715" s="136" t="s">
        <v>63</v>
      </c>
      <c r="I715" s="134" t="s">
        <v>64</v>
      </c>
      <c r="J715" s="134" t="s">
        <v>65</v>
      </c>
      <c r="K715" s="166" t="s">
        <v>19</v>
      </c>
    </row>
    <row r="716" ht="25.5" spans="2:11">
      <c r="B716" s="137" t="s">
        <v>66</v>
      </c>
      <c r="C716" s="138" t="s">
        <v>621</v>
      </c>
      <c r="D716" s="139" t="s">
        <v>68</v>
      </c>
      <c r="E716" s="139" t="s">
        <v>622</v>
      </c>
      <c r="F716" s="139" t="s">
        <v>623</v>
      </c>
      <c r="G716" s="139"/>
      <c r="H716" s="140" t="s">
        <v>123</v>
      </c>
      <c r="I716" s="168">
        <v>1</v>
      </c>
      <c r="J716" s="169">
        <v>4.98</v>
      </c>
      <c r="K716" s="170">
        <v>4.98</v>
      </c>
    </row>
    <row r="717" ht="25.5" spans="2:11">
      <c r="B717" s="142" t="s">
        <v>72</v>
      </c>
      <c r="C717" s="143" t="s">
        <v>624</v>
      </c>
      <c r="D717" s="144" t="s">
        <v>68</v>
      </c>
      <c r="E717" s="144" t="s">
        <v>625</v>
      </c>
      <c r="F717" s="144" t="s">
        <v>415</v>
      </c>
      <c r="G717" s="144"/>
      <c r="H717" s="145" t="s">
        <v>158</v>
      </c>
      <c r="I717" s="171">
        <v>0.0037</v>
      </c>
      <c r="J717" s="172">
        <v>652.46</v>
      </c>
      <c r="K717" s="173">
        <v>2.41</v>
      </c>
    </row>
    <row r="718" ht="26.4" customHeight="1" spans="2:11">
      <c r="B718" s="142" t="s">
        <v>72</v>
      </c>
      <c r="C718" s="143" t="s">
        <v>280</v>
      </c>
      <c r="D718" s="144" t="s">
        <v>68</v>
      </c>
      <c r="E718" s="144" t="s">
        <v>281</v>
      </c>
      <c r="F718" s="144" t="s">
        <v>70</v>
      </c>
      <c r="G718" s="144"/>
      <c r="H718" s="145" t="s">
        <v>102</v>
      </c>
      <c r="I718" s="171">
        <v>0.0681</v>
      </c>
      <c r="J718" s="172">
        <v>29.13</v>
      </c>
      <c r="K718" s="173">
        <v>1.98</v>
      </c>
    </row>
    <row r="719" ht="26.4" customHeight="1" spans="2:11">
      <c r="B719" s="142" t="s">
        <v>72</v>
      </c>
      <c r="C719" s="143" t="s">
        <v>129</v>
      </c>
      <c r="D719" s="144" t="s">
        <v>68</v>
      </c>
      <c r="E719" s="144" t="s">
        <v>130</v>
      </c>
      <c r="F719" s="144" t="s">
        <v>70</v>
      </c>
      <c r="G719" s="144"/>
      <c r="H719" s="145" t="s">
        <v>102</v>
      </c>
      <c r="I719" s="171">
        <v>0.0255</v>
      </c>
      <c r="J719" s="172">
        <v>23.2</v>
      </c>
      <c r="K719" s="173">
        <v>0.59</v>
      </c>
    </row>
    <row r="720" spans="2:11">
      <c r="B720" s="152"/>
      <c r="C720" s="153"/>
      <c r="D720" s="153"/>
      <c r="E720" s="153"/>
      <c r="F720" s="153" t="s">
        <v>92</v>
      </c>
      <c r="G720" s="154">
        <v>2.25</v>
      </c>
      <c r="H720" s="153" t="s">
        <v>93</v>
      </c>
      <c r="I720" s="154">
        <v>0</v>
      </c>
      <c r="J720" s="153" t="s">
        <v>94</v>
      </c>
      <c r="K720" s="177">
        <v>2.25</v>
      </c>
    </row>
    <row r="721" spans="2:11">
      <c r="B721" s="152"/>
      <c r="C721" s="153"/>
      <c r="D721" s="153"/>
      <c r="E721" s="153"/>
      <c r="F721" s="153" t="s">
        <v>95</v>
      </c>
      <c r="G721" s="154">
        <v>1.1</v>
      </c>
      <c r="H721" s="153"/>
      <c r="I721" s="153" t="s">
        <v>96</v>
      </c>
      <c r="J721" s="153"/>
      <c r="K721" s="177">
        <v>6.08</v>
      </c>
    </row>
    <row r="722" ht="26.25" spans="2:11">
      <c r="B722" s="155"/>
      <c r="C722" s="79"/>
      <c r="D722" s="79"/>
      <c r="E722" s="79"/>
      <c r="F722" s="79"/>
      <c r="G722" s="79"/>
      <c r="H722" s="79" t="s">
        <v>97</v>
      </c>
      <c r="I722" s="178">
        <v>3909.6</v>
      </c>
      <c r="J722" s="79" t="s">
        <v>98</v>
      </c>
      <c r="K722" s="179">
        <v>23770.36</v>
      </c>
    </row>
    <row r="723" ht="15.75" spans="2:11">
      <c r="B723" s="156"/>
      <c r="C723" s="157"/>
      <c r="D723" s="157"/>
      <c r="E723" s="157"/>
      <c r="F723" s="157"/>
      <c r="G723" s="157"/>
      <c r="H723" s="157"/>
      <c r="I723" s="157"/>
      <c r="J723" s="157"/>
      <c r="K723" s="180"/>
    </row>
    <row r="724" ht="23.4" customHeight="1" spans="2:11">
      <c r="B724" s="133" t="s">
        <v>626</v>
      </c>
      <c r="C724" s="134" t="s">
        <v>60</v>
      </c>
      <c r="D724" s="135" t="s">
        <v>61</v>
      </c>
      <c r="E724" s="135" t="s">
        <v>3</v>
      </c>
      <c r="F724" s="135" t="s">
        <v>62</v>
      </c>
      <c r="G724" s="135"/>
      <c r="H724" s="136" t="s">
        <v>63</v>
      </c>
      <c r="I724" s="134" t="s">
        <v>64</v>
      </c>
      <c r="J724" s="134" t="s">
        <v>65</v>
      </c>
      <c r="K724" s="166" t="s">
        <v>19</v>
      </c>
    </row>
    <row r="725" spans="2:11">
      <c r="B725" s="137" t="s">
        <v>66</v>
      </c>
      <c r="C725" s="138" t="s">
        <v>627</v>
      </c>
      <c r="D725" s="139" t="s">
        <v>68</v>
      </c>
      <c r="E725" s="139" t="s">
        <v>628</v>
      </c>
      <c r="F725" s="139" t="s">
        <v>629</v>
      </c>
      <c r="G725" s="139"/>
      <c r="H725" s="140" t="s">
        <v>123</v>
      </c>
      <c r="I725" s="168">
        <v>1</v>
      </c>
      <c r="J725" s="169">
        <v>4.12</v>
      </c>
      <c r="K725" s="170">
        <v>4.12</v>
      </c>
    </row>
    <row r="726" ht="26.4" customHeight="1" spans="2:11">
      <c r="B726" s="142" t="s">
        <v>72</v>
      </c>
      <c r="C726" s="143" t="s">
        <v>630</v>
      </c>
      <c r="D726" s="144" t="s">
        <v>68</v>
      </c>
      <c r="E726" s="144" t="s">
        <v>631</v>
      </c>
      <c r="F726" s="144" t="s">
        <v>70</v>
      </c>
      <c r="G726" s="144"/>
      <c r="H726" s="145" t="s">
        <v>102</v>
      </c>
      <c r="I726" s="171">
        <v>0.0566</v>
      </c>
      <c r="J726" s="172">
        <v>30.8</v>
      </c>
      <c r="K726" s="173">
        <v>1.74</v>
      </c>
    </row>
    <row r="727" ht="26.4" customHeight="1" spans="2:11">
      <c r="B727" s="142" t="s">
        <v>72</v>
      </c>
      <c r="C727" s="143" t="s">
        <v>129</v>
      </c>
      <c r="D727" s="144" t="s">
        <v>68</v>
      </c>
      <c r="E727" s="144" t="s">
        <v>130</v>
      </c>
      <c r="F727" s="144" t="s">
        <v>70</v>
      </c>
      <c r="G727" s="144"/>
      <c r="H727" s="145" t="s">
        <v>102</v>
      </c>
      <c r="I727" s="171">
        <v>0.0092</v>
      </c>
      <c r="J727" s="172">
        <v>23.2</v>
      </c>
      <c r="K727" s="173">
        <v>0.21</v>
      </c>
    </row>
    <row r="728" spans="2:11">
      <c r="B728" s="147" t="s">
        <v>75</v>
      </c>
      <c r="C728" s="148" t="s">
        <v>632</v>
      </c>
      <c r="D728" s="149" t="s">
        <v>68</v>
      </c>
      <c r="E728" s="149" t="s">
        <v>633</v>
      </c>
      <c r="F728" s="149" t="s">
        <v>133</v>
      </c>
      <c r="G728" s="149"/>
      <c r="H728" s="150" t="s">
        <v>167</v>
      </c>
      <c r="I728" s="174">
        <v>0.29472</v>
      </c>
      <c r="J728" s="175">
        <v>7.39</v>
      </c>
      <c r="K728" s="176">
        <v>2.17</v>
      </c>
    </row>
    <row r="729" spans="2:11">
      <c r="B729" s="152"/>
      <c r="C729" s="153"/>
      <c r="D729" s="153"/>
      <c r="E729" s="153"/>
      <c r="F729" s="153" t="s">
        <v>92</v>
      </c>
      <c r="G729" s="154">
        <v>1.43</v>
      </c>
      <c r="H729" s="153" t="s">
        <v>93</v>
      </c>
      <c r="I729" s="154">
        <v>0</v>
      </c>
      <c r="J729" s="153" t="s">
        <v>94</v>
      </c>
      <c r="K729" s="177">
        <v>1.43</v>
      </c>
    </row>
    <row r="730" spans="2:11">
      <c r="B730" s="152"/>
      <c r="C730" s="153"/>
      <c r="D730" s="153"/>
      <c r="E730" s="153"/>
      <c r="F730" s="153" t="s">
        <v>95</v>
      </c>
      <c r="G730" s="154">
        <v>0.91</v>
      </c>
      <c r="H730" s="153"/>
      <c r="I730" s="153" t="s">
        <v>96</v>
      </c>
      <c r="J730" s="153"/>
      <c r="K730" s="177">
        <v>5.03</v>
      </c>
    </row>
    <row r="731" ht="26.25" spans="2:11">
      <c r="B731" s="155"/>
      <c r="C731" s="79"/>
      <c r="D731" s="79"/>
      <c r="E731" s="79"/>
      <c r="F731" s="79"/>
      <c r="G731" s="79"/>
      <c r="H731" s="79" t="s">
        <v>97</v>
      </c>
      <c r="I731" s="178">
        <v>1243.31</v>
      </c>
      <c r="J731" s="79" t="s">
        <v>98</v>
      </c>
      <c r="K731" s="179">
        <v>6253.84</v>
      </c>
    </row>
    <row r="732" ht="15.75" spans="2:11">
      <c r="B732" s="156"/>
      <c r="C732" s="157"/>
      <c r="D732" s="157"/>
      <c r="E732" s="157"/>
      <c r="F732" s="157"/>
      <c r="G732" s="157"/>
      <c r="H732" s="157"/>
      <c r="I732" s="157"/>
      <c r="J732" s="157"/>
      <c r="K732" s="180"/>
    </row>
    <row r="733" ht="23.4" customHeight="1" spans="2:11">
      <c r="B733" s="133" t="s">
        <v>626</v>
      </c>
      <c r="C733" s="134" t="s">
        <v>60</v>
      </c>
      <c r="D733" s="135" t="s">
        <v>61</v>
      </c>
      <c r="E733" s="135" t="s">
        <v>3</v>
      </c>
      <c r="F733" s="135" t="s">
        <v>62</v>
      </c>
      <c r="G733" s="135"/>
      <c r="H733" s="136" t="s">
        <v>63</v>
      </c>
      <c r="I733" s="134" t="s">
        <v>64</v>
      </c>
      <c r="J733" s="134" t="s">
        <v>65</v>
      </c>
      <c r="K733" s="166" t="s">
        <v>19</v>
      </c>
    </row>
    <row r="734" ht="25.5" spans="2:11">
      <c r="B734" s="137" t="s">
        <v>66</v>
      </c>
      <c r="C734" s="138" t="s">
        <v>634</v>
      </c>
      <c r="D734" s="139" t="s">
        <v>68</v>
      </c>
      <c r="E734" s="139" t="s">
        <v>635</v>
      </c>
      <c r="F734" s="139" t="s">
        <v>636</v>
      </c>
      <c r="G734" s="139"/>
      <c r="H734" s="140" t="s">
        <v>123</v>
      </c>
      <c r="I734" s="168">
        <v>1</v>
      </c>
      <c r="J734" s="169">
        <v>39.15</v>
      </c>
      <c r="K734" s="170">
        <v>39.15</v>
      </c>
    </row>
    <row r="735" ht="25.5" spans="2:11">
      <c r="B735" s="142" t="s">
        <v>72</v>
      </c>
      <c r="C735" s="143" t="s">
        <v>413</v>
      </c>
      <c r="D735" s="144" t="s">
        <v>68</v>
      </c>
      <c r="E735" s="144" t="s">
        <v>414</v>
      </c>
      <c r="F735" s="144" t="s">
        <v>415</v>
      </c>
      <c r="G735" s="144"/>
      <c r="H735" s="145" t="s">
        <v>158</v>
      </c>
      <c r="I735" s="171">
        <v>0.0304</v>
      </c>
      <c r="J735" s="172">
        <v>655.41</v>
      </c>
      <c r="K735" s="173">
        <v>19.92</v>
      </c>
    </row>
    <row r="736" ht="26.4" customHeight="1" spans="2:11">
      <c r="B736" s="142" t="s">
        <v>72</v>
      </c>
      <c r="C736" s="143" t="s">
        <v>280</v>
      </c>
      <c r="D736" s="144" t="s">
        <v>68</v>
      </c>
      <c r="E736" s="144" t="s">
        <v>281</v>
      </c>
      <c r="F736" s="144" t="s">
        <v>70</v>
      </c>
      <c r="G736" s="144"/>
      <c r="H736" s="145" t="s">
        <v>102</v>
      </c>
      <c r="I736" s="171">
        <v>0.4724</v>
      </c>
      <c r="J736" s="172">
        <v>29.13</v>
      </c>
      <c r="K736" s="173">
        <v>13.76</v>
      </c>
    </row>
    <row r="737" ht="26.4" customHeight="1" spans="2:11">
      <c r="B737" s="142" t="s">
        <v>72</v>
      </c>
      <c r="C737" s="143" t="s">
        <v>129</v>
      </c>
      <c r="D737" s="144" t="s">
        <v>68</v>
      </c>
      <c r="E737" s="144" t="s">
        <v>130</v>
      </c>
      <c r="F737" s="144" t="s">
        <v>70</v>
      </c>
      <c r="G737" s="144"/>
      <c r="H737" s="145" t="s">
        <v>102</v>
      </c>
      <c r="I737" s="171">
        <v>0.2362</v>
      </c>
      <c r="J737" s="172">
        <v>23.2</v>
      </c>
      <c r="K737" s="173">
        <v>5.47</v>
      </c>
    </row>
    <row r="738" spans="2:11">
      <c r="B738" s="152"/>
      <c r="C738" s="153"/>
      <c r="D738" s="153"/>
      <c r="E738" s="153"/>
      <c r="F738" s="153" t="s">
        <v>92</v>
      </c>
      <c r="G738" s="154">
        <v>17.22</v>
      </c>
      <c r="H738" s="153" t="s">
        <v>93</v>
      </c>
      <c r="I738" s="154">
        <v>0</v>
      </c>
      <c r="J738" s="153" t="s">
        <v>94</v>
      </c>
      <c r="K738" s="177">
        <v>17.22</v>
      </c>
    </row>
    <row r="739" spans="2:11">
      <c r="B739" s="152"/>
      <c r="C739" s="153"/>
      <c r="D739" s="153"/>
      <c r="E739" s="153"/>
      <c r="F739" s="153" t="s">
        <v>95</v>
      </c>
      <c r="G739" s="154">
        <v>8.7</v>
      </c>
      <c r="H739" s="153"/>
      <c r="I739" s="153" t="s">
        <v>96</v>
      </c>
      <c r="J739" s="153"/>
      <c r="K739" s="177">
        <v>47.85</v>
      </c>
    </row>
    <row r="740" ht="26.25" spans="2:11">
      <c r="B740" s="155"/>
      <c r="C740" s="79"/>
      <c r="D740" s="79"/>
      <c r="E740" s="79"/>
      <c r="F740" s="79"/>
      <c r="G740" s="79"/>
      <c r="H740" s="79" t="s">
        <v>97</v>
      </c>
      <c r="I740" s="178">
        <v>3909.6</v>
      </c>
      <c r="J740" s="79" t="s">
        <v>98</v>
      </c>
      <c r="K740" s="179">
        <v>187074.36</v>
      </c>
    </row>
    <row r="741" ht="15.75" spans="2:11">
      <c r="B741" s="156"/>
      <c r="C741" s="157"/>
      <c r="D741" s="157"/>
      <c r="E741" s="157"/>
      <c r="F741" s="157"/>
      <c r="G741" s="157"/>
      <c r="H741" s="157"/>
      <c r="I741" s="157"/>
      <c r="J741" s="157"/>
      <c r="K741" s="180"/>
    </row>
    <row r="742" ht="22.8" customHeight="1" spans="2:11">
      <c r="B742" s="133" t="s">
        <v>637</v>
      </c>
      <c r="C742" s="134" t="s">
        <v>60</v>
      </c>
      <c r="D742" s="135" t="s">
        <v>61</v>
      </c>
      <c r="E742" s="135" t="s">
        <v>3</v>
      </c>
      <c r="F742" s="135" t="s">
        <v>62</v>
      </c>
      <c r="G742" s="135"/>
      <c r="H742" s="136" t="s">
        <v>63</v>
      </c>
      <c r="I742" s="134" t="s">
        <v>64</v>
      </c>
      <c r="J742" s="134" t="s">
        <v>65</v>
      </c>
      <c r="K742" s="166" t="s">
        <v>19</v>
      </c>
    </row>
    <row r="743" ht="25.5" spans="2:11">
      <c r="B743" s="137" t="s">
        <v>66</v>
      </c>
      <c r="C743" s="138" t="s">
        <v>638</v>
      </c>
      <c r="D743" s="139" t="s">
        <v>68</v>
      </c>
      <c r="E743" s="139" t="s">
        <v>639</v>
      </c>
      <c r="F743" s="139" t="s">
        <v>629</v>
      </c>
      <c r="G743" s="139"/>
      <c r="H743" s="140" t="s">
        <v>123</v>
      </c>
      <c r="I743" s="168">
        <v>1</v>
      </c>
      <c r="J743" s="169">
        <v>26.39</v>
      </c>
      <c r="K743" s="170">
        <v>26.39</v>
      </c>
    </row>
    <row r="744" ht="26.4" customHeight="1" spans="2:11">
      <c r="B744" s="142" t="s">
        <v>72</v>
      </c>
      <c r="C744" s="143" t="s">
        <v>630</v>
      </c>
      <c r="D744" s="144" t="s">
        <v>68</v>
      </c>
      <c r="E744" s="144" t="s">
        <v>631</v>
      </c>
      <c r="F744" s="144" t="s">
        <v>70</v>
      </c>
      <c r="G744" s="144"/>
      <c r="H744" s="145" t="s">
        <v>102</v>
      </c>
      <c r="I744" s="171">
        <v>0.2717</v>
      </c>
      <c r="J744" s="172">
        <v>30.8</v>
      </c>
      <c r="K744" s="173">
        <v>8.36</v>
      </c>
    </row>
    <row r="745" ht="26.4" customHeight="1" spans="2:11">
      <c r="B745" s="142" t="s">
        <v>72</v>
      </c>
      <c r="C745" s="143" t="s">
        <v>129</v>
      </c>
      <c r="D745" s="144" t="s">
        <v>68</v>
      </c>
      <c r="E745" s="144" t="s">
        <v>130</v>
      </c>
      <c r="F745" s="144" t="s">
        <v>70</v>
      </c>
      <c r="G745" s="144"/>
      <c r="H745" s="145" t="s">
        <v>102</v>
      </c>
      <c r="I745" s="171">
        <v>0.0444</v>
      </c>
      <c r="J745" s="172">
        <v>23.2</v>
      </c>
      <c r="K745" s="173">
        <v>1.03</v>
      </c>
    </row>
    <row r="746" spans="2:11">
      <c r="B746" s="147" t="s">
        <v>75</v>
      </c>
      <c r="C746" s="148" t="s">
        <v>640</v>
      </c>
      <c r="D746" s="149" t="s">
        <v>68</v>
      </c>
      <c r="E746" s="149" t="s">
        <v>641</v>
      </c>
      <c r="F746" s="149" t="s">
        <v>133</v>
      </c>
      <c r="G746" s="149"/>
      <c r="H746" s="150" t="s">
        <v>139</v>
      </c>
      <c r="I746" s="174">
        <v>2.26088</v>
      </c>
      <c r="J746" s="175">
        <v>7.52</v>
      </c>
      <c r="K746" s="176">
        <v>17</v>
      </c>
    </row>
    <row r="747" spans="2:11">
      <c r="B747" s="152"/>
      <c r="C747" s="153"/>
      <c r="D747" s="153"/>
      <c r="E747" s="153"/>
      <c r="F747" s="153" t="s">
        <v>92</v>
      </c>
      <c r="G747" s="154">
        <v>6.93</v>
      </c>
      <c r="H747" s="153" t="s">
        <v>93</v>
      </c>
      <c r="I747" s="154">
        <v>0</v>
      </c>
      <c r="J747" s="153" t="s">
        <v>94</v>
      </c>
      <c r="K747" s="177">
        <v>6.93</v>
      </c>
    </row>
    <row r="748" spans="2:11">
      <c r="B748" s="152"/>
      <c r="C748" s="153"/>
      <c r="D748" s="153"/>
      <c r="E748" s="153"/>
      <c r="F748" s="153" t="s">
        <v>95</v>
      </c>
      <c r="G748" s="154">
        <v>5.86</v>
      </c>
      <c r="H748" s="153"/>
      <c r="I748" s="153" t="s">
        <v>96</v>
      </c>
      <c r="J748" s="153"/>
      <c r="K748" s="177">
        <v>32.25</v>
      </c>
    </row>
    <row r="749" ht="26.25" spans="2:11">
      <c r="B749" s="155"/>
      <c r="C749" s="79"/>
      <c r="D749" s="79"/>
      <c r="E749" s="79"/>
      <c r="F749" s="79"/>
      <c r="G749" s="79"/>
      <c r="H749" s="79" t="s">
        <v>97</v>
      </c>
      <c r="I749" s="178">
        <v>1243.31</v>
      </c>
      <c r="J749" s="79" t="s">
        <v>98</v>
      </c>
      <c r="K749" s="179">
        <v>40096.74</v>
      </c>
    </row>
    <row r="750" ht="15.75" spans="2:11">
      <c r="B750" s="156"/>
      <c r="C750" s="157"/>
      <c r="D750" s="157"/>
      <c r="E750" s="157"/>
      <c r="F750" s="157"/>
      <c r="G750" s="157"/>
      <c r="H750" s="157"/>
      <c r="I750" s="157"/>
      <c r="J750" s="157"/>
      <c r="K750" s="180"/>
    </row>
    <row r="751" ht="23.4" customHeight="1" spans="2:11">
      <c r="B751" s="133" t="s">
        <v>637</v>
      </c>
      <c r="C751" s="134" t="s">
        <v>60</v>
      </c>
      <c r="D751" s="135" t="s">
        <v>61</v>
      </c>
      <c r="E751" s="135" t="s">
        <v>3</v>
      </c>
      <c r="F751" s="135" t="s">
        <v>62</v>
      </c>
      <c r="G751" s="135"/>
      <c r="H751" s="136" t="s">
        <v>63</v>
      </c>
      <c r="I751" s="134" t="s">
        <v>64</v>
      </c>
      <c r="J751" s="134" t="s">
        <v>65</v>
      </c>
      <c r="K751" s="166" t="s">
        <v>19</v>
      </c>
    </row>
    <row r="752" ht="14.4" customHeight="1" spans="2:11">
      <c r="B752" s="137" t="s">
        <v>66</v>
      </c>
      <c r="C752" s="138" t="s">
        <v>364</v>
      </c>
      <c r="D752" s="139" t="s">
        <v>68</v>
      </c>
      <c r="E752" s="139" t="s">
        <v>365</v>
      </c>
      <c r="F752" s="139" t="s">
        <v>366</v>
      </c>
      <c r="G752" s="139"/>
      <c r="H752" s="140" t="s">
        <v>123</v>
      </c>
      <c r="I752" s="168">
        <v>1</v>
      </c>
      <c r="J752" s="169">
        <v>32.5</v>
      </c>
      <c r="K752" s="170">
        <v>32.5</v>
      </c>
    </row>
    <row r="753" ht="26.4" customHeight="1" spans="2:11">
      <c r="B753" s="142" t="s">
        <v>72</v>
      </c>
      <c r="C753" s="143" t="s">
        <v>367</v>
      </c>
      <c r="D753" s="144" t="s">
        <v>68</v>
      </c>
      <c r="E753" s="144" t="s">
        <v>368</v>
      </c>
      <c r="F753" s="144" t="s">
        <v>70</v>
      </c>
      <c r="G753" s="144"/>
      <c r="H753" s="145" t="s">
        <v>102</v>
      </c>
      <c r="I753" s="171">
        <v>0.1362</v>
      </c>
      <c r="J753" s="172">
        <v>24.22</v>
      </c>
      <c r="K753" s="173">
        <v>3.29</v>
      </c>
    </row>
    <row r="754" ht="26.4" customHeight="1" spans="2:11">
      <c r="B754" s="142" t="s">
        <v>72</v>
      </c>
      <c r="C754" s="143" t="s">
        <v>369</v>
      </c>
      <c r="D754" s="144" t="s">
        <v>68</v>
      </c>
      <c r="E754" s="144" t="s">
        <v>370</v>
      </c>
      <c r="F754" s="144" t="s">
        <v>70</v>
      </c>
      <c r="G754" s="144"/>
      <c r="H754" s="145" t="s">
        <v>102</v>
      </c>
      <c r="I754" s="171">
        <v>0.6039</v>
      </c>
      <c r="J754" s="172">
        <v>26.32</v>
      </c>
      <c r="K754" s="173">
        <v>15.89</v>
      </c>
    </row>
    <row r="755" spans="2:11">
      <c r="B755" s="147" t="s">
        <v>75</v>
      </c>
      <c r="C755" s="148" t="s">
        <v>371</v>
      </c>
      <c r="D755" s="149" t="s">
        <v>68</v>
      </c>
      <c r="E755" s="149" t="s">
        <v>372</v>
      </c>
      <c r="F755" s="149" t="s">
        <v>133</v>
      </c>
      <c r="G755" s="149"/>
      <c r="H755" s="150" t="s">
        <v>139</v>
      </c>
      <c r="I755" s="174">
        <v>3.4615</v>
      </c>
      <c r="J755" s="175">
        <v>3.85</v>
      </c>
      <c r="K755" s="176">
        <v>13.32</v>
      </c>
    </row>
    <row r="756" spans="2:11">
      <c r="B756" s="152"/>
      <c r="C756" s="153"/>
      <c r="D756" s="153"/>
      <c r="E756" s="153"/>
      <c r="F756" s="153" t="s">
        <v>92</v>
      </c>
      <c r="G756" s="154">
        <v>14.59</v>
      </c>
      <c r="H756" s="153" t="s">
        <v>93</v>
      </c>
      <c r="I756" s="154">
        <v>0</v>
      </c>
      <c r="J756" s="153" t="s">
        <v>94</v>
      </c>
      <c r="K756" s="177">
        <v>14.59</v>
      </c>
    </row>
    <row r="757" spans="2:11">
      <c r="B757" s="152"/>
      <c r="C757" s="153"/>
      <c r="D757" s="153"/>
      <c r="E757" s="153"/>
      <c r="F757" s="153" t="s">
        <v>95</v>
      </c>
      <c r="G757" s="154">
        <v>7.22</v>
      </c>
      <c r="H757" s="153"/>
      <c r="I757" s="153" t="s">
        <v>96</v>
      </c>
      <c r="J757" s="153"/>
      <c r="K757" s="177">
        <v>39.72</v>
      </c>
    </row>
    <row r="758" ht="26.25" spans="2:11">
      <c r="B758" s="155"/>
      <c r="C758" s="79"/>
      <c r="D758" s="79"/>
      <c r="E758" s="79"/>
      <c r="F758" s="79"/>
      <c r="G758" s="79"/>
      <c r="H758" s="79" t="s">
        <v>97</v>
      </c>
      <c r="I758" s="178">
        <v>1512</v>
      </c>
      <c r="J758" s="79" t="s">
        <v>98</v>
      </c>
      <c r="K758" s="179">
        <v>60056.64</v>
      </c>
    </row>
    <row r="759" ht="15.75" spans="2:11">
      <c r="B759" s="156"/>
      <c r="C759" s="157"/>
      <c r="D759" s="157"/>
      <c r="E759" s="157"/>
      <c r="F759" s="157"/>
      <c r="G759" s="157"/>
      <c r="H759" s="157"/>
      <c r="I759" s="157"/>
      <c r="J759" s="157"/>
      <c r="K759" s="180"/>
    </row>
    <row r="760" ht="20.4" customHeight="1" spans="2:11">
      <c r="B760" s="133" t="s">
        <v>642</v>
      </c>
      <c r="C760" s="134" t="s">
        <v>60</v>
      </c>
      <c r="D760" s="135" t="s">
        <v>61</v>
      </c>
      <c r="E760" s="135" t="s">
        <v>3</v>
      </c>
      <c r="F760" s="135" t="s">
        <v>62</v>
      </c>
      <c r="G760" s="135"/>
      <c r="H760" s="136" t="s">
        <v>63</v>
      </c>
      <c r="I760" s="134" t="s">
        <v>64</v>
      </c>
      <c r="J760" s="134" t="s">
        <v>65</v>
      </c>
      <c r="K760" s="166" t="s">
        <v>19</v>
      </c>
    </row>
    <row r="761" ht="14.4" customHeight="1" spans="2:11">
      <c r="B761" s="137" t="s">
        <v>66</v>
      </c>
      <c r="C761" s="138" t="s">
        <v>643</v>
      </c>
      <c r="D761" s="139" t="s">
        <v>525</v>
      </c>
      <c r="E761" s="139" t="s">
        <v>644</v>
      </c>
      <c r="F761" s="139" t="s">
        <v>645</v>
      </c>
      <c r="G761" s="139"/>
      <c r="H761" s="140" t="s">
        <v>646</v>
      </c>
      <c r="I761" s="168">
        <v>1</v>
      </c>
      <c r="J761" s="169">
        <v>719.68</v>
      </c>
      <c r="K761" s="170">
        <v>719.68</v>
      </c>
    </row>
    <row r="762" spans="2:11">
      <c r="B762" s="147" t="s">
        <v>75</v>
      </c>
      <c r="C762" s="148" t="s">
        <v>647</v>
      </c>
      <c r="D762" s="149" t="s">
        <v>68</v>
      </c>
      <c r="E762" s="149" t="s">
        <v>648</v>
      </c>
      <c r="F762" s="149" t="s">
        <v>133</v>
      </c>
      <c r="G762" s="149"/>
      <c r="H762" s="150" t="s">
        <v>139</v>
      </c>
      <c r="I762" s="174">
        <v>7.38</v>
      </c>
      <c r="J762" s="175">
        <v>3.81</v>
      </c>
      <c r="K762" s="176">
        <v>28.11</v>
      </c>
    </row>
    <row r="763" spans="2:11">
      <c r="B763" s="147" t="s">
        <v>75</v>
      </c>
      <c r="C763" s="148" t="s">
        <v>649</v>
      </c>
      <c r="D763" s="149" t="s">
        <v>68</v>
      </c>
      <c r="E763" s="149" t="s">
        <v>650</v>
      </c>
      <c r="F763" s="149" t="s">
        <v>78</v>
      </c>
      <c r="G763" s="149"/>
      <c r="H763" s="150" t="s">
        <v>102</v>
      </c>
      <c r="I763" s="174">
        <v>1.31</v>
      </c>
      <c r="J763" s="175">
        <v>22.43</v>
      </c>
      <c r="K763" s="176">
        <v>29.38</v>
      </c>
    </row>
    <row r="764" spans="2:11">
      <c r="B764" s="147" t="s">
        <v>75</v>
      </c>
      <c r="C764" s="148" t="s">
        <v>651</v>
      </c>
      <c r="D764" s="149" t="s">
        <v>68</v>
      </c>
      <c r="E764" s="149" t="s">
        <v>652</v>
      </c>
      <c r="F764" s="149" t="s">
        <v>78</v>
      </c>
      <c r="G764" s="149"/>
      <c r="H764" s="150" t="s">
        <v>102</v>
      </c>
      <c r="I764" s="174">
        <v>1.31</v>
      </c>
      <c r="J764" s="175">
        <v>16.71</v>
      </c>
      <c r="K764" s="176">
        <v>21.89</v>
      </c>
    </row>
    <row r="765" ht="25.5" spans="2:11">
      <c r="B765" s="147" t="s">
        <v>75</v>
      </c>
      <c r="C765" s="148" t="s">
        <v>653</v>
      </c>
      <c r="D765" s="149" t="s">
        <v>68</v>
      </c>
      <c r="E765" s="149" t="s">
        <v>654</v>
      </c>
      <c r="F765" s="149" t="s">
        <v>133</v>
      </c>
      <c r="G765" s="149"/>
      <c r="H765" s="150" t="s">
        <v>123</v>
      </c>
      <c r="I765" s="174">
        <v>1</v>
      </c>
      <c r="J765" s="175">
        <v>630.94</v>
      </c>
      <c r="K765" s="176">
        <v>630.94</v>
      </c>
    </row>
    <row r="766" spans="2:11">
      <c r="B766" s="147" t="s">
        <v>75</v>
      </c>
      <c r="C766" s="148" t="s">
        <v>655</v>
      </c>
      <c r="D766" s="149" t="s">
        <v>68</v>
      </c>
      <c r="E766" s="149" t="s">
        <v>656</v>
      </c>
      <c r="F766" s="149" t="s">
        <v>133</v>
      </c>
      <c r="G766" s="149"/>
      <c r="H766" s="150" t="s">
        <v>199</v>
      </c>
      <c r="I766" s="174">
        <v>6</v>
      </c>
      <c r="J766" s="175">
        <v>1.56</v>
      </c>
      <c r="K766" s="176">
        <v>9.36</v>
      </c>
    </row>
    <row r="767" spans="2:11">
      <c r="B767" s="152"/>
      <c r="C767" s="153"/>
      <c r="D767" s="153"/>
      <c r="E767" s="153"/>
      <c r="F767" s="153" t="s">
        <v>92</v>
      </c>
      <c r="G767" s="154">
        <v>51.27</v>
      </c>
      <c r="H767" s="153" t="s">
        <v>93</v>
      </c>
      <c r="I767" s="154">
        <v>0</v>
      </c>
      <c r="J767" s="153" t="s">
        <v>94</v>
      </c>
      <c r="K767" s="177">
        <v>51.27</v>
      </c>
    </row>
    <row r="768" spans="2:11">
      <c r="B768" s="152"/>
      <c r="C768" s="153"/>
      <c r="D768" s="153"/>
      <c r="E768" s="153"/>
      <c r="F768" s="153" t="s">
        <v>95</v>
      </c>
      <c r="G768" s="154">
        <v>159.98</v>
      </c>
      <c r="H768" s="153"/>
      <c r="I768" s="153" t="s">
        <v>96</v>
      </c>
      <c r="J768" s="153"/>
      <c r="K768" s="177">
        <v>879.66</v>
      </c>
    </row>
    <row r="769" ht="26.25" spans="2:11">
      <c r="B769" s="155"/>
      <c r="C769" s="79"/>
      <c r="D769" s="79"/>
      <c r="E769" s="79"/>
      <c r="F769" s="79"/>
      <c r="G769" s="79"/>
      <c r="H769" s="79" t="s">
        <v>97</v>
      </c>
      <c r="I769" s="178">
        <v>680.4</v>
      </c>
      <c r="J769" s="79" t="s">
        <v>98</v>
      </c>
      <c r="K769" s="179">
        <v>598520.66</v>
      </c>
    </row>
    <row r="770" ht="15.75" spans="2:11">
      <c r="B770" s="156"/>
      <c r="C770" s="157"/>
      <c r="D770" s="157"/>
      <c r="E770" s="157"/>
      <c r="F770" s="157"/>
      <c r="G770" s="157"/>
      <c r="H770" s="157"/>
      <c r="I770" s="157"/>
      <c r="J770" s="157"/>
      <c r="K770" s="180"/>
    </row>
    <row r="771" ht="17.4" customHeight="1" spans="2:11">
      <c r="B771" s="131" t="s">
        <v>657</v>
      </c>
      <c r="C771" s="132"/>
      <c r="D771" s="132"/>
      <c r="E771" s="132" t="s">
        <v>658</v>
      </c>
      <c r="F771" s="132"/>
      <c r="G771" s="132"/>
      <c r="H771" s="132"/>
      <c r="I771" s="164"/>
      <c r="J771" s="132"/>
      <c r="K771" s="165">
        <v>44863.2</v>
      </c>
    </row>
    <row r="772" ht="19.8" customHeight="1" spans="2:11">
      <c r="B772" s="133" t="s">
        <v>659</v>
      </c>
      <c r="C772" s="134" t="s">
        <v>60</v>
      </c>
      <c r="D772" s="135" t="s">
        <v>61</v>
      </c>
      <c r="E772" s="135" t="s">
        <v>3</v>
      </c>
      <c r="F772" s="135" t="s">
        <v>62</v>
      </c>
      <c r="G772" s="135"/>
      <c r="H772" s="136" t="s">
        <v>63</v>
      </c>
      <c r="I772" s="134" t="s">
        <v>64</v>
      </c>
      <c r="J772" s="134" t="s">
        <v>65</v>
      </c>
      <c r="K772" s="166" t="s">
        <v>19</v>
      </c>
    </row>
    <row r="773" ht="14.4" customHeight="1" spans="2:11">
      <c r="B773" s="137" t="s">
        <v>66</v>
      </c>
      <c r="C773" s="138" t="s">
        <v>660</v>
      </c>
      <c r="D773" s="139" t="s">
        <v>68</v>
      </c>
      <c r="E773" s="139" t="s">
        <v>661</v>
      </c>
      <c r="F773" s="139" t="s">
        <v>662</v>
      </c>
      <c r="G773" s="139"/>
      <c r="H773" s="140" t="s">
        <v>123</v>
      </c>
      <c r="I773" s="168">
        <v>1</v>
      </c>
      <c r="J773" s="169">
        <v>3.06</v>
      </c>
      <c r="K773" s="170">
        <v>3.06</v>
      </c>
    </row>
    <row r="774" ht="26.4" customHeight="1" spans="2:11">
      <c r="B774" s="142" t="s">
        <v>72</v>
      </c>
      <c r="C774" s="143" t="s">
        <v>280</v>
      </c>
      <c r="D774" s="144" t="s">
        <v>68</v>
      </c>
      <c r="E774" s="144" t="s">
        <v>281</v>
      </c>
      <c r="F774" s="144" t="s">
        <v>70</v>
      </c>
      <c r="G774" s="144"/>
      <c r="H774" s="145" t="s">
        <v>102</v>
      </c>
      <c r="I774" s="171">
        <v>0.00491</v>
      </c>
      <c r="J774" s="172">
        <v>29.13</v>
      </c>
      <c r="K774" s="173">
        <v>0.14</v>
      </c>
    </row>
    <row r="775" ht="26.4" customHeight="1" spans="2:11">
      <c r="B775" s="142" t="s">
        <v>72</v>
      </c>
      <c r="C775" s="143" t="s">
        <v>129</v>
      </c>
      <c r="D775" s="144" t="s">
        <v>68</v>
      </c>
      <c r="E775" s="144" t="s">
        <v>130</v>
      </c>
      <c r="F775" s="144" t="s">
        <v>70</v>
      </c>
      <c r="G775" s="144"/>
      <c r="H775" s="145" t="s">
        <v>102</v>
      </c>
      <c r="I775" s="171">
        <v>0.00589</v>
      </c>
      <c r="J775" s="172">
        <v>23.2</v>
      </c>
      <c r="K775" s="173">
        <v>0.13</v>
      </c>
    </row>
    <row r="776" spans="2:11">
      <c r="B776" s="147" t="s">
        <v>75</v>
      </c>
      <c r="C776" s="148" t="s">
        <v>663</v>
      </c>
      <c r="D776" s="149" t="s">
        <v>68</v>
      </c>
      <c r="E776" s="149" t="s">
        <v>664</v>
      </c>
      <c r="F776" s="149" t="s">
        <v>133</v>
      </c>
      <c r="G776" s="149"/>
      <c r="H776" s="150" t="s">
        <v>123</v>
      </c>
      <c r="I776" s="174">
        <v>1.128</v>
      </c>
      <c r="J776" s="175">
        <v>2.48</v>
      </c>
      <c r="K776" s="176">
        <v>2.79</v>
      </c>
    </row>
    <row r="777" spans="2:11">
      <c r="B777" s="152"/>
      <c r="C777" s="153"/>
      <c r="D777" s="153"/>
      <c r="E777" s="153"/>
      <c r="F777" s="153" t="s">
        <v>92</v>
      </c>
      <c r="G777" s="154">
        <v>0.21</v>
      </c>
      <c r="H777" s="153" t="s">
        <v>93</v>
      </c>
      <c r="I777" s="154">
        <v>0</v>
      </c>
      <c r="J777" s="153" t="s">
        <v>94</v>
      </c>
      <c r="K777" s="177">
        <v>0.21</v>
      </c>
    </row>
    <row r="778" spans="2:11">
      <c r="B778" s="152"/>
      <c r="C778" s="153"/>
      <c r="D778" s="153"/>
      <c r="E778" s="153"/>
      <c r="F778" s="153" t="s">
        <v>95</v>
      </c>
      <c r="G778" s="154">
        <v>0.68</v>
      </c>
      <c r="H778" s="153"/>
      <c r="I778" s="153" t="s">
        <v>96</v>
      </c>
      <c r="J778" s="153"/>
      <c r="K778" s="177">
        <v>3.74</v>
      </c>
    </row>
    <row r="779" ht="26.25" spans="2:11">
      <c r="B779" s="155"/>
      <c r="C779" s="79"/>
      <c r="D779" s="79"/>
      <c r="E779" s="79"/>
      <c r="F779" s="79"/>
      <c r="G779" s="79"/>
      <c r="H779" s="79" t="s">
        <v>97</v>
      </c>
      <c r="I779" s="178">
        <v>360</v>
      </c>
      <c r="J779" s="79" t="s">
        <v>98</v>
      </c>
      <c r="K779" s="179">
        <v>1346.4</v>
      </c>
    </row>
    <row r="780" ht="15.75" spans="2:11">
      <c r="B780" s="156"/>
      <c r="C780" s="157"/>
      <c r="D780" s="157"/>
      <c r="E780" s="157"/>
      <c r="F780" s="157"/>
      <c r="G780" s="157"/>
      <c r="H780" s="157"/>
      <c r="I780" s="157"/>
      <c r="J780" s="157"/>
      <c r="K780" s="180"/>
    </row>
    <row r="781" ht="17.4" customHeight="1" spans="2:11">
      <c r="B781" s="133" t="s">
        <v>665</v>
      </c>
      <c r="C781" s="134" t="s">
        <v>60</v>
      </c>
      <c r="D781" s="135" t="s">
        <v>61</v>
      </c>
      <c r="E781" s="135" t="s">
        <v>3</v>
      </c>
      <c r="F781" s="135" t="s">
        <v>62</v>
      </c>
      <c r="G781" s="135"/>
      <c r="H781" s="136" t="s">
        <v>63</v>
      </c>
      <c r="I781" s="134" t="s">
        <v>64</v>
      </c>
      <c r="J781" s="134" t="s">
        <v>65</v>
      </c>
      <c r="K781" s="166" t="s">
        <v>19</v>
      </c>
    </row>
    <row r="782" ht="26.4" customHeight="1" spans="2:11">
      <c r="B782" s="137" t="s">
        <v>66</v>
      </c>
      <c r="C782" s="138" t="s">
        <v>666</v>
      </c>
      <c r="D782" s="139" t="s">
        <v>68</v>
      </c>
      <c r="E782" s="139" t="s">
        <v>667</v>
      </c>
      <c r="F782" s="139" t="s">
        <v>668</v>
      </c>
      <c r="G782" s="139"/>
      <c r="H782" s="140" t="s">
        <v>123</v>
      </c>
      <c r="I782" s="168">
        <v>1</v>
      </c>
      <c r="J782" s="169">
        <v>2.81</v>
      </c>
      <c r="K782" s="170">
        <v>2.81</v>
      </c>
    </row>
    <row r="783" ht="26.4" customHeight="1" spans="2:11">
      <c r="B783" s="142" t="s">
        <v>72</v>
      </c>
      <c r="C783" s="143" t="s">
        <v>669</v>
      </c>
      <c r="D783" s="144" t="s">
        <v>68</v>
      </c>
      <c r="E783" s="144" t="s">
        <v>670</v>
      </c>
      <c r="F783" s="144" t="s">
        <v>150</v>
      </c>
      <c r="G783" s="144"/>
      <c r="H783" s="145" t="s">
        <v>151</v>
      </c>
      <c r="I783" s="171">
        <v>0.0010702</v>
      </c>
      <c r="J783" s="172">
        <v>332.94</v>
      </c>
      <c r="K783" s="173">
        <v>0.35</v>
      </c>
    </row>
    <row r="784" ht="26.4" customHeight="1" spans="2:11">
      <c r="B784" s="142" t="s">
        <v>72</v>
      </c>
      <c r="C784" s="143" t="s">
        <v>671</v>
      </c>
      <c r="D784" s="144" t="s">
        <v>68</v>
      </c>
      <c r="E784" s="144" t="s">
        <v>672</v>
      </c>
      <c r="F784" s="144" t="s">
        <v>150</v>
      </c>
      <c r="G784" s="144"/>
      <c r="H784" s="145" t="s">
        <v>154</v>
      </c>
      <c r="I784" s="171">
        <v>0.007545</v>
      </c>
      <c r="J784" s="172">
        <v>78.48</v>
      </c>
      <c r="K784" s="173">
        <v>0.59</v>
      </c>
    </row>
    <row r="785" ht="26.4" customHeight="1" spans="2:11">
      <c r="B785" s="142" t="s">
        <v>72</v>
      </c>
      <c r="C785" s="143" t="s">
        <v>673</v>
      </c>
      <c r="D785" s="144" t="s">
        <v>68</v>
      </c>
      <c r="E785" s="144" t="s">
        <v>674</v>
      </c>
      <c r="F785" s="144" t="s">
        <v>150</v>
      </c>
      <c r="G785" s="144"/>
      <c r="H785" s="145" t="s">
        <v>151</v>
      </c>
      <c r="I785" s="171">
        <v>0.0003025</v>
      </c>
      <c r="J785" s="172">
        <v>262.24</v>
      </c>
      <c r="K785" s="173">
        <v>0.07</v>
      </c>
    </row>
    <row r="786" ht="26.4" customHeight="1" spans="2:11">
      <c r="B786" s="142" t="s">
        <v>72</v>
      </c>
      <c r="C786" s="143" t="s">
        <v>675</v>
      </c>
      <c r="D786" s="144" t="s">
        <v>68</v>
      </c>
      <c r="E786" s="144" t="s">
        <v>676</v>
      </c>
      <c r="F786" s="144" t="s">
        <v>150</v>
      </c>
      <c r="G786" s="144"/>
      <c r="H786" s="145" t="s">
        <v>154</v>
      </c>
      <c r="I786" s="171">
        <v>0.0083127</v>
      </c>
      <c r="J786" s="172">
        <v>97.56</v>
      </c>
      <c r="K786" s="173">
        <v>0.81</v>
      </c>
    </row>
    <row r="787" ht="26.4" customHeight="1" spans="2:11">
      <c r="B787" s="142" t="s">
        <v>72</v>
      </c>
      <c r="C787" s="143" t="s">
        <v>677</v>
      </c>
      <c r="D787" s="144" t="s">
        <v>68</v>
      </c>
      <c r="E787" s="144" t="s">
        <v>678</v>
      </c>
      <c r="F787" s="144" t="s">
        <v>150</v>
      </c>
      <c r="G787" s="144"/>
      <c r="H787" s="145" t="s">
        <v>151</v>
      </c>
      <c r="I787" s="171">
        <v>0.0025195</v>
      </c>
      <c r="J787" s="172">
        <v>163.89</v>
      </c>
      <c r="K787" s="173">
        <v>0.41</v>
      </c>
    </row>
    <row r="788" ht="26.4" customHeight="1" spans="2:11">
      <c r="B788" s="142" t="s">
        <v>72</v>
      </c>
      <c r="C788" s="143" t="s">
        <v>129</v>
      </c>
      <c r="D788" s="144" t="s">
        <v>68</v>
      </c>
      <c r="E788" s="144" t="s">
        <v>130</v>
      </c>
      <c r="F788" s="144" t="s">
        <v>70</v>
      </c>
      <c r="G788" s="144"/>
      <c r="H788" s="145" t="s">
        <v>102</v>
      </c>
      <c r="I788" s="171">
        <v>0.0086152</v>
      </c>
      <c r="J788" s="172">
        <v>23.2</v>
      </c>
      <c r="K788" s="173">
        <v>0.19</v>
      </c>
    </row>
    <row r="789" ht="26.4" customHeight="1" spans="2:11">
      <c r="B789" s="142" t="s">
        <v>72</v>
      </c>
      <c r="C789" s="143" t="s">
        <v>679</v>
      </c>
      <c r="D789" s="144" t="s">
        <v>68</v>
      </c>
      <c r="E789" s="144" t="s">
        <v>680</v>
      </c>
      <c r="F789" s="144" t="s">
        <v>150</v>
      </c>
      <c r="G789" s="144"/>
      <c r="H789" s="145" t="s">
        <v>154</v>
      </c>
      <c r="I789" s="171">
        <v>0.0060957</v>
      </c>
      <c r="J789" s="172">
        <v>64.43</v>
      </c>
      <c r="K789" s="173">
        <v>0.39</v>
      </c>
    </row>
    <row r="790" spans="2:11">
      <c r="B790" s="152"/>
      <c r="C790" s="153"/>
      <c r="D790" s="153"/>
      <c r="E790" s="153"/>
      <c r="F790" s="153" t="s">
        <v>92</v>
      </c>
      <c r="G790" s="154">
        <v>0.74</v>
      </c>
      <c r="H790" s="153" t="s">
        <v>93</v>
      </c>
      <c r="I790" s="154">
        <v>0</v>
      </c>
      <c r="J790" s="153" t="s">
        <v>94</v>
      </c>
      <c r="K790" s="177">
        <v>0.74</v>
      </c>
    </row>
    <row r="791" spans="2:11">
      <c r="B791" s="152"/>
      <c r="C791" s="153"/>
      <c r="D791" s="153"/>
      <c r="E791" s="153"/>
      <c r="F791" s="153" t="s">
        <v>95</v>
      </c>
      <c r="G791" s="154">
        <v>0.62</v>
      </c>
      <c r="H791" s="153"/>
      <c r="I791" s="153" t="s">
        <v>96</v>
      </c>
      <c r="J791" s="153"/>
      <c r="K791" s="177">
        <v>3.43</v>
      </c>
    </row>
    <row r="792" ht="26.25" spans="2:11">
      <c r="B792" s="155"/>
      <c r="C792" s="79"/>
      <c r="D792" s="79"/>
      <c r="E792" s="79"/>
      <c r="F792" s="79"/>
      <c r="G792" s="79"/>
      <c r="H792" s="79" t="s">
        <v>97</v>
      </c>
      <c r="I792" s="178">
        <v>360</v>
      </c>
      <c r="J792" s="79" t="s">
        <v>98</v>
      </c>
      <c r="K792" s="179">
        <v>1234.8</v>
      </c>
    </row>
    <row r="793" ht="15.75" spans="2:11">
      <c r="B793" s="156"/>
      <c r="C793" s="157"/>
      <c r="D793" s="157"/>
      <c r="E793" s="157"/>
      <c r="F793" s="157"/>
      <c r="G793" s="157"/>
      <c r="H793" s="157"/>
      <c r="I793" s="157"/>
      <c r="J793" s="157"/>
      <c r="K793" s="180"/>
    </row>
    <row r="794" spans="2:11">
      <c r="B794" s="133" t="s">
        <v>665</v>
      </c>
      <c r="C794" s="134" t="s">
        <v>60</v>
      </c>
      <c r="D794" s="135" t="s">
        <v>61</v>
      </c>
      <c r="E794" s="135" t="s">
        <v>3</v>
      </c>
      <c r="F794" s="135" t="s">
        <v>62</v>
      </c>
      <c r="G794" s="135"/>
      <c r="H794" s="136" t="s">
        <v>63</v>
      </c>
      <c r="I794" s="134" t="s">
        <v>64</v>
      </c>
      <c r="J794" s="134" t="s">
        <v>65</v>
      </c>
      <c r="K794" s="166" t="s">
        <v>19</v>
      </c>
    </row>
    <row r="795" ht="25.5" spans="2:11">
      <c r="B795" s="137" t="s">
        <v>66</v>
      </c>
      <c r="C795" s="138" t="s">
        <v>681</v>
      </c>
      <c r="D795" s="139" t="s">
        <v>68</v>
      </c>
      <c r="E795" s="139" t="s">
        <v>682</v>
      </c>
      <c r="F795" s="139" t="s">
        <v>683</v>
      </c>
      <c r="G795" s="139"/>
      <c r="H795" s="140" t="s">
        <v>123</v>
      </c>
      <c r="I795" s="168">
        <v>1</v>
      </c>
      <c r="J795" s="169">
        <v>96.09</v>
      </c>
      <c r="K795" s="170">
        <v>96.09</v>
      </c>
    </row>
    <row r="796" ht="26.4" customHeight="1" spans="2:11">
      <c r="B796" s="142" t="s">
        <v>72</v>
      </c>
      <c r="C796" s="143" t="s">
        <v>127</v>
      </c>
      <c r="D796" s="144" t="s">
        <v>68</v>
      </c>
      <c r="E796" s="144" t="s">
        <v>128</v>
      </c>
      <c r="F796" s="144" t="s">
        <v>70</v>
      </c>
      <c r="G796" s="144"/>
      <c r="H796" s="145" t="s">
        <v>102</v>
      </c>
      <c r="I796" s="171">
        <v>0.0976</v>
      </c>
      <c r="J796" s="172">
        <v>28.69</v>
      </c>
      <c r="K796" s="173">
        <v>2.8</v>
      </c>
    </row>
    <row r="797" ht="26.4" customHeight="1" spans="2:11">
      <c r="B797" s="142" t="s">
        <v>72</v>
      </c>
      <c r="C797" s="143" t="s">
        <v>280</v>
      </c>
      <c r="D797" s="144" t="s">
        <v>68</v>
      </c>
      <c r="E797" s="144" t="s">
        <v>281</v>
      </c>
      <c r="F797" s="144" t="s">
        <v>70</v>
      </c>
      <c r="G797" s="144"/>
      <c r="H797" s="145" t="s">
        <v>102</v>
      </c>
      <c r="I797" s="171">
        <v>0.0727</v>
      </c>
      <c r="J797" s="172">
        <v>29.13</v>
      </c>
      <c r="K797" s="173">
        <v>2.11</v>
      </c>
    </row>
    <row r="798" ht="26.4" customHeight="1" spans="2:11">
      <c r="B798" s="142" t="s">
        <v>72</v>
      </c>
      <c r="C798" s="143" t="s">
        <v>129</v>
      </c>
      <c r="D798" s="144" t="s">
        <v>68</v>
      </c>
      <c r="E798" s="144" t="s">
        <v>130</v>
      </c>
      <c r="F798" s="144" t="s">
        <v>70</v>
      </c>
      <c r="G798" s="144"/>
      <c r="H798" s="145" t="s">
        <v>102</v>
      </c>
      <c r="I798" s="171">
        <v>0.1704</v>
      </c>
      <c r="J798" s="172">
        <v>23.2</v>
      </c>
      <c r="K798" s="173">
        <v>3.95</v>
      </c>
    </row>
    <row r="799" ht="18.6" customHeight="1" spans="2:11">
      <c r="B799" s="147" t="s">
        <v>75</v>
      </c>
      <c r="C799" s="148" t="s">
        <v>300</v>
      </c>
      <c r="D799" s="149" t="s">
        <v>68</v>
      </c>
      <c r="E799" s="149" t="s">
        <v>301</v>
      </c>
      <c r="F799" s="149" t="s">
        <v>133</v>
      </c>
      <c r="G799" s="149"/>
      <c r="H799" s="150" t="s">
        <v>134</v>
      </c>
      <c r="I799" s="174">
        <v>0.45</v>
      </c>
      <c r="J799" s="175">
        <v>3.87</v>
      </c>
      <c r="K799" s="176">
        <v>1.74</v>
      </c>
    </row>
    <row r="800" ht="19.2" customHeight="1" spans="2:11">
      <c r="B800" s="147" t="s">
        <v>75</v>
      </c>
      <c r="C800" s="148" t="s">
        <v>163</v>
      </c>
      <c r="D800" s="149" t="s">
        <v>68</v>
      </c>
      <c r="E800" s="149" t="s">
        <v>164</v>
      </c>
      <c r="F800" s="149" t="s">
        <v>133</v>
      </c>
      <c r="G800" s="149"/>
      <c r="H800" s="150" t="s">
        <v>139</v>
      </c>
      <c r="I800" s="174">
        <v>0.024</v>
      </c>
      <c r="J800" s="175">
        <v>20.32</v>
      </c>
      <c r="K800" s="176">
        <v>0.48</v>
      </c>
    </row>
    <row r="801" ht="25.5" spans="2:11">
      <c r="B801" s="147" t="s">
        <v>75</v>
      </c>
      <c r="C801" s="148" t="s">
        <v>684</v>
      </c>
      <c r="D801" s="149" t="s">
        <v>68</v>
      </c>
      <c r="E801" s="149" t="s">
        <v>685</v>
      </c>
      <c r="F801" s="149" t="s">
        <v>133</v>
      </c>
      <c r="G801" s="149"/>
      <c r="H801" s="150" t="s">
        <v>123</v>
      </c>
      <c r="I801" s="174">
        <v>1.0816</v>
      </c>
      <c r="J801" s="175">
        <v>31.29</v>
      </c>
      <c r="K801" s="176">
        <v>33.84</v>
      </c>
    </row>
    <row r="802" ht="25.5" spans="2:11">
      <c r="B802" s="147" t="s">
        <v>75</v>
      </c>
      <c r="C802" s="148" t="s">
        <v>686</v>
      </c>
      <c r="D802" s="149" t="s">
        <v>68</v>
      </c>
      <c r="E802" s="149" t="s">
        <v>687</v>
      </c>
      <c r="F802" s="149" t="s">
        <v>133</v>
      </c>
      <c r="G802" s="149"/>
      <c r="H802" s="150" t="s">
        <v>158</v>
      </c>
      <c r="I802" s="174">
        <v>0.0739</v>
      </c>
      <c r="J802" s="175">
        <v>692.5</v>
      </c>
      <c r="K802" s="176">
        <v>51.17</v>
      </c>
    </row>
    <row r="803" spans="2:11">
      <c r="B803" s="152"/>
      <c r="C803" s="153"/>
      <c r="D803" s="153"/>
      <c r="E803" s="153"/>
      <c r="F803" s="153" t="s">
        <v>92</v>
      </c>
      <c r="G803" s="154">
        <v>6.77</v>
      </c>
      <c r="H803" s="153" t="s">
        <v>93</v>
      </c>
      <c r="I803" s="154">
        <v>0</v>
      </c>
      <c r="J803" s="153" t="s">
        <v>94</v>
      </c>
      <c r="K803" s="177">
        <v>6.77</v>
      </c>
    </row>
    <row r="804" spans="2:11">
      <c r="B804" s="152"/>
      <c r="C804" s="153"/>
      <c r="D804" s="153"/>
      <c r="E804" s="153"/>
      <c r="F804" s="153" t="s">
        <v>95</v>
      </c>
      <c r="G804" s="154">
        <v>21.36</v>
      </c>
      <c r="H804" s="153"/>
      <c r="I804" s="153" t="s">
        <v>96</v>
      </c>
      <c r="J804" s="153"/>
      <c r="K804" s="177">
        <v>117.45</v>
      </c>
    </row>
    <row r="805" ht="25.5" spans="2:11">
      <c r="B805" s="155"/>
      <c r="C805" s="79"/>
      <c r="D805" s="79"/>
      <c r="E805" s="79"/>
      <c r="F805" s="79"/>
      <c r="G805" s="79"/>
      <c r="H805" s="79" t="s">
        <v>97</v>
      </c>
      <c r="I805" s="178">
        <v>360</v>
      </c>
      <c r="J805" s="79" t="s">
        <v>98</v>
      </c>
      <c r="K805" s="179">
        <v>42282</v>
      </c>
    </row>
    <row r="806" spans="2:11">
      <c r="B806" s="155"/>
      <c r="C806" s="79"/>
      <c r="D806" s="79"/>
      <c r="E806" s="79"/>
      <c r="F806" s="79"/>
      <c r="G806" s="79"/>
      <c r="H806" s="79"/>
      <c r="I806" s="178"/>
      <c r="J806" s="79"/>
      <c r="K806" s="179"/>
    </row>
    <row r="807" spans="2:11">
      <c r="B807" s="195" t="s">
        <v>688</v>
      </c>
      <c r="C807" s="196"/>
      <c r="D807" s="196"/>
      <c r="E807" s="196" t="s">
        <v>53</v>
      </c>
      <c r="F807" s="196"/>
      <c r="G807" s="196"/>
      <c r="H807" s="196"/>
      <c r="I807" s="218"/>
      <c r="J807" s="196"/>
      <c r="K807" s="219">
        <v>26893.17</v>
      </c>
    </row>
    <row r="808" spans="2:11">
      <c r="B808" s="197" t="s">
        <v>689</v>
      </c>
      <c r="C808" s="198" t="s">
        <v>60</v>
      </c>
      <c r="D808" s="199" t="s">
        <v>61</v>
      </c>
      <c r="E808" s="199" t="s">
        <v>3</v>
      </c>
      <c r="F808" s="199" t="s">
        <v>62</v>
      </c>
      <c r="G808" s="199"/>
      <c r="H808" s="200" t="s">
        <v>63</v>
      </c>
      <c r="I808" s="198" t="s">
        <v>64</v>
      </c>
      <c r="J808" s="198" t="s">
        <v>65</v>
      </c>
      <c r="K808" s="220" t="s">
        <v>19</v>
      </c>
    </row>
    <row r="809" ht="25.5" spans="2:11">
      <c r="B809" s="201" t="s">
        <v>66</v>
      </c>
      <c r="C809" s="202" t="s">
        <v>690</v>
      </c>
      <c r="D809" s="203" t="s">
        <v>68</v>
      </c>
      <c r="E809" s="203" t="s">
        <v>691</v>
      </c>
      <c r="F809" s="203" t="s">
        <v>692</v>
      </c>
      <c r="G809" s="203"/>
      <c r="H809" s="204" t="s">
        <v>123</v>
      </c>
      <c r="I809" s="221">
        <v>1</v>
      </c>
      <c r="J809" s="222">
        <v>3.05</v>
      </c>
      <c r="K809" s="223">
        <v>3.05</v>
      </c>
    </row>
    <row r="810" ht="25.5" spans="2:11">
      <c r="B810" s="205" t="s">
        <v>72</v>
      </c>
      <c r="C810" s="206" t="s">
        <v>129</v>
      </c>
      <c r="D810" s="207" t="s">
        <v>68</v>
      </c>
      <c r="E810" s="207" t="s">
        <v>130</v>
      </c>
      <c r="F810" s="207" t="s">
        <v>70</v>
      </c>
      <c r="G810" s="207"/>
      <c r="H810" s="208" t="s">
        <v>102</v>
      </c>
      <c r="I810" s="224">
        <v>0.1046957</v>
      </c>
      <c r="J810" s="225">
        <v>23.2</v>
      </c>
      <c r="K810" s="226">
        <v>2.42</v>
      </c>
    </row>
    <row r="811" spans="2:11">
      <c r="B811" s="209" t="s">
        <v>75</v>
      </c>
      <c r="C811" s="210" t="s">
        <v>693</v>
      </c>
      <c r="D811" s="211" t="s">
        <v>68</v>
      </c>
      <c r="E811" s="211" t="s">
        <v>694</v>
      </c>
      <c r="F811" s="211" t="s">
        <v>133</v>
      </c>
      <c r="G811" s="211"/>
      <c r="H811" s="212" t="s">
        <v>167</v>
      </c>
      <c r="I811" s="227">
        <v>0.0222222</v>
      </c>
      <c r="J811" s="228">
        <v>21.39</v>
      </c>
      <c r="K811" s="229">
        <v>0.47</v>
      </c>
    </row>
    <row r="812" spans="2:11">
      <c r="B812" s="209" t="s">
        <v>75</v>
      </c>
      <c r="C812" s="210" t="s">
        <v>695</v>
      </c>
      <c r="D812" s="211" t="s">
        <v>68</v>
      </c>
      <c r="E812" s="211" t="s">
        <v>696</v>
      </c>
      <c r="F812" s="211" t="s">
        <v>133</v>
      </c>
      <c r="G812" s="211"/>
      <c r="H812" s="212" t="s">
        <v>199</v>
      </c>
      <c r="I812" s="227">
        <v>0.0314328</v>
      </c>
      <c r="J812" s="228">
        <v>2.83</v>
      </c>
      <c r="K812" s="229">
        <v>0.08</v>
      </c>
    </row>
    <row r="813" spans="2:11">
      <c r="B813" s="209" t="s">
        <v>75</v>
      </c>
      <c r="C813" s="210" t="s">
        <v>697</v>
      </c>
      <c r="D813" s="211" t="s">
        <v>68</v>
      </c>
      <c r="E813" s="211" t="s">
        <v>698</v>
      </c>
      <c r="F813" s="211" t="s">
        <v>133</v>
      </c>
      <c r="G813" s="211"/>
      <c r="H813" s="212" t="s">
        <v>167</v>
      </c>
      <c r="I813" s="227">
        <v>0.0063472</v>
      </c>
      <c r="J813" s="228">
        <v>13.23</v>
      </c>
      <c r="K813" s="229">
        <v>0.08</v>
      </c>
    </row>
    <row r="814" spans="2:11">
      <c r="B814" s="213"/>
      <c r="C814" s="214"/>
      <c r="D814" s="214"/>
      <c r="E814" s="214"/>
      <c r="F814" s="214" t="s">
        <v>92</v>
      </c>
      <c r="G814" s="215">
        <v>1.78</v>
      </c>
      <c r="H814" s="214" t="s">
        <v>93</v>
      </c>
      <c r="I814" s="215">
        <v>0</v>
      </c>
      <c r="J814" s="214" t="s">
        <v>94</v>
      </c>
      <c r="K814" s="230">
        <v>1.78</v>
      </c>
    </row>
    <row r="815" spans="2:11">
      <c r="B815" s="213"/>
      <c r="C815" s="214"/>
      <c r="D815" s="214"/>
      <c r="E815" s="214"/>
      <c r="F815" s="214" t="s">
        <v>95</v>
      </c>
      <c r="G815" s="215">
        <v>0.67</v>
      </c>
      <c r="H815" s="214"/>
      <c r="I815" s="214" t="s">
        <v>96</v>
      </c>
      <c r="J815" s="214"/>
      <c r="K815" s="230">
        <v>3.72</v>
      </c>
    </row>
    <row r="816" ht="25.5" spans="2:11">
      <c r="B816" s="74"/>
      <c r="C816" s="75"/>
      <c r="D816" s="75"/>
      <c r="E816" s="75"/>
      <c r="F816" s="75"/>
      <c r="G816" s="75"/>
      <c r="H816" s="75" t="s">
        <v>97</v>
      </c>
      <c r="I816" s="231">
        <v>680.4</v>
      </c>
      <c r="J816" s="75" t="s">
        <v>98</v>
      </c>
      <c r="K816" s="232">
        <v>2531.08</v>
      </c>
    </row>
    <row r="817" spans="2:11">
      <c r="B817" s="155"/>
      <c r="C817" s="79"/>
      <c r="D817" s="79"/>
      <c r="E817" s="79"/>
      <c r="F817" s="79"/>
      <c r="G817" s="79"/>
      <c r="H817" s="79"/>
      <c r="I817" s="178"/>
      <c r="J817" s="79"/>
      <c r="K817" s="179"/>
    </row>
    <row r="818" spans="2:11">
      <c r="B818" s="197" t="s">
        <v>689</v>
      </c>
      <c r="C818" s="198" t="s">
        <v>60</v>
      </c>
      <c r="D818" s="199" t="s">
        <v>61</v>
      </c>
      <c r="E818" s="199" t="s">
        <v>3</v>
      </c>
      <c r="F818" s="199" t="s">
        <v>62</v>
      </c>
      <c r="G818" s="199"/>
      <c r="H818" s="200" t="s">
        <v>63</v>
      </c>
      <c r="I818" s="198" t="s">
        <v>64</v>
      </c>
      <c r="J818" s="198" t="s">
        <v>65</v>
      </c>
      <c r="K818" s="220" t="s">
        <v>19</v>
      </c>
    </row>
    <row r="819" ht="25.5" spans="2:11">
      <c r="B819" s="201" t="s">
        <v>66</v>
      </c>
      <c r="C819" s="202" t="s">
        <v>699</v>
      </c>
      <c r="D819" s="203" t="s">
        <v>68</v>
      </c>
      <c r="E819" s="203" t="s">
        <v>700</v>
      </c>
      <c r="F819" s="203" t="s">
        <v>701</v>
      </c>
      <c r="G819" s="203"/>
      <c r="H819" s="204" t="s">
        <v>158</v>
      </c>
      <c r="I819" s="221">
        <v>1</v>
      </c>
      <c r="J819" s="222">
        <v>79.27</v>
      </c>
      <c r="K819" s="223">
        <v>79.27</v>
      </c>
    </row>
    <row r="820" ht="25.5" spans="2:11">
      <c r="B820" s="205" t="s">
        <v>72</v>
      </c>
      <c r="C820" s="206" t="s">
        <v>129</v>
      </c>
      <c r="D820" s="207" t="s">
        <v>68</v>
      </c>
      <c r="E820" s="207" t="s">
        <v>130</v>
      </c>
      <c r="F820" s="207" t="s">
        <v>70</v>
      </c>
      <c r="G820" s="207"/>
      <c r="H820" s="208" t="s">
        <v>102</v>
      </c>
      <c r="I820" s="224">
        <v>3.4171723</v>
      </c>
      <c r="J820" s="225">
        <v>23.2</v>
      </c>
      <c r="K820" s="226">
        <v>79.27</v>
      </c>
    </row>
    <row r="821" spans="2:11">
      <c r="B821" s="213"/>
      <c r="C821" s="214"/>
      <c r="D821" s="214"/>
      <c r="E821" s="214"/>
      <c r="F821" s="214" t="s">
        <v>92</v>
      </c>
      <c r="G821" s="215">
        <v>58.29</v>
      </c>
      <c r="H821" s="214" t="s">
        <v>93</v>
      </c>
      <c r="I821" s="215">
        <v>0</v>
      </c>
      <c r="J821" s="214" t="s">
        <v>94</v>
      </c>
      <c r="K821" s="230">
        <v>58.29</v>
      </c>
    </row>
    <row r="822" spans="2:11">
      <c r="B822" s="213"/>
      <c r="C822" s="214"/>
      <c r="D822" s="214"/>
      <c r="E822" s="214"/>
      <c r="F822" s="214" t="s">
        <v>95</v>
      </c>
      <c r="G822" s="215">
        <v>17.62</v>
      </c>
      <c r="H822" s="214"/>
      <c r="I822" s="214" t="s">
        <v>96</v>
      </c>
      <c r="J822" s="214"/>
      <c r="K822" s="230">
        <v>96.89</v>
      </c>
    </row>
    <row r="823" ht="26.25" spans="2:11">
      <c r="B823" s="74"/>
      <c r="C823" s="75"/>
      <c r="D823" s="75"/>
      <c r="E823" s="75"/>
      <c r="F823" s="75"/>
      <c r="G823" s="75"/>
      <c r="H823" s="75" t="s">
        <v>97</v>
      </c>
      <c r="I823" s="231">
        <v>211.172</v>
      </c>
      <c r="J823" s="75" t="s">
        <v>98</v>
      </c>
      <c r="K823" s="232">
        <v>20460.45</v>
      </c>
    </row>
    <row r="824" ht="15.75" spans="2:11">
      <c r="B824" s="216"/>
      <c r="C824" s="217"/>
      <c r="D824" s="217"/>
      <c r="E824" s="217"/>
      <c r="F824" s="217"/>
      <c r="G824" s="217"/>
      <c r="H824" s="217"/>
      <c r="I824" s="217"/>
      <c r="J824" s="217"/>
      <c r="K824" s="233"/>
    </row>
    <row r="825" spans="2:11">
      <c r="B825" s="197" t="s">
        <v>702</v>
      </c>
      <c r="C825" s="198" t="s">
        <v>60</v>
      </c>
      <c r="D825" s="199" t="s">
        <v>61</v>
      </c>
      <c r="E825" s="199" t="s">
        <v>3</v>
      </c>
      <c r="F825" s="199" t="s">
        <v>62</v>
      </c>
      <c r="G825" s="199"/>
      <c r="H825" s="200" t="s">
        <v>63</v>
      </c>
      <c r="I825" s="198" t="s">
        <v>64</v>
      </c>
      <c r="J825" s="198" t="s">
        <v>65</v>
      </c>
      <c r="K825" s="220" t="s">
        <v>19</v>
      </c>
    </row>
    <row r="826" ht="25.5" spans="2:11">
      <c r="B826" s="201" t="s">
        <v>66</v>
      </c>
      <c r="C826" s="202" t="s">
        <v>703</v>
      </c>
      <c r="D826" s="203" t="s">
        <v>68</v>
      </c>
      <c r="E826" s="203" t="s">
        <v>704</v>
      </c>
      <c r="F826" s="203" t="s">
        <v>701</v>
      </c>
      <c r="G826" s="203"/>
      <c r="H826" s="204" t="s">
        <v>158</v>
      </c>
      <c r="I826" s="221">
        <v>1</v>
      </c>
      <c r="J826" s="222">
        <v>47.11</v>
      </c>
      <c r="K826" s="223">
        <v>47.11</v>
      </c>
    </row>
    <row r="827" ht="25.5" spans="2:11">
      <c r="B827" s="205" t="s">
        <v>72</v>
      </c>
      <c r="C827" s="206" t="s">
        <v>129</v>
      </c>
      <c r="D827" s="207" t="s">
        <v>68</v>
      </c>
      <c r="E827" s="207" t="s">
        <v>130</v>
      </c>
      <c r="F827" s="207" t="s">
        <v>70</v>
      </c>
      <c r="G827" s="207"/>
      <c r="H827" s="208" t="s">
        <v>102</v>
      </c>
      <c r="I827" s="224">
        <v>2.0307834</v>
      </c>
      <c r="J827" s="225">
        <v>23.2</v>
      </c>
      <c r="K827" s="226">
        <v>47.11</v>
      </c>
    </row>
    <row r="828" spans="2:11">
      <c r="B828" s="213"/>
      <c r="C828" s="214"/>
      <c r="D828" s="214"/>
      <c r="E828" s="214"/>
      <c r="F828" s="214" t="s">
        <v>92</v>
      </c>
      <c r="G828" s="215">
        <v>34.64</v>
      </c>
      <c r="H828" s="214" t="s">
        <v>93</v>
      </c>
      <c r="I828" s="215">
        <v>0</v>
      </c>
      <c r="J828" s="214" t="s">
        <v>94</v>
      </c>
      <c r="K828" s="230">
        <v>34.64</v>
      </c>
    </row>
    <row r="829" spans="2:11">
      <c r="B829" s="213"/>
      <c r="C829" s="214"/>
      <c r="D829" s="214"/>
      <c r="E829" s="214"/>
      <c r="F829" s="214" t="s">
        <v>95</v>
      </c>
      <c r="G829" s="215">
        <v>10.47</v>
      </c>
      <c r="H829" s="214"/>
      <c r="I829" s="214" t="s">
        <v>96</v>
      </c>
      <c r="J829" s="214"/>
      <c r="K829" s="230">
        <v>57.58</v>
      </c>
    </row>
    <row r="830" ht="26.25" spans="2:11">
      <c r="B830" s="74"/>
      <c r="C830" s="75"/>
      <c r="D830" s="75"/>
      <c r="E830" s="75"/>
      <c r="F830" s="75"/>
      <c r="G830" s="75"/>
      <c r="H830" s="75" t="s">
        <v>97</v>
      </c>
      <c r="I830" s="231">
        <v>54.144</v>
      </c>
      <c r="J830" s="75" t="s">
        <v>98</v>
      </c>
      <c r="K830" s="232">
        <v>3117.61</v>
      </c>
    </row>
    <row r="831" ht="15.75" spans="2:11">
      <c r="B831" s="216"/>
      <c r="C831" s="217"/>
      <c r="D831" s="217"/>
      <c r="E831" s="217"/>
      <c r="F831" s="217"/>
      <c r="G831" s="217"/>
      <c r="H831" s="217"/>
      <c r="I831" s="217"/>
      <c r="J831" s="217"/>
      <c r="K831" s="233"/>
    </row>
    <row r="832" spans="2:11">
      <c r="B832" s="197" t="s">
        <v>705</v>
      </c>
      <c r="C832" s="198" t="s">
        <v>60</v>
      </c>
      <c r="D832" s="199" t="s">
        <v>61</v>
      </c>
      <c r="E832" s="199" t="s">
        <v>3</v>
      </c>
      <c r="F832" s="199" t="s">
        <v>62</v>
      </c>
      <c r="G832" s="199"/>
      <c r="H832" s="200" t="s">
        <v>63</v>
      </c>
      <c r="I832" s="198" t="s">
        <v>64</v>
      </c>
      <c r="J832" s="198" t="s">
        <v>65</v>
      </c>
      <c r="K832" s="220" t="s">
        <v>19</v>
      </c>
    </row>
    <row r="833" ht="25.5" spans="2:11">
      <c r="B833" s="201" t="s">
        <v>66</v>
      </c>
      <c r="C833" s="202" t="s">
        <v>706</v>
      </c>
      <c r="D833" s="203" t="s">
        <v>68</v>
      </c>
      <c r="E833" s="203" t="s">
        <v>707</v>
      </c>
      <c r="F833" s="203" t="s">
        <v>701</v>
      </c>
      <c r="G833" s="203"/>
      <c r="H833" s="204" t="s">
        <v>158</v>
      </c>
      <c r="I833" s="221">
        <v>1</v>
      </c>
      <c r="J833" s="222">
        <v>118.46</v>
      </c>
      <c r="K833" s="223">
        <v>118.46</v>
      </c>
    </row>
    <row r="834" ht="25.5" spans="2:11">
      <c r="B834" s="205" t="s">
        <v>72</v>
      </c>
      <c r="C834" s="206" t="s">
        <v>129</v>
      </c>
      <c r="D834" s="207" t="s">
        <v>68</v>
      </c>
      <c r="E834" s="207" t="s">
        <v>130</v>
      </c>
      <c r="F834" s="207" t="s">
        <v>70</v>
      </c>
      <c r="G834" s="207"/>
      <c r="H834" s="208" t="s">
        <v>102</v>
      </c>
      <c r="I834" s="224">
        <v>5.106217</v>
      </c>
      <c r="J834" s="225">
        <v>23.2</v>
      </c>
      <c r="K834" s="226">
        <v>118.46</v>
      </c>
    </row>
    <row r="835" spans="2:11">
      <c r="B835" s="213"/>
      <c r="C835" s="214"/>
      <c r="D835" s="214"/>
      <c r="E835" s="214"/>
      <c r="F835" s="214" t="s">
        <v>92</v>
      </c>
      <c r="G835" s="215">
        <v>87.11</v>
      </c>
      <c r="H835" s="214" t="s">
        <v>93</v>
      </c>
      <c r="I835" s="215">
        <v>0</v>
      </c>
      <c r="J835" s="214" t="s">
        <v>94</v>
      </c>
      <c r="K835" s="230">
        <v>87.11</v>
      </c>
    </row>
    <row r="836" spans="2:11">
      <c r="B836" s="213"/>
      <c r="C836" s="214"/>
      <c r="D836" s="214"/>
      <c r="E836" s="214"/>
      <c r="F836" s="214" t="s">
        <v>95</v>
      </c>
      <c r="G836" s="215">
        <v>26.33</v>
      </c>
      <c r="H836" s="214"/>
      <c r="I836" s="214" t="s">
        <v>96</v>
      </c>
      <c r="J836" s="214"/>
      <c r="K836" s="230">
        <v>144.79</v>
      </c>
    </row>
    <row r="837" ht="25.5" spans="2:11">
      <c r="B837" s="74"/>
      <c r="C837" s="75"/>
      <c r="D837" s="75"/>
      <c r="E837" s="75"/>
      <c r="F837" s="75"/>
      <c r="G837" s="75"/>
      <c r="H837" s="75" t="s">
        <v>97</v>
      </c>
      <c r="I837" s="231">
        <v>5.415</v>
      </c>
      <c r="J837" s="75" t="s">
        <v>98</v>
      </c>
      <c r="K837" s="232">
        <v>784.03</v>
      </c>
    </row>
    <row r="838" ht="15.75" spans="2:11">
      <c r="B838" s="155"/>
      <c r="C838" s="79"/>
      <c r="D838" s="79"/>
      <c r="E838" s="79"/>
      <c r="F838" s="79"/>
      <c r="G838" s="79"/>
      <c r="H838" s="79"/>
      <c r="I838" s="178"/>
      <c r="J838" s="79"/>
      <c r="K838" s="179"/>
    </row>
    <row r="839" ht="15.75" spans="2:11">
      <c r="B839" s="156"/>
      <c r="C839" s="157"/>
      <c r="D839" s="157"/>
      <c r="E839" s="157"/>
      <c r="F839" s="157"/>
      <c r="G839" s="157"/>
      <c r="H839" s="157"/>
      <c r="I839" s="157"/>
      <c r="J839" s="157"/>
      <c r="K839" s="180"/>
    </row>
    <row r="840" spans="2:11">
      <c r="B840" s="234"/>
      <c r="C840" s="235"/>
      <c r="D840" s="235"/>
      <c r="E840" s="235"/>
      <c r="F840" s="235"/>
      <c r="G840" s="235"/>
      <c r="H840" s="235"/>
      <c r="I840" s="235"/>
      <c r="J840" s="235"/>
      <c r="K840" s="237"/>
    </row>
    <row r="841" spans="2:11">
      <c r="B841" s="155"/>
      <c r="C841" s="79"/>
      <c r="D841" s="79"/>
      <c r="E841" s="80"/>
      <c r="F841" s="79"/>
      <c r="G841" s="79"/>
      <c r="H841" s="79"/>
      <c r="I841" s="79"/>
      <c r="J841" s="79"/>
      <c r="K841" s="238"/>
    </row>
    <row r="842" customHeight="1" spans="2:11">
      <c r="B842" s="120">
        <f ca="1">NOW()</f>
        <v>46140.64125</v>
      </c>
      <c r="C842" s="121"/>
      <c r="D842" s="121"/>
      <c r="E842" s="23" t="s">
        <v>25</v>
      </c>
      <c r="F842" s="79"/>
      <c r="G842" s="88" t="s">
        <v>708</v>
      </c>
      <c r="H842" s="88"/>
      <c r="I842" s="87">
        <v>3403247.87</v>
      </c>
      <c r="J842" s="88"/>
      <c r="K842" s="89"/>
    </row>
    <row r="843" ht="15.6" customHeight="1" spans="2:11">
      <c r="B843" s="120"/>
      <c r="C843" s="121"/>
      <c r="D843" s="121"/>
      <c r="E843" s="24" t="s">
        <v>26</v>
      </c>
      <c r="F843" s="79"/>
      <c r="G843" s="88" t="s">
        <v>709</v>
      </c>
      <c r="H843" s="88"/>
      <c r="I843" s="87">
        <v>753811.98</v>
      </c>
      <c r="J843" s="88"/>
      <c r="K843" s="89"/>
    </row>
    <row r="844" ht="15.6" customHeight="1" spans="2:11">
      <c r="B844" s="123"/>
      <c r="C844" s="124"/>
      <c r="D844" s="124"/>
      <c r="E844" s="28" t="s">
        <v>27</v>
      </c>
      <c r="F844" s="236"/>
      <c r="G844" s="91" t="s">
        <v>710</v>
      </c>
      <c r="H844" s="91"/>
      <c r="I844" s="90">
        <v>4157059.85</v>
      </c>
      <c r="J844" s="91"/>
      <c r="K844" s="92"/>
    </row>
  </sheetData>
  <mergeCells count="628">
    <mergeCell ref="G6:H6"/>
    <mergeCell ref="F7:G7"/>
    <mergeCell ref="F8:G8"/>
    <mergeCell ref="F9:G9"/>
    <mergeCell ref="F10:G10"/>
    <mergeCell ref="F11:G11"/>
    <mergeCell ref="F12:G12"/>
    <mergeCell ref="F13:G13"/>
    <mergeCell ref="F14:G14"/>
    <mergeCell ref="F15:G15"/>
    <mergeCell ref="F16:G16"/>
    <mergeCell ref="I18:J18"/>
    <mergeCell ref="F21:G21"/>
    <mergeCell ref="F22:G22"/>
    <mergeCell ref="F23:G23"/>
    <mergeCell ref="F24:G24"/>
    <mergeCell ref="F25:G25"/>
    <mergeCell ref="F26:G26"/>
    <mergeCell ref="F27:G27"/>
    <mergeCell ref="F28:G28"/>
    <mergeCell ref="F29:G29"/>
    <mergeCell ref="I31:J31"/>
    <mergeCell ref="G34:H34"/>
    <mergeCell ref="F35:G35"/>
    <mergeCell ref="F36:G36"/>
    <mergeCell ref="F37:G37"/>
    <mergeCell ref="F38:G38"/>
    <mergeCell ref="F39:G39"/>
    <mergeCell ref="F40:G40"/>
    <mergeCell ref="F41:G41"/>
    <mergeCell ref="F42:G42"/>
    <mergeCell ref="F43:G43"/>
    <mergeCell ref="I45:J45"/>
    <mergeCell ref="F48:G48"/>
    <mergeCell ref="F49:G49"/>
    <mergeCell ref="F50:G50"/>
    <mergeCell ref="F51:G51"/>
    <mergeCell ref="F52:G52"/>
    <mergeCell ref="F53:G53"/>
    <mergeCell ref="F54:G54"/>
    <mergeCell ref="F55:G55"/>
    <mergeCell ref="F56:G56"/>
    <mergeCell ref="F57:G57"/>
    <mergeCell ref="F58:G58"/>
    <mergeCell ref="F59:G59"/>
    <mergeCell ref="I61:J61"/>
    <mergeCell ref="F64:G64"/>
    <mergeCell ref="F65:G65"/>
    <mergeCell ref="F66:G66"/>
    <mergeCell ref="F67:G67"/>
    <mergeCell ref="F68:G68"/>
    <mergeCell ref="F69:G69"/>
    <mergeCell ref="F70:G70"/>
    <mergeCell ref="F71:G71"/>
    <mergeCell ref="F72:G72"/>
    <mergeCell ref="F73:G73"/>
    <mergeCell ref="F74:G74"/>
    <mergeCell ref="F75:G75"/>
    <mergeCell ref="F76:G76"/>
    <mergeCell ref="F77:G77"/>
    <mergeCell ref="F78:G78"/>
    <mergeCell ref="F79:G79"/>
    <mergeCell ref="F80:G80"/>
    <mergeCell ref="F81:G81"/>
    <mergeCell ref="F82:G82"/>
    <mergeCell ref="F83:G83"/>
    <mergeCell ref="F84:G84"/>
    <mergeCell ref="F85:G85"/>
    <mergeCell ref="F86:G86"/>
    <mergeCell ref="F87:G87"/>
    <mergeCell ref="F88:G88"/>
    <mergeCell ref="F89:G89"/>
    <mergeCell ref="I91:J91"/>
    <mergeCell ref="F94:G94"/>
    <mergeCell ref="F95:G95"/>
    <mergeCell ref="F96:G96"/>
    <mergeCell ref="F97:G97"/>
    <mergeCell ref="F98:G98"/>
    <mergeCell ref="F99:G99"/>
    <mergeCell ref="F100:G100"/>
    <mergeCell ref="F101:G101"/>
    <mergeCell ref="F102:G102"/>
    <mergeCell ref="F103:G103"/>
    <mergeCell ref="F104:G104"/>
    <mergeCell ref="F105:G105"/>
    <mergeCell ref="F106:G106"/>
    <mergeCell ref="F107:G107"/>
    <mergeCell ref="F108:G108"/>
    <mergeCell ref="F109:G109"/>
    <mergeCell ref="F110:G110"/>
    <mergeCell ref="F111:G111"/>
    <mergeCell ref="F112:G112"/>
    <mergeCell ref="F113:G113"/>
    <mergeCell ref="F114:G114"/>
    <mergeCell ref="F115:G115"/>
    <mergeCell ref="F116:G116"/>
    <mergeCell ref="F117:G117"/>
    <mergeCell ref="F118:G118"/>
    <mergeCell ref="F119:G119"/>
    <mergeCell ref="F120:G120"/>
    <mergeCell ref="F121:G121"/>
    <mergeCell ref="I123:J123"/>
    <mergeCell ref="F126:G126"/>
    <mergeCell ref="F127:G127"/>
    <mergeCell ref="F128:G128"/>
    <mergeCell ref="F129:G129"/>
    <mergeCell ref="F130:G130"/>
    <mergeCell ref="F131:G131"/>
    <mergeCell ref="F132:G132"/>
    <mergeCell ref="F133:G133"/>
    <mergeCell ref="F134:G134"/>
    <mergeCell ref="F135:G135"/>
    <mergeCell ref="F136:G136"/>
    <mergeCell ref="F137:G137"/>
    <mergeCell ref="F138:G138"/>
    <mergeCell ref="F139:G139"/>
    <mergeCell ref="F140:G140"/>
    <mergeCell ref="F141:G141"/>
    <mergeCell ref="F142:G142"/>
    <mergeCell ref="F143:G143"/>
    <mergeCell ref="F144:G144"/>
    <mergeCell ref="F145:G145"/>
    <mergeCell ref="F146:G146"/>
    <mergeCell ref="F147:G147"/>
    <mergeCell ref="F148:G148"/>
    <mergeCell ref="F149:G149"/>
    <mergeCell ref="F150:G150"/>
    <mergeCell ref="F151:G151"/>
    <mergeCell ref="F152:G152"/>
    <mergeCell ref="F153:G153"/>
    <mergeCell ref="I155:J155"/>
    <mergeCell ref="F158:G158"/>
    <mergeCell ref="F159:G159"/>
    <mergeCell ref="I161:J161"/>
    <mergeCell ref="G164:H164"/>
    <mergeCell ref="F165:G165"/>
    <mergeCell ref="F166:G166"/>
    <mergeCell ref="F167:G167"/>
    <mergeCell ref="F168:G168"/>
    <mergeCell ref="I170:J170"/>
    <mergeCell ref="F173:G173"/>
    <mergeCell ref="F174:G174"/>
    <mergeCell ref="F175:G175"/>
    <mergeCell ref="F176:G176"/>
    <mergeCell ref="F177:G177"/>
    <mergeCell ref="F178:G178"/>
    <mergeCell ref="I180:J180"/>
    <mergeCell ref="F183:G183"/>
    <mergeCell ref="F184:G184"/>
    <mergeCell ref="F185:G185"/>
    <mergeCell ref="F186:G186"/>
    <mergeCell ref="F187:G187"/>
    <mergeCell ref="I189:J189"/>
    <mergeCell ref="F192:G192"/>
    <mergeCell ref="F193:G193"/>
    <mergeCell ref="F194:G194"/>
    <mergeCell ref="F195:G195"/>
    <mergeCell ref="F196:G196"/>
    <mergeCell ref="F197:G197"/>
    <mergeCell ref="F198:G198"/>
    <mergeCell ref="F199:G199"/>
    <mergeCell ref="F200:G200"/>
    <mergeCell ref="F201:G201"/>
    <mergeCell ref="F202:G202"/>
    <mergeCell ref="F203:G203"/>
    <mergeCell ref="I205:J205"/>
    <mergeCell ref="F208:G208"/>
    <mergeCell ref="F209:G209"/>
    <mergeCell ref="F210:G210"/>
    <mergeCell ref="F211:G211"/>
    <mergeCell ref="F212:G212"/>
    <mergeCell ref="F213:G213"/>
    <mergeCell ref="F214:G214"/>
    <mergeCell ref="I216:J216"/>
    <mergeCell ref="F219:G219"/>
    <mergeCell ref="F220:G220"/>
    <mergeCell ref="F221:G221"/>
    <mergeCell ref="F222:G222"/>
    <mergeCell ref="F223:G223"/>
    <mergeCell ref="F224:G224"/>
    <mergeCell ref="F225:G225"/>
    <mergeCell ref="I227:J227"/>
    <mergeCell ref="G230:H230"/>
    <mergeCell ref="F231:G231"/>
    <mergeCell ref="F232:G232"/>
    <mergeCell ref="F233:G233"/>
    <mergeCell ref="F234:G234"/>
    <mergeCell ref="F235:G235"/>
    <mergeCell ref="F236:G236"/>
    <mergeCell ref="F237:G237"/>
    <mergeCell ref="I239:J239"/>
    <mergeCell ref="F242:G242"/>
    <mergeCell ref="F243:G243"/>
    <mergeCell ref="F244:G244"/>
    <mergeCell ref="F245:G245"/>
    <mergeCell ref="F246:G246"/>
    <mergeCell ref="F247:G247"/>
    <mergeCell ref="F248:G248"/>
    <mergeCell ref="F249:G249"/>
    <mergeCell ref="F250:G250"/>
    <mergeCell ref="F251:G251"/>
    <mergeCell ref="F252:G252"/>
    <mergeCell ref="F253:G253"/>
    <mergeCell ref="I255:J255"/>
    <mergeCell ref="F258:G258"/>
    <mergeCell ref="F259:G259"/>
    <mergeCell ref="F260:G260"/>
    <mergeCell ref="F261:G261"/>
    <mergeCell ref="F262:G262"/>
    <mergeCell ref="F263:G263"/>
    <mergeCell ref="F264:G264"/>
    <mergeCell ref="I266:J266"/>
    <mergeCell ref="F269:G269"/>
    <mergeCell ref="F270:G270"/>
    <mergeCell ref="F271:G271"/>
    <mergeCell ref="F272:G272"/>
    <mergeCell ref="F273:G273"/>
    <mergeCell ref="F274:G274"/>
    <mergeCell ref="F275:G275"/>
    <mergeCell ref="I277:J277"/>
    <mergeCell ref="F280:G280"/>
    <mergeCell ref="F281:G281"/>
    <mergeCell ref="F282:G282"/>
    <mergeCell ref="F283:G283"/>
    <mergeCell ref="F284:G284"/>
    <mergeCell ref="F285:G285"/>
    <mergeCell ref="F286:G286"/>
    <mergeCell ref="I288:J288"/>
    <mergeCell ref="F291:G291"/>
    <mergeCell ref="F292:G292"/>
    <mergeCell ref="F293:G293"/>
    <mergeCell ref="F294:G294"/>
    <mergeCell ref="F295:G295"/>
    <mergeCell ref="F296:G296"/>
    <mergeCell ref="F297:G297"/>
    <mergeCell ref="F298:G298"/>
    <mergeCell ref="I300:J300"/>
    <mergeCell ref="F303:G303"/>
    <mergeCell ref="F304:G304"/>
    <mergeCell ref="F305:G305"/>
    <mergeCell ref="F306:G306"/>
    <mergeCell ref="F307:G307"/>
    <mergeCell ref="I309:J309"/>
    <mergeCell ref="G312:H312"/>
    <mergeCell ref="F313:G313"/>
    <mergeCell ref="F314:G314"/>
    <mergeCell ref="F315:G315"/>
    <mergeCell ref="F316:G316"/>
    <mergeCell ref="F317:G317"/>
    <mergeCell ref="F318:G318"/>
    <mergeCell ref="F319:G319"/>
    <mergeCell ref="F320:G320"/>
    <mergeCell ref="F321:G321"/>
    <mergeCell ref="I323:J323"/>
    <mergeCell ref="F326:G326"/>
    <mergeCell ref="F327:G327"/>
    <mergeCell ref="F328:G328"/>
    <mergeCell ref="F329:G329"/>
    <mergeCell ref="F330:G330"/>
    <mergeCell ref="F331:G331"/>
    <mergeCell ref="F332:G332"/>
    <mergeCell ref="I334:J334"/>
    <mergeCell ref="F337:G337"/>
    <mergeCell ref="F338:G338"/>
    <mergeCell ref="F339:G339"/>
    <mergeCell ref="F340:G340"/>
    <mergeCell ref="F341:G341"/>
    <mergeCell ref="F342:G342"/>
    <mergeCell ref="F343:G343"/>
    <mergeCell ref="I345:J345"/>
    <mergeCell ref="F348:G348"/>
    <mergeCell ref="F349:G349"/>
    <mergeCell ref="F350:G350"/>
    <mergeCell ref="F351:G351"/>
    <mergeCell ref="F352:G352"/>
    <mergeCell ref="F353:G353"/>
    <mergeCell ref="F354:G354"/>
    <mergeCell ref="F355:G355"/>
    <mergeCell ref="I357:J357"/>
    <mergeCell ref="G360:H360"/>
    <mergeCell ref="F361:G361"/>
    <mergeCell ref="F362:G362"/>
    <mergeCell ref="F363:G363"/>
    <mergeCell ref="F364:G364"/>
    <mergeCell ref="F365:G365"/>
    <mergeCell ref="F366:G366"/>
    <mergeCell ref="F367:G367"/>
    <mergeCell ref="I369:J369"/>
    <mergeCell ref="F372:G372"/>
    <mergeCell ref="F373:G373"/>
    <mergeCell ref="F374:G374"/>
    <mergeCell ref="F375:G375"/>
    <mergeCell ref="F376:G376"/>
    <mergeCell ref="F377:G377"/>
    <mergeCell ref="F378:G378"/>
    <mergeCell ref="I380:J380"/>
    <mergeCell ref="F383:G383"/>
    <mergeCell ref="F384:G384"/>
    <mergeCell ref="F385:G385"/>
    <mergeCell ref="F386:G386"/>
    <mergeCell ref="F387:G387"/>
    <mergeCell ref="F388:G388"/>
    <mergeCell ref="F389:G389"/>
    <mergeCell ref="I391:J391"/>
    <mergeCell ref="F394:G394"/>
    <mergeCell ref="F395:G395"/>
    <mergeCell ref="F396:G396"/>
    <mergeCell ref="F397:G397"/>
    <mergeCell ref="F398:G398"/>
    <mergeCell ref="F399:G399"/>
    <mergeCell ref="F400:G400"/>
    <mergeCell ref="I402:J402"/>
    <mergeCell ref="F405:G405"/>
    <mergeCell ref="F406:G406"/>
    <mergeCell ref="F407:G407"/>
    <mergeCell ref="F408:G408"/>
    <mergeCell ref="F409:G409"/>
    <mergeCell ref="F410:G410"/>
    <mergeCell ref="F411:G411"/>
    <mergeCell ref="I413:J413"/>
    <mergeCell ref="F416:G416"/>
    <mergeCell ref="F417:G417"/>
    <mergeCell ref="F418:G418"/>
    <mergeCell ref="F419:G419"/>
    <mergeCell ref="F420:G420"/>
    <mergeCell ref="F421:G421"/>
    <mergeCell ref="F422:G422"/>
    <mergeCell ref="F423:G423"/>
    <mergeCell ref="I425:J425"/>
    <mergeCell ref="F428:G428"/>
    <mergeCell ref="F429:G429"/>
    <mergeCell ref="F430:G430"/>
    <mergeCell ref="F431:G431"/>
    <mergeCell ref="F432:G432"/>
    <mergeCell ref="I434:J434"/>
    <mergeCell ref="G437:H437"/>
    <mergeCell ref="F438:G438"/>
    <mergeCell ref="F439:G439"/>
    <mergeCell ref="F440:G440"/>
    <mergeCell ref="F441:G441"/>
    <mergeCell ref="F442:G442"/>
    <mergeCell ref="F443:G443"/>
    <mergeCell ref="F444:G444"/>
    <mergeCell ref="F445:G445"/>
    <mergeCell ref="I447:J447"/>
    <mergeCell ref="G450:H450"/>
    <mergeCell ref="F451:G451"/>
    <mergeCell ref="F452:G452"/>
    <mergeCell ref="F453:G453"/>
    <mergeCell ref="F454:G454"/>
    <mergeCell ref="F455:G455"/>
    <mergeCell ref="F456:G456"/>
    <mergeCell ref="I458:J458"/>
    <mergeCell ref="F461:G461"/>
    <mergeCell ref="F462:G462"/>
    <mergeCell ref="F463:G463"/>
    <mergeCell ref="F464:G464"/>
    <mergeCell ref="F465:G465"/>
    <mergeCell ref="F466:G466"/>
    <mergeCell ref="F467:G467"/>
    <mergeCell ref="F468:G468"/>
    <mergeCell ref="I470:J470"/>
    <mergeCell ref="F473:G473"/>
    <mergeCell ref="F474:G474"/>
    <mergeCell ref="F475:G475"/>
    <mergeCell ref="F476:G476"/>
    <mergeCell ref="F477:G477"/>
    <mergeCell ref="F478:G478"/>
    <mergeCell ref="F479:G479"/>
    <mergeCell ref="F480:G480"/>
    <mergeCell ref="I482:J482"/>
    <mergeCell ref="F485:G485"/>
    <mergeCell ref="F486:G486"/>
    <mergeCell ref="I488:J488"/>
    <mergeCell ref="F491:G491"/>
    <mergeCell ref="F492:G492"/>
    <mergeCell ref="F493:G493"/>
    <mergeCell ref="F494:G494"/>
    <mergeCell ref="F495:G495"/>
    <mergeCell ref="F496:G496"/>
    <mergeCell ref="F497:G497"/>
    <mergeCell ref="I499:J499"/>
    <mergeCell ref="G502:H502"/>
    <mergeCell ref="F503:G503"/>
    <mergeCell ref="F504:G504"/>
    <mergeCell ref="F505:G505"/>
    <mergeCell ref="F506:G506"/>
    <mergeCell ref="F507:G507"/>
    <mergeCell ref="F508:G508"/>
    <mergeCell ref="I510:J510"/>
    <mergeCell ref="F513:G513"/>
    <mergeCell ref="F514:G514"/>
    <mergeCell ref="F515:G515"/>
    <mergeCell ref="F516:G516"/>
    <mergeCell ref="F517:G517"/>
    <mergeCell ref="F518:G518"/>
    <mergeCell ref="F519:G519"/>
    <mergeCell ref="I521:J521"/>
    <mergeCell ref="F524:G524"/>
    <mergeCell ref="F525:G525"/>
    <mergeCell ref="F526:G526"/>
    <mergeCell ref="F527:G527"/>
    <mergeCell ref="F528:G528"/>
    <mergeCell ref="F529:G529"/>
    <mergeCell ref="F530:G530"/>
    <mergeCell ref="I532:J532"/>
    <mergeCell ref="F535:G535"/>
    <mergeCell ref="F536:G536"/>
    <mergeCell ref="F537:G537"/>
    <mergeCell ref="F538:G538"/>
    <mergeCell ref="F539:G539"/>
    <mergeCell ref="F540:G540"/>
    <mergeCell ref="F541:G541"/>
    <mergeCell ref="I543:J543"/>
    <mergeCell ref="F546:G546"/>
    <mergeCell ref="F547:G547"/>
    <mergeCell ref="F548:G548"/>
    <mergeCell ref="F549:G549"/>
    <mergeCell ref="F550:G550"/>
    <mergeCell ref="F551:G551"/>
    <mergeCell ref="F552:G552"/>
    <mergeCell ref="F553:G553"/>
    <mergeCell ref="I555:J555"/>
    <mergeCell ref="F558:G558"/>
    <mergeCell ref="F559:G559"/>
    <mergeCell ref="I561:J561"/>
    <mergeCell ref="F564:G564"/>
    <mergeCell ref="F565:G565"/>
    <mergeCell ref="F566:G566"/>
    <mergeCell ref="F567:G567"/>
    <mergeCell ref="F568:G568"/>
    <mergeCell ref="F569:G569"/>
    <mergeCell ref="I571:J571"/>
    <mergeCell ref="F574:G574"/>
    <mergeCell ref="F575:G575"/>
    <mergeCell ref="F576:G576"/>
    <mergeCell ref="F577:G577"/>
    <mergeCell ref="F578:G578"/>
    <mergeCell ref="F579:G579"/>
    <mergeCell ref="I581:J581"/>
    <mergeCell ref="F584:G584"/>
    <mergeCell ref="F585:G585"/>
    <mergeCell ref="I587:J587"/>
    <mergeCell ref="F590:G590"/>
    <mergeCell ref="F591:G591"/>
    <mergeCell ref="F592:G592"/>
    <mergeCell ref="F593:G593"/>
    <mergeCell ref="F594:G594"/>
    <mergeCell ref="F595:G595"/>
    <mergeCell ref="I597:J597"/>
    <mergeCell ref="F600:G600"/>
    <mergeCell ref="F601:G601"/>
    <mergeCell ref="F602:G602"/>
    <mergeCell ref="F603:G603"/>
    <mergeCell ref="F604:G604"/>
    <mergeCell ref="F605:G605"/>
    <mergeCell ref="F606:G606"/>
    <mergeCell ref="F607:G607"/>
    <mergeCell ref="F608:G608"/>
    <mergeCell ref="F609:G609"/>
    <mergeCell ref="F610:G610"/>
    <mergeCell ref="F611:G611"/>
    <mergeCell ref="F612:G612"/>
    <mergeCell ref="F613:G613"/>
    <mergeCell ref="F614:G614"/>
    <mergeCell ref="F615:G615"/>
    <mergeCell ref="F616:G616"/>
    <mergeCell ref="F617:G617"/>
    <mergeCell ref="F618:G618"/>
    <mergeCell ref="F619:G619"/>
    <mergeCell ref="F620:G620"/>
    <mergeCell ref="F621:G621"/>
    <mergeCell ref="F622:G622"/>
    <mergeCell ref="I624:J624"/>
    <mergeCell ref="F627:G627"/>
    <mergeCell ref="F628:G628"/>
    <mergeCell ref="F629:G629"/>
    <mergeCell ref="F630:G630"/>
    <mergeCell ref="F631:G631"/>
    <mergeCell ref="F632:G632"/>
    <mergeCell ref="F633:G633"/>
    <mergeCell ref="I635:J635"/>
    <mergeCell ref="F638:G638"/>
    <mergeCell ref="F639:G639"/>
    <mergeCell ref="I641:J641"/>
    <mergeCell ref="F644:G644"/>
    <mergeCell ref="F645:G645"/>
    <mergeCell ref="F646:G646"/>
    <mergeCell ref="F647:G647"/>
    <mergeCell ref="F648:G648"/>
    <mergeCell ref="F649:G649"/>
    <mergeCell ref="I651:J651"/>
    <mergeCell ref="G654:H654"/>
    <mergeCell ref="F655:G655"/>
    <mergeCell ref="F656:G656"/>
    <mergeCell ref="F657:G657"/>
    <mergeCell ref="F658:G658"/>
    <mergeCell ref="F659:G659"/>
    <mergeCell ref="F660:G660"/>
    <mergeCell ref="I662:J662"/>
    <mergeCell ref="F665:G665"/>
    <mergeCell ref="F666:G666"/>
    <mergeCell ref="F667:G667"/>
    <mergeCell ref="F668:G668"/>
    <mergeCell ref="F669:G669"/>
    <mergeCell ref="F670:G670"/>
    <mergeCell ref="I672:J672"/>
    <mergeCell ref="F675:G675"/>
    <mergeCell ref="F676:G676"/>
    <mergeCell ref="F677:G677"/>
    <mergeCell ref="F678:G678"/>
    <mergeCell ref="F679:G679"/>
    <mergeCell ref="F680:G680"/>
    <mergeCell ref="I682:J682"/>
    <mergeCell ref="F685:G685"/>
    <mergeCell ref="F686:G686"/>
    <mergeCell ref="F687:G687"/>
    <mergeCell ref="F688:G688"/>
    <mergeCell ref="F689:G689"/>
    <mergeCell ref="F690:G690"/>
    <mergeCell ref="I692:J692"/>
    <mergeCell ref="F695:G695"/>
    <mergeCell ref="F696:G696"/>
    <mergeCell ref="F697:G697"/>
    <mergeCell ref="F698:G698"/>
    <mergeCell ref="F699:G699"/>
    <mergeCell ref="I701:J701"/>
    <mergeCell ref="F704:G704"/>
    <mergeCell ref="F705:G705"/>
    <mergeCell ref="F706:G706"/>
    <mergeCell ref="F707:G707"/>
    <mergeCell ref="F708:G708"/>
    <mergeCell ref="F709:G709"/>
    <mergeCell ref="I711:J711"/>
    <mergeCell ref="G714:H714"/>
    <mergeCell ref="F715:G715"/>
    <mergeCell ref="F716:G716"/>
    <mergeCell ref="F717:G717"/>
    <mergeCell ref="F718:G718"/>
    <mergeCell ref="F719:G719"/>
    <mergeCell ref="I721:J721"/>
    <mergeCell ref="F724:G724"/>
    <mergeCell ref="F725:G725"/>
    <mergeCell ref="F726:G726"/>
    <mergeCell ref="F727:G727"/>
    <mergeCell ref="F728:G728"/>
    <mergeCell ref="I730:J730"/>
    <mergeCell ref="F733:G733"/>
    <mergeCell ref="F734:G734"/>
    <mergeCell ref="F735:G735"/>
    <mergeCell ref="F736:G736"/>
    <mergeCell ref="F737:G737"/>
    <mergeCell ref="I739:J739"/>
    <mergeCell ref="F742:G742"/>
    <mergeCell ref="F743:G743"/>
    <mergeCell ref="F744:G744"/>
    <mergeCell ref="F745:G745"/>
    <mergeCell ref="F746:G746"/>
    <mergeCell ref="I748:J748"/>
    <mergeCell ref="F751:G751"/>
    <mergeCell ref="F752:G752"/>
    <mergeCell ref="F753:G753"/>
    <mergeCell ref="F754:G754"/>
    <mergeCell ref="F755:G755"/>
    <mergeCell ref="I757:J757"/>
    <mergeCell ref="F760:G760"/>
    <mergeCell ref="F761:G761"/>
    <mergeCell ref="F762:G762"/>
    <mergeCell ref="F763:G763"/>
    <mergeCell ref="F764:G764"/>
    <mergeCell ref="F765:G765"/>
    <mergeCell ref="F766:G766"/>
    <mergeCell ref="I768:J768"/>
    <mergeCell ref="G771:H771"/>
    <mergeCell ref="F772:G772"/>
    <mergeCell ref="F773:G773"/>
    <mergeCell ref="F774:G774"/>
    <mergeCell ref="F775:G775"/>
    <mergeCell ref="F776:G776"/>
    <mergeCell ref="I778:J778"/>
    <mergeCell ref="F781:G781"/>
    <mergeCell ref="F782:G782"/>
    <mergeCell ref="F783:G783"/>
    <mergeCell ref="F784:G784"/>
    <mergeCell ref="F785:G785"/>
    <mergeCell ref="F786:G786"/>
    <mergeCell ref="F787:G787"/>
    <mergeCell ref="F788:G788"/>
    <mergeCell ref="F789:G789"/>
    <mergeCell ref="I791:J791"/>
    <mergeCell ref="F794:G794"/>
    <mergeCell ref="F795:G795"/>
    <mergeCell ref="F796:G796"/>
    <mergeCell ref="F797:G797"/>
    <mergeCell ref="F798:G798"/>
    <mergeCell ref="F799:G799"/>
    <mergeCell ref="F800:G800"/>
    <mergeCell ref="F801:G801"/>
    <mergeCell ref="F802:G802"/>
    <mergeCell ref="I804:J804"/>
    <mergeCell ref="G807:H807"/>
    <mergeCell ref="F808:G808"/>
    <mergeCell ref="F809:G809"/>
    <mergeCell ref="F810:G810"/>
    <mergeCell ref="F811:G811"/>
    <mergeCell ref="F812:G812"/>
    <mergeCell ref="F813:G813"/>
    <mergeCell ref="I815:J815"/>
    <mergeCell ref="F818:G818"/>
    <mergeCell ref="F819:G819"/>
    <mergeCell ref="F820:G820"/>
    <mergeCell ref="I822:J822"/>
    <mergeCell ref="F825:G825"/>
    <mergeCell ref="F826:G826"/>
    <mergeCell ref="F827:G827"/>
    <mergeCell ref="I829:J829"/>
    <mergeCell ref="F832:G832"/>
    <mergeCell ref="F833:G833"/>
    <mergeCell ref="F834:G834"/>
    <mergeCell ref="I836:J836"/>
    <mergeCell ref="B841:D841"/>
    <mergeCell ref="G842:H842"/>
    <mergeCell ref="I842:K842"/>
    <mergeCell ref="G843:H843"/>
    <mergeCell ref="I843:K843"/>
    <mergeCell ref="G844:H844"/>
    <mergeCell ref="I844:K844"/>
    <mergeCell ref="B842:D844"/>
  </mergeCells>
  <pageMargins left="0.984251968503937" right="0.511811023622047" top="0.78740157480315" bottom="0.78740157480315" header="0.31496062992126" footer="0.31496062992126"/>
  <pageSetup paperSize="1" scale="43" orientation="landscape"/>
  <headerFooter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M97"/>
  <sheetViews>
    <sheetView view="pageBreakPreview" zoomScale="55" zoomScaleNormal="50" workbookViewId="0">
      <pane ySplit="9" topLeftCell="A84" activePane="bottomLeft" state="frozen"/>
      <selection/>
      <selection pane="bottomLeft" activeCell="A2" sqref="A2:J95"/>
    </sheetView>
  </sheetViews>
  <sheetFormatPr defaultColWidth="9" defaultRowHeight="15"/>
  <cols>
    <col min="1" max="1" width="10.7809523809524" customWidth="1"/>
    <col min="2" max="2" width="15.1047619047619" customWidth="1"/>
    <col min="3" max="3" width="20.552380952381" customWidth="1"/>
    <col min="4" max="4" width="79.6666666666667" customWidth="1"/>
    <col min="5" max="5" width="10.4380952380952" customWidth="1"/>
    <col min="6" max="6" width="13.1047619047619" customWidth="1"/>
    <col min="7" max="7" width="15.7809523809524" customWidth="1"/>
    <col min="8" max="8" width="13.2190476190476" customWidth="1"/>
    <col min="9" max="9" width="19.6666666666667" customWidth="1"/>
    <col min="10" max="10" width="18.6666666666667" customWidth="1"/>
  </cols>
  <sheetData>
    <row r="1" ht="4.8" customHeight="1" spans="1:10">
      <c r="A1" s="38"/>
      <c r="B1" s="39"/>
      <c r="C1" s="39"/>
      <c r="D1" s="39"/>
      <c r="E1" s="39"/>
      <c r="F1" s="39"/>
      <c r="G1" s="39"/>
      <c r="H1" s="39"/>
      <c r="I1" s="39"/>
      <c r="J1" s="39"/>
    </row>
    <row r="2" ht="19.8" customHeight="1" spans="1:10">
      <c r="A2" s="38" t="s">
        <v>54</v>
      </c>
      <c r="B2" s="39"/>
      <c r="C2" s="39"/>
      <c r="D2" s="39"/>
      <c r="E2" s="39" t="s">
        <v>711</v>
      </c>
      <c r="F2" s="39"/>
      <c r="G2" s="39"/>
      <c r="H2" s="39"/>
      <c r="I2" s="39"/>
      <c r="J2" s="63"/>
    </row>
    <row r="3" ht="40.8" customHeight="1" spans="1:10">
      <c r="A3" s="40" t="s">
        <v>712</v>
      </c>
      <c r="B3" s="41"/>
      <c r="C3" s="41"/>
      <c r="D3" s="41"/>
      <c r="E3" s="96" t="s">
        <v>713</v>
      </c>
      <c r="F3" s="96"/>
      <c r="G3" s="96"/>
      <c r="H3" s="42" t="s">
        <v>55</v>
      </c>
      <c r="I3" s="43"/>
      <c r="J3" s="64"/>
    </row>
    <row r="4" ht="21" customHeight="1" spans="1:10">
      <c r="A4" s="40" t="s">
        <v>714</v>
      </c>
      <c r="B4" s="41"/>
      <c r="C4" s="41"/>
      <c r="D4" s="41"/>
      <c r="E4" s="41" t="s">
        <v>715</v>
      </c>
      <c r="F4" s="41"/>
      <c r="G4" s="41"/>
      <c r="H4" s="42" t="s">
        <v>56</v>
      </c>
      <c r="I4" s="43"/>
      <c r="J4" s="64"/>
    </row>
    <row r="5" ht="18.6" customHeight="1" spans="1:10">
      <c r="A5" s="97"/>
      <c r="B5" s="41"/>
      <c r="C5" s="41"/>
      <c r="D5" s="41"/>
      <c r="E5" s="98" t="s">
        <v>716</v>
      </c>
      <c r="F5" s="41"/>
      <c r="G5" s="41"/>
      <c r="H5" s="41"/>
      <c r="I5" s="41"/>
      <c r="J5" s="64"/>
    </row>
    <row r="6" ht="50.4" customHeight="1" spans="1:10">
      <c r="A6" s="99"/>
      <c r="B6" s="100"/>
      <c r="C6" s="100"/>
      <c r="D6" s="100"/>
      <c r="E6" s="100"/>
      <c r="F6" s="100"/>
      <c r="G6" s="100"/>
      <c r="H6" s="100"/>
      <c r="I6" s="100"/>
      <c r="J6" s="112"/>
    </row>
    <row r="7" ht="32.4" customHeight="1" spans="1:10">
      <c r="A7" s="101" t="s">
        <v>2</v>
      </c>
      <c r="B7" s="102" t="s">
        <v>60</v>
      </c>
      <c r="C7" s="102" t="s">
        <v>61</v>
      </c>
      <c r="D7" s="102" t="s">
        <v>3</v>
      </c>
      <c r="E7" s="102" t="s">
        <v>63</v>
      </c>
      <c r="F7" s="102" t="s">
        <v>64</v>
      </c>
      <c r="G7" s="102" t="s">
        <v>65</v>
      </c>
      <c r="H7" s="103" t="s">
        <v>717</v>
      </c>
      <c r="I7" s="102" t="s">
        <v>718</v>
      </c>
      <c r="J7" s="113" t="s">
        <v>719</v>
      </c>
    </row>
    <row r="8" ht="29.4" customHeight="1" spans="1:10">
      <c r="A8" s="104" t="s">
        <v>57</v>
      </c>
      <c r="B8" s="105"/>
      <c r="C8" s="105"/>
      <c r="D8" s="105" t="s">
        <v>58</v>
      </c>
      <c r="E8" s="105"/>
      <c r="F8" s="105"/>
      <c r="G8" s="105"/>
      <c r="H8" s="105"/>
      <c r="I8" s="114">
        <v>294497.7</v>
      </c>
      <c r="J8" s="115">
        <v>0.0713040714376205</v>
      </c>
    </row>
    <row r="9" ht="21.6" customHeight="1" spans="1:10">
      <c r="A9" s="106" t="s">
        <v>59</v>
      </c>
      <c r="B9" s="107" t="s">
        <v>67</v>
      </c>
      <c r="C9" s="107" t="s">
        <v>68</v>
      </c>
      <c r="D9" s="107" t="s">
        <v>69</v>
      </c>
      <c r="E9" s="107" t="s">
        <v>71</v>
      </c>
      <c r="F9" s="107">
        <v>14</v>
      </c>
      <c r="G9" s="108">
        <v>12635.81</v>
      </c>
      <c r="H9" s="108">
        <v>15444.75</v>
      </c>
      <c r="I9" s="108">
        <v>216226.5</v>
      </c>
      <c r="J9" s="116">
        <v>0.0523529718660168</v>
      </c>
    </row>
    <row r="10" ht="30" customHeight="1" spans="1:10">
      <c r="A10" s="106" t="s">
        <v>99</v>
      </c>
      <c r="B10" s="107" t="s">
        <v>100</v>
      </c>
      <c r="C10" s="107" t="s">
        <v>68</v>
      </c>
      <c r="D10" s="107" t="s">
        <v>101</v>
      </c>
      <c r="E10" s="107" t="s">
        <v>102</v>
      </c>
      <c r="F10" s="107">
        <v>504</v>
      </c>
      <c r="G10" s="108">
        <v>127.06</v>
      </c>
      <c r="H10" s="108">
        <v>155.3</v>
      </c>
      <c r="I10" s="108">
        <v>78271.2</v>
      </c>
      <c r="J10" s="116">
        <v>0.0189510995716037</v>
      </c>
    </row>
    <row r="11" ht="23.4" customHeight="1" spans="1:10">
      <c r="A11" s="104" t="s">
        <v>117</v>
      </c>
      <c r="B11" s="105"/>
      <c r="C11" s="105"/>
      <c r="D11" s="105" t="s">
        <v>118</v>
      </c>
      <c r="E11" s="105"/>
      <c r="F11" s="105"/>
      <c r="G11" s="105"/>
      <c r="H11" s="105"/>
      <c r="I11" s="114">
        <v>65025</v>
      </c>
      <c r="J11" s="115">
        <v>0.0157439166595572</v>
      </c>
    </row>
    <row r="12" ht="34.2" customHeight="1" spans="1:10">
      <c r="A12" s="106" t="s">
        <v>119</v>
      </c>
      <c r="B12" s="107" t="s">
        <v>120</v>
      </c>
      <c r="C12" s="107" t="s">
        <v>68</v>
      </c>
      <c r="D12" s="107" t="s">
        <v>121</v>
      </c>
      <c r="E12" s="107" t="s">
        <v>123</v>
      </c>
      <c r="F12" s="107">
        <v>12</v>
      </c>
      <c r="G12" s="108">
        <v>466.67</v>
      </c>
      <c r="H12" s="108">
        <v>570.41</v>
      </c>
      <c r="I12" s="108">
        <v>6844.92</v>
      </c>
      <c r="J12" s="116">
        <v>0.00165729873158533</v>
      </c>
    </row>
    <row r="13" ht="43.2" customHeight="1" spans="1:10">
      <c r="A13" s="106" t="s">
        <v>142</v>
      </c>
      <c r="B13" s="107" t="s">
        <v>143</v>
      </c>
      <c r="C13" s="107" t="s">
        <v>68</v>
      </c>
      <c r="D13" s="107" t="s">
        <v>144</v>
      </c>
      <c r="E13" s="107" t="s">
        <v>134</v>
      </c>
      <c r="F13" s="107">
        <v>257.4</v>
      </c>
      <c r="G13" s="108">
        <v>65.81</v>
      </c>
      <c r="H13" s="108">
        <v>80.43</v>
      </c>
      <c r="I13" s="108">
        <v>20702.68</v>
      </c>
      <c r="J13" s="116">
        <v>0.00501255314954989</v>
      </c>
    </row>
    <row r="14" ht="32.4" customHeight="1" spans="1:10">
      <c r="A14" s="106" t="s">
        <v>170</v>
      </c>
      <c r="B14" s="107" t="s">
        <v>171</v>
      </c>
      <c r="C14" s="107" t="s">
        <v>68</v>
      </c>
      <c r="D14" s="107" t="s">
        <v>172</v>
      </c>
      <c r="E14" s="107" t="s">
        <v>123</v>
      </c>
      <c r="F14" s="107">
        <v>12</v>
      </c>
      <c r="G14" s="108">
        <v>844.6</v>
      </c>
      <c r="H14" s="108">
        <v>1032.35</v>
      </c>
      <c r="I14" s="108">
        <v>12388.2</v>
      </c>
      <c r="J14" s="116">
        <v>0.00299944311206346</v>
      </c>
    </row>
    <row r="15" ht="37.8" customHeight="1" spans="1:10">
      <c r="A15" s="106" t="s">
        <v>237</v>
      </c>
      <c r="B15" s="107" t="s">
        <v>238</v>
      </c>
      <c r="C15" s="107" t="s">
        <v>68</v>
      </c>
      <c r="D15" s="107" t="s">
        <v>239</v>
      </c>
      <c r="E15" s="107" t="s">
        <v>123</v>
      </c>
      <c r="F15" s="107">
        <v>12</v>
      </c>
      <c r="G15" s="108">
        <v>289.66</v>
      </c>
      <c r="H15" s="108">
        <v>354.05</v>
      </c>
      <c r="I15" s="108">
        <v>4248.6</v>
      </c>
      <c r="J15" s="116">
        <v>0.00102867519138477</v>
      </c>
    </row>
    <row r="16" ht="50.4" customHeight="1" spans="1:10">
      <c r="A16" s="106" t="s">
        <v>265</v>
      </c>
      <c r="B16" s="107" t="s">
        <v>266</v>
      </c>
      <c r="C16" s="107" t="s">
        <v>68</v>
      </c>
      <c r="D16" s="107" t="s">
        <v>267</v>
      </c>
      <c r="E16" s="107" t="s">
        <v>123</v>
      </c>
      <c r="F16" s="107">
        <v>12</v>
      </c>
      <c r="G16" s="108">
        <v>490.6</v>
      </c>
      <c r="H16" s="108">
        <v>599.66</v>
      </c>
      <c r="I16" s="108">
        <v>7195.92</v>
      </c>
      <c r="J16" s="116">
        <v>0.00174228319521478</v>
      </c>
    </row>
    <row r="17" ht="45.6" customHeight="1" spans="1:10">
      <c r="A17" s="109" t="s">
        <v>270</v>
      </c>
      <c r="B17" s="110" t="s">
        <v>271</v>
      </c>
      <c r="C17" s="110" t="s">
        <v>68</v>
      </c>
      <c r="D17" s="110" t="s">
        <v>272</v>
      </c>
      <c r="E17" s="110" t="s">
        <v>71</v>
      </c>
      <c r="F17" s="110">
        <v>14</v>
      </c>
      <c r="G17" s="111">
        <v>847.5</v>
      </c>
      <c r="H17" s="111">
        <v>974.62</v>
      </c>
      <c r="I17" s="111">
        <v>13644.68</v>
      </c>
      <c r="J17" s="117">
        <v>0.00330366327975897</v>
      </c>
    </row>
    <row r="18" ht="28.8" customHeight="1" spans="1:10">
      <c r="A18" s="104" t="s">
        <v>274</v>
      </c>
      <c r="B18" s="105"/>
      <c r="C18" s="105"/>
      <c r="D18" s="105" t="s">
        <v>275</v>
      </c>
      <c r="E18" s="105"/>
      <c r="F18" s="105"/>
      <c r="G18" s="105"/>
      <c r="H18" s="105"/>
      <c r="I18" s="114">
        <v>266776.79</v>
      </c>
      <c r="J18" s="115">
        <v>0.0645922575696146</v>
      </c>
    </row>
    <row r="19" ht="43.8" customHeight="1" spans="1:10">
      <c r="A19" s="106" t="s">
        <v>276</v>
      </c>
      <c r="B19" s="107" t="s">
        <v>277</v>
      </c>
      <c r="C19" s="107" t="s">
        <v>68</v>
      </c>
      <c r="D19" s="107" t="s">
        <v>278</v>
      </c>
      <c r="E19" s="107" t="s">
        <v>158</v>
      </c>
      <c r="F19" s="107">
        <v>170.64</v>
      </c>
      <c r="G19" s="108">
        <v>152.05</v>
      </c>
      <c r="H19" s="108">
        <v>185.85</v>
      </c>
      <c r="I19" s="108">
        <v>31713.44</v>
      </c>
      <c r="J19" s="116">
        <v>0.00767848914029784</v>
      </c>
    </row>
    <row r="20" ht="42.6" customHeight="1" spans="1:10">
      <c r="A20" s="106" t="s">
        <v>282</v>
      </c>
      <c r="B20" s="107" t="s">
        <v>283</v>
      </c>
      <c r="C20" s="107" t="s">
        <v>68</v>
      </c>
      <c r="D20" s="107" t="s">
        <v>284</v>
      </c>
      <c r="E20" s="107" t="s">
        <v>123</v>
      </c>
      <c r="F20" s="107">
        <v>717.57</v>
      </c>
      <c r="G20" s="108">
        <v>3.56</v>
      </c>
      <c r="H20" s="108">
        <v>4.35</v>
      </c>
      <c r="I20" s="108">
        <v>3121.42</v>
      </c>
      <c r="J20" s="116">
        <v>0.000755761266274125</v>
      </c>
    </row>
    <row r="21" ht="40.2" customHeight="1" spans="1:10">
      <c r="A21" s="106" t="s">
        <v>290</v>
      </c>
      <c r="B21" s="107" t="s">
        <v>291</v>
      </c>
      <c r="C21" s="107" t="s">
        <v>68</v>
      </c>
      <c r="D21" s="107" t="s">
        <v>292</v>
      </c>
      <c r="E21" s="107" t="s">
        <v>123</v>
      </c>
      <c r="F21" s="107">
        <v>264.24</v>
      </c>
      <c r="G21" s="108">
        <v>47.79</v>
      </c>
      <c r="H21" s="108">
        <v>58.41</v>
      </c>
      <c r="I21" s="108">
        <v>15434.25</v>
      </c>
      <c r="J21" s="116">
        <v>0.00373695572015026</v>
      </c>
    </row>
    <row r="22" ht="33.6" customHeight="1" spans="1:10">
      <c r="A22" s="106" t="s">
        <v>295</v>
      </c>
      <c r="B22" s="107" t="s">
        <v>296</v>
      </c>
      <c r="C22" s="107" t="s">
        <v>68</v>
      </c>
      <c r="D22" s="107" t="s">
        <v>297</v>
      </c>
      <c r="E22" s="107" t="s">
        <v>123</v>
      </c>
      <c r="F22" s="107">
        <v>233.46</v>
      </c>
      <c r="G22" s="108">
        <v>193.48</v>
      </c>
      <c r="H22" s="108">
        <v>236.49</v>
      </c>
      <c r="I22" s="108">
        <v>55210.95</v>
      </c>
      <c r="J22" s="116">
        <v>0.0133677292655898</v>
      </c>
    </row>
    <row r="23" ht="25.2" customHeight="1" spans="1:10">
      <c r="A23" s="106" t="s">
        <v>310</v>
      </c>
      <c r="B23" s="107" t="s">
        <v>311</v>
      </c>
      <c r="C23" s="107" t="s">
        <v>68</v>
      </c>
      <c r="D23" s="107" t="s">
        <v>312</v>
      </c>
      <c r="E23" s="107" t="s">
        <v>139</v>
      </c>
      <c r="F23" s="107">
        <v>1988.1</v>
      </c>
      <c r="G23" s="108">
        <v>16.59</v>
      </c>
      <c r="H23" s="108">
        <v>20.27</v>
      </c>
      <c r="I23" s="108">
        <v>40298.78</v>
      </c>
      <c r="J23" s="116">
        <v>0.00975718006615655</v>
      </c>
    </row>
    <row r="24" ht="37.2" customHeight="1" spans="1:10">
      <c r="A24" s="106" t="s">
        <v>324</v>
      </c>
      <c r="B24" s="107" t="s">
        <v>325</v>
      </c>
      <c r="C24" s="107" t="s">
        <v>68</v>
      </c>
      <c r="D24" s="107" t="s">
        <v>326</v>
      </c>
      <c r="E24" s="107" t="s">
        <v>158</v>
      </c>
      <c r="F24" s="107">
        <v>95.22</v>
      </c>
      <c r="G24" s="108">
        <v>1039.62</v>
      </c>
      <c r="H24" s="108">
        <v>1270.72</v>
      </c>
      <c r="I24" s="108">
        <v>120997.95</v>
      </c>
      <c r="J24" s="116">
        <v>0.029296142111146</v>
      </c>
    </row>
    <row r="25" ht="31.2" customHeight="1" spans="1:10">
      <c r="A25" s="104" t="s">
        <v>333</v>
      </c>
      <c r="B25" s="105"/>
      <c r="C25" s="105"/>
      <c r="D25" s="105" t="s">
        <v>334</v>
      </c>
      <c r="E25" s="105"/>
      <c r="F25" s="105"/>
      <c r="G25" s="105"/>
      <c r="H25" s="105"/>
      <c r="I25" s="114">
        <v>462986.52</v>
      </c>
      <c r="J25" s="115">
        <v>0.112098749486788</v>
      </c>
    </row>
    <row r="26" ht="36.6" customHeight="1" spans="1:10">
      <c r="A26" s="106" t="s">
        <v>335</v>
      </c>
      <c r="B26" s="107" t="s">
        <v>336</v>
      </c>
      <c r="C26" s="107" t="s">
        <v>68</v>
      </c>
      <c r="D26" s="107" t="s">
        <v>337</v>
      </c>
      <c r="E26" s="107" t="s">
        <v>139</v>
      </c>
      <c r="F26" s="107">
        <v>4630.5</v>
      </c>
      <c r="G26" s="108">
        <v>12.74</v>
      </c>
      <c r="H26" s="108">
        <v>15.57</v>
      </c>
      <c r="I26" s="108">
        <v>72096.88</v>
      </c>
      <c r="J26" s="116">
        <v>0.0174561671685366</v>
      </c>
    </row>
    <row r="27" ht="37.2" customHeight="1" spans="1:10">
      <c r="A27" s="106" t="s">
        <v>335</v>
      </c>
      <c r="B27" s="107" t="s">
        <v>338</v>
      </c>
      <c r="C27" s="107" t="s">
        <v>68</v>
      </c>
      <c r="D27" s="107" t="s">
        <v>339</v>
      </c>
      <c r="E27" s="107" t="s">
        <v>123</v>
      </c>
      <c r="F27" s="107">
        <v>1436.22</v>
      </c>
      <c r="G27" s="108">
        <v>108.79</v>
      </c>
      <c r="H27" s="108">
        <v>132.97</v>
      </c>
      <c r="I27" s="108">
        <v>190974.17</v>
      </c>
      <c r="J27" s="116">
        <v>0.0462388530043538</v>
      </c>
    </row>
    <row r="28" ht="42" customHeight="1" spans="1:10">
      <c r="A28" s="106" t="s">
        <v>342</v>
      </c>
      <c r="B28" s="107" t="s">
        <v>343</v>
      </c>
      <c r="C28" s="107" t="s">
        <v>68</v>
      </c>
      <c r="D28" s="107" t="s">
        <v>344</v>
      </c>
      <c r="E28" s="107" t="s">
        <v>139</v>
      </c>
      <c r="F28" s="107">
        <v>781.2</v>
      </c>
      <c r="G28" s="108">
        <v>11.34</v>
      </c>
      <c r="H28" s="108">
        <v>13.86</v>
      </c>
      <c r="I28" s="108">
        <v>10827.43</v>
      </c>
      <c r="J28" s="116">
        <v>0.00262154795166766</v>
      </c>
    </row>
    <row r="29" ht="36" customHeight="1" spans="1:10">
      <c r="A29" s="106" t="s">
        <v>347</v>
      </c>
      <c r="B29" s="107" t="s">
        <v>348</v>
      </c>
      <c r="C29" s="107" t="s">
        <v>68</v>
      </c>
      <c r="D29" s="107" t="s">
        <v>349</v>
      </c>
      <c r="E29" s="107" t="s">
        <v>139</v>
      </c>
      <c r="F29" s="107">
        <v>500.4</v>
      </c>
      <c r="G29" s="108">
        <v>13.63</v>
      </c>
      <c r="H29" s="108">
        <v>16.65</v>
      </c>
      <c r="I29" s="108">
        <v>8331.66</v>
      </c>
      <c r="J29" s="116">
        <v>0.00201726967590567</v>
      </c>
    </row>
    <row r="30" ht="34.8" customHeight="1" spans="1:10">
      <c r="A30" s="106" t="s">
        <v>352</v>
      </c>
      <c r="B30" s="107" t="s">
        <v>353</v>
      </c>
      <c r="C30" s="107" t="s">
        <v>68</v>
      </c>
      <c r="D30" s="107" t="s">
        <v>354</v>
      </c>
      <c r="E30" s="107" t="s">
        <v>139</v>
      </c>
      <c r="F30" s="107">
        <v>3050.1</v>
      </c>
      <c r="G30" s="108">
        <v>14.54</v>
      </c>
      <c r="H30" s="108">
        <v>17.77</v>
      </c>
      <c r="I30" s="108">
        <v>54200.27</v>
      </c>
      <c r="J30" s="116">
        <v>0.0131230224345328</v>
      </c>
    </row>
    <row r="31" ht="36" customHeight="1" spans="1:10">
      <c r="A31" s="106" t="s">
        <v>357</v>
      </c>
      <c r="B31" s="107" t="s">
        <v>358</v>
      </c>
      <c r="C31" s="107" t="s">
        <v>68</v>
      </c>
      <c r="D31" s="107" t="s">
        <v>359</v>
      </c>
      <c r="E31" s="107" t="s">
        <v>158</v>
      </c>
      <c r="F31" s="107">
        <v>99.45</v>
      </c>
      <c r="G31" s="108">
        <v>916.73</v>
      </c>
      <c r="H31" s="108">
        <v>1120.51</v>
      </c>
      <c r="I31" s="108">
        <v>111434.71</v>
      </c>
      <c r="J31" s="116">
        <v>0.0269806810799219</v>
      </c>
    </row>
    <row r="32" ht="37.2" customHeight="1" spans="1:10">
      <c r="A32" s="106" t="s">
        <v>363</v>
      </c>
      <c r="B32" s="107" t="s">
        <v>364</v>
      </c>
      <c r="C32" s="107" t="s">
        <v>68</v>
      </c>
      <c r="D32" s="107" t="s">
        <v>365</v>
      </c>
      <c r="E32" s="107" t="s">
        <v>123</v>
      </c>
      <c r="F32" s="107">
        <v>380.7</v>
      </c>
      <c r="G32" s="108">
        <v>32.5</v>
      </c>
      <c r="H32" s="108">
        <v>39.72</v>
      </c>
      <c r="I32" s="108">
        <v>15121.4</v>
      </c>
      <c r="J32" s="116">
        <v>0.00366120817186971</v>
      </c>
    </row>
    <row r="33" ht="28.8" customHeight="1" spans="1:10">
      <c r="A33" s="104" t="s">
        <v>373</v>
      </c>
      <c r="B33" s="105"/>
      <c r="C33" s="105"/>
      <c r="D33" s="105" t="s">
        <v>374</v>
      </c>
      <c r="E33" s="105"/>
      <c r="F33" s="105"/>
      <c r="G33" s="105"/>
      <c r="H33" s="105"/>
      <c r="I33" s="114">
        <v>179237.74</v>
      </c>
      <c r="J33" s="115">
        <v>0.043397217082774</v>
      </c>
    </row>
    <row r="34" ht="31.2" customHeight="1" spans="1:10">
      <c r="A34" s="106" t="s">
        <v>375</v>
      </c>
      <c r="B34" s="107" t="s">
        <v>376</v>
      </c>
      <c r="C34" s="107" t="s">
        <v>68</v>
      </c>
      <c r="D34" s="107" t="s">
        <v>377</v>
      </c>
      <c r="E34" s="107" t="s">
        <v>123</v>
      </c>
      <c r="F34" s="107">
        <v>488.79</v>
      </c>
      <c r="G34" s="108">
        <v>165.82</v>
      </c>
      <c r="H34" s="108">
        <v>202.68</v>
      </c>
      <c r="I34" s="108">
        <v>99067.95</v>
      </c>
      <c r="J34" s="116">
        <v>0.0239864290416483</v>
      </c>
    </row>
    <row r="35" ht="31.8" customHeight="1" spans="1:10">
      <c r="A35" s="106" t="s">
        <v>379</v>
      </c>
      <c r="B35" s="107" t="s">
        <v>353</v>
      </c>
      <c r="C35" s="107" t="s">
        <v>68</v>
      </c>
      <c r="D35" s="107" t="s">
        <v>354</v>
      </c>
      <c r="E35" s="107" t="s">
        <v>139</v>
      </c>
      <c r="F35" s="107">
        <v>747.7</v>
      </c>
      <c r="G35" s="108">
        <v>14.54</v>
      </c>
      <c r="H35" s="108">
        <v>17.77</v>
      </c>
      <c r="I35" s="108">
        <v>13286.62</v>
      </c>
      <c r="J35" s="116">
        <v>0.00321696944201777</v>
      </c>
    </row>
    <row r="36" ht="25.5" spans="1:10">
      <c r="A36" s="106" t="s">
        <v>380</v>
      </c>
      <c r="B36" s="107" t="s">
        <v>343</v>
      </c>
      <c r="C36" s="107" t="s">
        <v>68</v>
      </c>
      <c r="D36" s="107" t="s">
        <v>344</v>
      </c>
      <c r="E36" s="107" t="s">
        <v>139</v>
      </c>
      <c r="F36" s="107">
        <v>2935.8</v>
      </c>
      <c r="G36" s="108">
        <v>11.34</v>
      </c>
      <c r="H36" s="108">
        <v>13.86</v>
      </c>
      <c r="I36" s="108">
        <v>40690.18</v>
      </c>
      <c r="J36" s="116">
        <v>0.00985194621733765</v>
      </c>
    </row>
    <row r="37" ht="39.6" customHeight="1" spans="1:10">
      <c r="A37" s="106" t="s">
        <v>381</v>
      </c>
      <c r="B37" s="107" t="s">
        <v>382</v>
      </c>
      <c r="C37" s="107" t="s">
        <v>68</v>
      </c>
      <c r="D37" s="107" t="s">
        <v>383</v>
      </c>
      <c r="E37" s="107" t="s">
        <v>158</v>
      </c>
      <c r="F37" s="107">
        <v>23.94</v>
      </c>
      <c r="G37" s="108">
        <v>895.13</v>
      </c>
      <c r="H37" s="108">
        <v>1094.11</v>
      </c>
      <c r="I37" s="108">
        <v>26192.99</v>
      </c>
      <c r="J37" s="116">
        <v>0.00634187238177032</v>
      </c>
    </row>
    <row r="38" ht="32.4" customHeight="1" spans="1:10">
      <c r="A38" s="104" t="s">
        <v>384</v>
      </c>
      <c r="B38" s="105"/>
      <c r="C38" s="105"/>
      <c r="D38" s="105" t="s">
        <v>385</v>
      </c>
      <c r="E38" s="105"/>
      <c r="F38" s="105"/>
      <c r="G38" s="105"/>
      <c r="H38" s="105"/>
      <c r="I38" s="114">
        <v>1400528.26</v>
      </c>
      <c r="J38" s="115">
        <v>0.339097273430137</v>
      </c>
    </row>
    <row r="39" ht="31.8" customHeight="1" spans="1:10">
      <c r="A39" s="106" t="s">
        <v>386</v>
      </c>
      <c r="B39" s="107" t="s">
        <v>387</v>
      </c>
      <c r="C39" s="107" t="s">
        <v>68</v>
      </c>
      <c r="D39" s="107" t="s">
        <v>388</v>
      </c>
      <c r="E39" s="107" t="s">
        <v>123</v>
      </c>
      <c r="F39" s="107">
        <v>2763.72</v>
      </c>
      <c r="G39" s="108">
        <v>94.27</v>
      </c>
      <c r="H39" s="108">
        <v>115.22</v>
      </c>
      <c r="I39" s="108">
        <v>318435.81</v>
      </c>
      <c r="J39" s="116">
        <v>0.0770999900662605</v>
      </c>
    </row>
    <row r="40" ht="42.6" customHeight="1" spans="1:10">
      <c r="A40" s="106" t="s">
        <v>391</v>
      </c>
      <c r="B40" s="107" t="s">
        <v>392</v>
      </c>
      <c r="C40" s="107" t="s">
        <v>68</v>
      </c>
      <c r="D40" s="107" t="s">
        <v>393</v>
      </c>
      <c r="E40" s="107" t="s">
        <v>139</v>
      </c>
      <c r="F40" s="107">
        <v>7853.4</v>
      </c>
      <c r="G40" s="108">
        <v>13.08</v>
      </c>
      <c r="H40" s="108">
        <v>15.98</v>
      </c>
      <c r="I40" s="108">
        <v>125497.33</v>
      </c>
      <c r="J40" s="116">
        <v>0.0303855364016447</v>
      </c>
    </row>
    <row r="41" ht="42.6" customHeight="1" spans="1:10">
      <c r="A41" s="106" t="s">
        <v>394</v>
      </c>
      <c r="B41" s="107" t="s">
        <v>395</v>
      </c>
      <c r="C41" s="107" t="s">
        <v>68</v>
      </c>
      <c r="D41" s="107" t="s">
        <v>396</v>
      </c>
      <c r="E41" s="107" t="s">
        <v>139</v>
      </c>
      <c r="F41" s="107">
        <v>7361.1</v>
      </c>
      <c r="G41" s="108">
        <v>13.97</v>
      </c>
      <c r="H41" s="108">
        <v>17.07</v>
      </c>
      <c r="I41" s="108">
        <v>125653.97</v>
      </c>
      <c r="J41" s="116">
        <v>0.0304234622317954</v>
      </c>
    </row>
    <row r="42" ht="39.6" customHeight="1" spans="1:10">
      <c r="A42" s="106" t="s">
        <v>397</v>
      </c>
      <c r="B42" s="107" t="s">
        <v>398</v>
      </c>
      <c r="C42" s="107" t="s">
        <v>68</v>
      </c>
      <c r="D42" s="107" t="s">
        <v>399</v>
      </c>
      <c r="E42" s="107" t="s">
        <v>139</v>
      </c>
      <c r="F42" s="107">
        <v>13240.8</v>
      </c>
      <c r="G42" s="108">
        <v>12.22</v>
      </c>
      <c r="H42" s="108">
        <v>14.93</v>
      </c>
      <c r="I42" s="108">
        <v>197685.14</v>
      </c>
      <c r="J42" s="116">
        <v>0.0478637196308019</v>
      </c>
    </row>
    <row r="43" ht="43.2" customHeight="1" spans="1:10">
      <c r="A43" s="106" t="s">
        <v>400</v>
      </c>
      <c r="B43" s="107" t="s">
        <v>401</v>
      </c>
      <c r="C43" s="107" t="s">
        <v>68</v>
      </c>
      <c r="D43" s="107" t="s">
        <v>402</v>
      </c>
      <c r="E43" s="107" t="s">
        <v>139</v>
      </c>
      <c r="F43" s="107">
        <v>13233.6</v>
      </c>
      <c r="G43" s="108">
        <v>10.86</v>
      </c>
      <c r="H43" s="108">
        <v>13.27</v>
      </c>
      <c r="I43" s="108">
        <v>175609.87</v>
      </c>
      <c r="J43" s="116">
        <v>0.0425188336466847</v>
      </c>
    </row>
    <row r="44" ht="43.8" customHeight="1" spans="1:10">
      <c r="A44" s="106" t="s">
        <v>403</v>
      </c>
      <c r="B44" s="107" t="s">
        <v>404</v>
      </c>
      <c r="C44" s="107" t="s">
        <v>68</v>
      </c>
      <c r="D44" s="107" t="s">
        <v>405</v>
      </c>
      <c r="E44" s="107" t="s">
        <v>158</v>
      </c>
      <c r="F44" s="107">
        <v>309.87</v>
      </c>
      <c r="G44" s="108">
        <v>895.7</v>
      </c>
      <c r="H44" s="108">
        <v>1094.81</v>
      </c>
      <c r="I44" s="108">
        <v>339248.77</v>
      </c>
      <c r="J44" s="116">
        <v>0.0821392443173746</v>
      </c>
    </row>
    <row r="45" ht="38.4" customHeight="1" spans="1:10">
      <c r="A45" s="106" t="s">
        <v>406</v>
      </c>
      <c r="B45" s="107" t="s">
        <v>364</v>
      </c>
      <c r="C45" s="107" t="s">
        <v>68</v>
      </c>
      <c r="D45" s="107" t="s">
        <v>365</v>
      </c>
      <c r="E45" s="107" t="s">
        <v>123</v>
      </c>
      <c r="F45" s="107">
        <v>2980.8</v>
      </c>
      <c r="G45" s="108">
        <v>32.5</v>
      </c>
      <c r="H45" s="108">
        <v>39.72</v>
      </c>
      <c r="I45" s="108">
        <v>118397.37</v>
      </c>
      <c r="J45" s="116">
        <v>0.0286664871355749</v>
      </c>
    </row>
    <row r="46" ht="30.6" customHeight="1" spans="1:10">
      <c r="A46" s="104" t="s">
        <v>407</v>
      </c>
      <c r="B46" s="105"/>
      <c r="C46" s="105"/>
      <c r="D46" s="105" t="s">
        <v>408</v>
      </c>
      <c r="E46" s="105"/>
      <c r="F46" s="105"/>
      <c r="G46" s="105"/>
      <c r="H46" s="105"/>
      <c r="I46" s="114">
        <v>263971.75</v>
      </c>
      <c r="J46" s="115">
        <v>0.0639130985386769</v>
      </c>
    </row>
    <row r="47" ht="53.4" customHeight="1" spans="1:10">
      <c r="A47" s="106" t="s">
        <v>409</v>
      </c>
      <c r="B47" s="107" t="s">
        <v>410</v>
      </c>
      <c r="C47" s="107" t="s">
        <v>68</v>
      </c>
      <c r="D47" s="107" t="s">
        <v>411</v>
      </c>
      <c r="E47" s="107" t="s">
        <v>123</v>
      </c>
      <c r="F47" s="107">
        <v>2290.03</v>
      </c>
      <c r="G47" s="108">
        <v>94.31</v>
      </c>
      <c r="H47" s="108">
        <v>115.27</v>
      </c>
      <c r="I47" s="108">
        <v>263971.75</v>
      </c>
      <c r="J47" s="116">
        <v>0.0639130985386769</v>
      </c>
    </row>
    <row r="48" ht="37.8" customHeight="1" spans="1:10">
      <c r="A48" s="104" t="s">
        <v>423</v>
      </c>
      <c r="B48" s="105"/>
      <c r="C48" s="105"/>
      <c r="D48" s="105" t="s">
        <v>424</v>
      </c>
      <c r="E48" s="105"/>
      <c r="F48" s="105"/>
      <c r="G48" s="105"/>
      <c r="H48" s="105"/>
      <c r="I48" s="114">
        <v>46682.28</v>
      </c>
      <c r="J48" s="115">
        <v>0.0113027593356111</v>
      </c>
    </row>
    <row r="49" ht="31.8" customHeight="1" spans="1:10">
      <c r="A49" s="106" t="s">
        <v>425</v>
      </c>
      <c r="B49" s="107" t="s">
        <v>426</v>
      </c>
      <c r="C49" s="107" t="s">
        <v>68</v>
      </c>
      <c r="D49" s="107" t="s">
        <v>427</v>
      </c>
      <c r="E49" s="107" t="s">
        <v>134</v>
      </c>
      <c r="F49" s="107">
        <v>3513.42</v>
      </c>
      <c r="G49" s="108">
        <v>5.15</v>
      </c>
      <c r="H49" s="108">
        <v>6.29</v>
      </c>
      <c r="I49" s="108">
        <v>22099.41</v>
      </c>
      <c r="J49" s="116">
        <v>0.00535073078455032</v>
      </c>
    </row>
    <row r="50" ht="37.2" customHeight="1" spans="1:10">
      <c r="A50" s="106" t="s">
        <v>437</v>
      </c>
      <c r="B50" s="107" t="s">
        <v>438</v>
      </c>
      <c r="C50" s="107" t="s">
        <v>68</v>
      </c>
      <c r="D50" s="107" t="s">
        <v>439</v>
      </c>
      <c r="E50" s="107" t="s">
        <v>199</v>
      </c>
      <c r="F50" s="107">
        <v>1512</v>
      </c>
      <c r="G50" s="108">
        <v>5.93</v>
      </c>
      <c r="H50" s="108">
        <v>7.24</v>
      </c>
      <c r="I50" s="108">
        <v>10946.88</v>
      </c>
      <c r="J50" s="116">
        <v>0.00265046930260936</v>
      </c>
    </row>
    <row r="51" ht="36.6" customHeight="1" spans="1:10">
      <c r="A51" s="106" t="s">
        <v>446</v>
      </c>
      <c r="B51" s="107" t="s">
        <v>447</v>
      </c>
      <c r="C51" s="107" t="s">
        <v>68</v>
      </c>
      <c r="D51" s="107" t="s">
        <v>448</v>
      </c>
      <c r="E51" s="107" t="s">
        <v>199</v>
      </c>
      <c r="F51" s="107">
        <v>792</v>
      </c>
      <c r="G51" s="108">
        <v>8.39</v>
      </c>
      <c r="H51" s="108">
        <v>10.25</v>
      </c>
      <c r="I51" s="108">
        <v>8118</v>
      </c>
      <c r="J51" s="116">
        <v>0.00196553810753226</v>
      </c>
    </row>
    <row r="52" ht="24.6" customHeight="1" spans="1:10">
      <c r="A52" s="109" t="s">
        <v>451</v>
      </c>
      <c r="B52" s="110" t="s">
        <v>452</v>
      </c>
      <c r="C52" s="110" t="s">
        <v>68</v>
      </c>
      <c r="D52" s="110" t="s">
        <v>453</v>
      </c>
      <c r="E52" s="110" t="s">
        <v>199</v>
      </c>
      <c r="F52" s="110">
        <v>1089</v>
      </c>
      <c r="G52" s="111">
        <v>1.18</v>
      </c>
      <c r="H52" s="111">
        <v>1.35</v>
      </c>
      <c r="I52" s="111">
        <v>1470.15</v>
      </c>
      <c r="J52" s="117">
        <v>0.000355954157278708</v>
      </c>
    </row>
    <row r="53" ht="29.4" customHeight="1" spans="1:10">
      <c r="A53" s="106" t="s">
        <v>454</v>
      </c>
      <c r="B53" s="107" t="s">
        <v>455</v>
      </c>
      <c r="C53" s="107" t="s">
        <v>456</v>
      </c>
      <c r="D53" s="107" t="s">
        <v>457</v>
      </c>
      <c r="E53" s="107" t="s">
        <v>199</v>
      </c>
      <c r="F53" s="107">
        <v>144</v>
      </c>
      <c r="G53" s="108">
        <v>23</v>
      </c>
      <c r="H53" s="108">
        <v>28.11</v>
      </c>
      <c r="I53" s="108">
        <v>4047.84</v>
      </c>
      <c r="J53" s="116">
        <v>0.000980066983640476</v>
      </c>
    </row>
    <row r="54" ht="19.8" customHeight="1" spans="1:10">
      <c r="A54" s="104" t="s">
        <v>468</v>
      </c>
      <c r="B54" s="105"/>
      <c r="C54" s="105"/>
      <c r="D54" s="105" t="s">
        <v>469</v>
      </c>
      <c r="E54" s="105"/>
      <c r="F54" s="105"/>
      <c r="G54" s="105"/>
      <c r="H54" s="105"/>
      <c r="I54" s="114">
        <v>171483.02</v>
      </c>
      <c r="J54" s="115">
        <v>0.0415196366844933</v>
      </c>
    </row>
    <row r="55" ht="40.2" customHeight="1" spans="1:10">
      <c r="A55" s="106" t="s">
        <v>470</v>
      </c>
      <c r="B55" s="107" t="s">
        <v>471</v>
      </c>
      <c r="C55" s="107" t="s">
        <v>68</v>
      </c>
      <c r="D55" s="107" t="s">
        <v>472</v>
      </c>
      <c r="E55" s="107" t="s">
        <v>134</v>
      </c>
      <c r="F55" s="107">
        <v>670.68</v>
      </c>
      <c r="G55" s="108">
        <v>29.35</v>
      </c>
      <c r="H55" s="108">
        <v>35.87</v>
      </c>
      <c r="I55" s="108">
        <v>24057.29</v>
      </c>
      <c r="J55" s="116">
        <v>0.00582477460691732</v>
      </c>
    </row>
    <row r="56" ht="51.6" customHeight="1" spans="1:10">
      <c r="A56" s="106" t="s">
        <v>476</v>
      </c>
      <c r="B56" s="107" t="s">
        <v>477</v>
      </c>
      <c r="C56" s="107" t="s">
        <v>68</v>
      </c>
      <c r="D56" s="107" t="s">
        <v>478</v>
      </c>
      <c r="E56" s="107" t="s">
        <v>199</v>
      </c>
      <c r="F56" s="107">
        <v>864</v>
      </c>
      <c r="G56" s="108">
        <v>26.18</v>
      </c>
      <c r="H56" s="108">
        <v>31.99</v>
      </c>
      <c r="I56" s="108">
        <v>27639.36</v>
      </c>
      <c r="J56" s="116">
        <v>0.00669206890216837</v>
      </c>
    </row>
    <row r="57" ht="48.6" customHeight="1" spans="1:10">
      <c r="A57" s="106" t="s">
        <v>485</v>
      </c>
      <c r="B57" s="107" t="s">
        <v>486</v>
      </c>
      <c r="C57" s="107" t="s">
        <v>68</v>
      </c>
      <c r="D57" s="107" t="s">
        <v>487</v>
      </c>
      <c r="E57" s="107" t="s">
        <v>199</v>
      </c>
      <c r="F57" s="107">
        <v>1296</v>
      </c>
      <c r="G57" s="108">
        <v>16.13</v>
      </c>
      <c r="H57" s="108">
        <v>19.71</v>
      </c>
      <c r="I57" s="108">
        <v>25544.16</v>
      </c>
      <c r="J57" s="116">
        <v>0.00618477702696493</v>
      </c>
    </row>
    <row r="58" ht="52.8" customHeight="1" spans="1:10">
      <c r="A58" s="106" t="s">
        <v>490</v>
      </c>
      <c r="B58" s="107" t="s">
        <v>491</v>
      </c>
      <c r="C58" s="107" t="s">
        <v>68</v>
      </c>
      <c r="D58" s="107" t="s">
        <v>492</v>
      </c>
      <c r="E58" s="107" t="s">
        <v>199</v>
      </c>
      <c r="F58" s="107">
        <v>225</v>
      </c>
      <c r="G58" s="108">
        <v>16.93</v>
      </c>
      <c r="H58" s="108">
        <v>20.69</v>
      </c>
      <c r="I58" s="108">
        <v>4655.25</v>
      </c>
      <c r="J58" s="116">
        <v>0.00112713368749563</v>
      </c>
    </row>
    <row r="59" ht="49.2" customHeight="1" spans="1:10">
      <c r="A59" s="106" t="s">
        <v>495</v>
      </c>
      <c r="B59" s="107" t="s">
        <v>496</v>
      </c>
      <c r="C59" s="107" t="s">
        <v>68</v>
      </c>
      <c r="D59" s="107" t="s">
        <v>497</v>
      </c>
      <c r="E59" s="107" t="s">
        <v>199</v>
      </c>
      <c r="F59" s="107">
        <v>225</v>
      </c>
      <c r="G59" s="108">
        <v>36.83</v>
      </c>
      <c r="H59" s="108">
        <v>45.01</v>
      </c>
      <c r="I59" s="108">
        <v>10127.25</v>
      </c>
      <c r="J59" s="116">
        <v>0.00245201968459055</v>
      </c>
    </row>
    <row r="60" ht="26.4" customHeight="1" spans="1:10">
      <c r="A60" s="109" t="s">
        <v>502</v>
      </c>
      <c r="B60" s="110" t="s">
        <v>503</v>
      </c>
      <c r="C60" s="110" t="s">
        <v>456</v>
      </c>
      <c r="D60" s="110" t="s">
        <v>504</v>
      </c>
      <c r="E60" s="110" t="s">
        <v>199</v>
      </c>
      <c r="F60" s="110">
        <v>9</v>
      </c>
      <c r="G60" s="111">
        <v>8.26</v>
      </c>
      <c r="H60" s="111">
        <v>9.49</v>
      </c>
      <c r="I60" s="111">
        <v>85.41</v>
      </c>
      <c r="J60" s="117">
        <v>2.0679552816498e-5</v>
      </c>
    </row>
    <row r="61" ht="40.8" customHeight="1" spans="1:10">
      <c r="A61" s="106" t="s">
        <v>505</v>
      </c>
      <c r="B61" s="107" t="s">
        <v>506</v>
      </c>
      <c r="C61" s="107" t="s">
        <v>68</v>
      </c>
      <c r="D61" s="107" t="s">
        <v>507</v>
      </c>
      <c r="E61" s="107" t="s">
        <v>134</v>
      </c>
      <c r="F61" s="107">
        <v>64.89</v>
      </c>
      <c r="G61" s="108">
        <v>40.88</v>
      </c>
      <c r="H61" s="108">
        <v>49.96</v>
      </c>
      <c r="I61" s="108">
        <v>3241.9</v>
      </c>
      <c r="J61" s="116">
        <v>0.000784932001824198</v>
      </c>
    </row>
    <row r="62" ht="25.5" spans="1:10">
      <c r="A62" s="106" t="s">
        <v>510</v>
      </c>
      <c r="B62" s="107" t="s">
        <v>511</v>
      </c>
      <c r="C62" s="107" t="s">
        <v>68</v>
      </c>
      <c r="D62" s="107" t="s">
        <v>512</v>
      </c>
      <c r="E62" s="107" t="s">
        <v>134</v>
      </c>
      <c r="F62" s="107">
        <v>172</v>
      </c>
      <c r="G62" s="108">
        <v>36.59</v>
      </c>
      <c r="H62" s="108">
        <v>44.72</v>
      </c>
      <c r="I62" s="108">
        <v>7691.84</v>
      </c>
      <c r="J62" s="116">
        <v>0.00186235583112108</v>
      </c>
    </row>
    <row r="63" ht="36" customHeight="1" spans="1:10">
      <c r="A63" s="109" t="s">
        <v>515</v>
      </c>
      <c r="B63" s="110" t="s">
        <v>516</v>
      </c>
      <c r="C63" s="110" t="s">
        <v>68</v>
      </c>
      <c r="D63" s="110" t="s">
        <v>517</v>
      </c>
      <c r="E63" s="110" t="s">
        <v>199</v>
      </c>
      <c r="F63" s="110">
        <v>1080</v>
      </c>
      <c r="G63" s="111">
        <v>4.91</v>
      </c>
      <c r="H63" s="111">
        <v>5.64</v>
      </c>
      <c r="I63" s="111">
        <v>6091.2</v>
      </c>
      <c r="J63" s="117">
        <v>0.0014748073072925</v>
      </c>
    </row>
    <row r="64" ht="30.6" customHeight="1" spans="1:10">
      <c r="A64" s="106" t="s">
        <v>720</v>
      </c>
      <c r="B64" s="107" t="s">
        <v>519</v>
      </c>
      <c r="C64" s="107" t="s">
        <v>68</v>
      </c>
      <c r="D64" s="107" t="s">
        <v>520</v>
      </c>
      <c r="E64" s="107" t="s">
        <v>134</v>
      </c>
      <c r="F64" s="107">
        <v>36</v>
      </c>
      <c r="G64" s="108">
        <v>80.73</v>
      </c>
      <c r="H64" s="108">
        <v>98.67</v>
      </c>
      <c r="I64" s="108">
        <v>3552.12</v>
      </c>
      <c r="J64" s="116">
        <v>0.00086004277192997</v>
      </c>
    </row>
    <row r="65" ht="48" customHeight="1" spans="1:10">
      <c r="A65" s="106" t="s">
        <v>518</v>
      </c>
      <c r="B65" s="107" t="s">
        <v>524</v>
      </c>
      <c r="C65" s="107" t="s">
        <v>525</v>
      </c>
      <c r="D65" s="107" t="s">
        <v>526</v>
      </c>
      <c r="E65" s="107" t="s">
        <v>199</v>
      </c>
      <c r="F65" s="107">
        <v>9</v>
      </c>
      <c r="G65" s="108">
        <v>3189.88</v>
      </c>
      <c r="H65" s="108">
        <v>3898.99</v>
      </c>
      <c r="I65" s="108">
        <v>35090.91</v>
      </c>
      <c r="J65" s="116">
        <v>0.00849624548324524</v>
      </c>
    </row>
    <row r="66" ht="40.8" customHeight="1" spans="1:10">
      <c r="A66" s="106" t="s">
        <v>561</v>
      </c>
      <c r="B66" s="107" t="s">
        <v>562</v>
      </c>
      <c r="C66" s="107" t="s">
        <v>68</v>
      </c>
      <c r="D66" s="107" t="s">
        <v>563</v>
      </c>
      <c r="E66" s="107" t="s">
        <v>199</v>
      </c>
      <c r="F66" s="107">
        <v>36</v>
      </c>
      <c r="G66" s="108">
        <v>88.61</v>
      </c>
      <c r="H66" s="108">
        <v>108.3</v>
      </c>
      <c r="I66" s="108">
        <v>3898.8</v>
      </c>
      <c r="J66" s="116">
        <v>0.000943981272930128</v>
      </c>
    </row>
    <row r="67" ht="46.8" customHeight="1" spans="1:10">
      <c r="A67" s="109" t="s">
        <v>568</v>
      </c>
      <c r="B67" s="110" t="s">
        <v>569</v>
      </c>
      <c r="C67" s="110" t="s">
        <v>68</v>
      </c>
      <c r="D67" s="110" t="s">
        <v>570</v>
      </c>
      <c r="E67" s="110" t="s">
        <v>139</v>
      </c>
      <c r="F67" s="110">
        <v>1140</v>
      </c>
      <c r="G67" s="111">
        <v>10.72</v>
      </c>
      <c r="H67" s="111">
        <v>12.32</v>
      </c>
      <c r="I67" s="111">
        <v>14044.8</v>
      </c>
      <c r="J67" s="117">
        <v>0.00340054072587695</v>
      </c>
    </row>
    <row r="68" ht="36" customHeight="1" spans="1:10">
      <c r="A68" s="106" t="s">
        <v>571</v>
      </c>
      <c r="B68" s="107" t="s">
        <v>572</v>
      </c>
      <c r="C68" s="107" t="s">
        <v>68</v>
      </c>
      <c r="D68" s="107" t="s">
        <v>573</v>
      </c>
      <c r="E68" s="107" t="s">
        <v>134</v>
      </c>
      <c r="F68" s="107">
        <v>131.15</v>
      </c>
      <c r="G68" s="108">
        <v>35.95</v>
      </c>
      <c r="H68" s="108">
        <v>43.94</v>
      </c>
      <c r="I68" s="108">
        <v>5762.73</v>
      </c>
      <c r="J68" s="116">
        <v>0.00139527782931995</v>
      </c>
    </row>
    <row r="69" ht="32.4" customHeight="1" spans="1:10">
      <c r="A69" s="104" t="s">
        <v>576</v>
      </c>
      <c r="B69" s="105"/>
      <c r="C69" s="105"/>
      <c r="D69" s="105" t="s">
        <v>577</v>
      </c>
      <c r="E69" s="105"/>
      <c r="F69" s="105"/>
      <c r="G69" s="105"/>
      <c r="H69" s="105"/>
      <c r="I69" s="114">
        <v>18341.82</v>
      </c>
      <c r="J69" s="115">
        <v>0.00444093941506496</v>
      </c>
    </row>
    <row r="70" ht="43.2" customHeight="1" spans="1:10">
      <c r="A70" s="106" t="s">
        <v>578</v>
      </c>
      <c r="B70" s="107" t="s">
        <v>579</v>
      </c>
      <c r="C70" s="107" t="s">
        <v>68</v>
      </c>
      <c r="D70" s="107" t="s">
        <v>580</v>
      </c>
      <c r="E70" s="107" t="s">
        <v>199</v>
      </c>
      <c r="F70" s="107">
        <v>2</v>
      </c>
      <c r="G70" s="108">
        <v>39.98</v>
      </c>
      <c r="H70" s="108">
        <v>48.86</v>
      </c>
      <c r="I70" s="108">
        <v>97.72</v>
      </c>
      <c r="J70" s="116">
        <v>2.36600620680035e-5</v>
      </c>
    </row>
    <row r="71" ht="32.4" customHeight="1" spans="1:10">
      <c r="A71" s="106" t="s">
        <v>590</v>
      </c>
      <c r="B71" s="107" t="s">
        <v>591</v>
      </c>
      <c r="C71" s="107" t="s">
        <v>68</v>
      </c>
      <c r="D71" s="107" t="s">
        <v>592</v>
      </c>
      <c r="E71" s="107" t="s">
        <v>134</v>
      </c>
      <c r="F71" s="107">
        <v>450</v>
      </c>
      <c r="G71" s="108">
        <v>7.06</v>
      </c>
      <c r="H71" s="108">
        <v>8.62</v>
      </c>
      <c r="I71" s="108">
        <v>3879</v>
      </c>
      <c r="J71" s="116">
        <v>0.000939187277545903</v>
      </c>
    </row>
    <row r="72" ht="42.6" customHeight="1" spans="1:10">
      <c r="A72" s="106" t="s">
        <v>595</v>
      </c>
      <c r="B72" s="107" t="s">
        <v>195</v>
      </c>
      <c r="C72" s="107" t="s">
        <v>68</v>
      </c>
      <c r="D72" s="107" t="s">
        <v>196</v>
      </c>
      <c r="E72" s="107" t="s">
        <v>134</v>
      </c>
      <c r="F72" s="107">
        <v>1350</v>
      </c>
      <c r="G72" s="108">
        <v>3.33</v>
      </c>
      <c r="H72" s="108">
        <v>4.07</v>
      </c>
      <c r="I72" s="108">
        <v>5494.5</v>
      </c>
      <c r="J72" s="116">
        <v>0.00133033371912244</v>
      </c>
    </row>
    <row r="73" ht="34.2" customHeight="1" spans="1:10">
      <c r="A73" s="106" t="s">
        <v>598</v>
      </c>
      <c r="B73" s="107" t="s">
        <v>599</v>
      </c>
      <c r="C73" s="107" t="s">
        <v>68</v>
      </c>
      <c r="D73" s="107" t="s">
        <v>600</v>
      </c>
      <c r="E73" s="107" t="s">
        <v>199</v>
      </c>
      <c r="F73" s="107">
        <v>2</v>
      </c>
      <c r="G73" s="108">
        <v>12.38</v>
      </c>
      <c r="H73" s="108">
        <v>15.13</v>
      </c>
      <c r="I73" s="108">
        <v>30.26</v>
      </c>
      <c r="J73" s="116">
        <v>7.32658082457825e-6</v>
      </c>
    </row>
    <row r="74" ht="33.6" customHeight="1" spans="1:10">
      <c r="A74" s="106" t="s">
        <v>605</v>
      </c>
      <c r="B74" s="107" t="s">
        <v>606</v>
      </c>
      <c r="C74" s="107" t="s">
        <v>68</v>
      </c>
      <c r="D74" s="107" t="s">
        <v>607</v>
      </c>
      <c r="E74" s="107" t="s">
        <v>199</v>
      </c>
      <c r="F74" s="107">
        <v>54</v>
      </c>
      <c r="G74" s="108">
        <v>19.61</v>
      </c>
      <c r="H74" s="108">
        <v>23.96</v>
      </c>
      <c r="I74" s="108">
        <v>1293.84</v>
      </c>
      <c r="J74" s="116">
        <v>0.000313265807470995</v>
      </c>
    </row>
    <row r="75" ht="37.2" customHeight="1" spans="1:10">
      <c r="A75" s="106" t="s">
        <v>610</v>
      </c>
      <c r="B75" s="107" t="s">
        <v>611</v>
      </c>
      <c r="C75" s="107" t="s">
        <v>68</v>
      </c>
      <c r="D75" s="107" t="s">
        <v>612</v>
      </c>
      <c r="E75" s="107" t="s">
        <v>199</v>
      </c>
      <c r="F75" s="107">
        <v>54</v>
      </c>
      <c r="G75" s="108">
        <v>114.34</v>
      </c>
      <c r="H75" s="108">
        <v>139.75</v>
      </c>
      <c r="I75" s="108">
        <v>7546.5</v>
      </c>
      <c r="J75" s="116">
        <v>0.00182716596803304</v>
      </c>
    </row>
    <row r="76" ht="31.8" customHeight="1" spans="1:10">
      <c r="A76" s="104" t="s">
        <v>618</v>
      </c>
      <c r="B76" s="105"/>
      <c r="C76" s="105"/>
      <c r="D76" s="105" t="s">
        <v>619</v>
      </c>
      <c r="E76" s="105"/>
      <c r="F76" s="105"/>
      <c r="G76" s="105"/>
      <c r="H76" s="105"/>
      <c r="I76" s="114">
        <v>915772.6</v>
      </c>
      <c r="J76" s="115">
        <v>0.221727758454533</v>
      </c>
    </row>
    <row r="77" ht="51.6" customHeight="1" spans="1:10">
      <c r="A77" s="106" t="s">
        <v>620</v>
      </c>
      <c r="B77" s="107" t="s">
        <v>621</v>
      </c>
      <c r="C77" s="107" t="s">
        <v>68</v>
      </c>
      <c r="D77" s="107" t="s">
        <v>622</v>
      </c>
      <c r="E77" s="107" t="s">
        <v>123</v>
      </c>
      <c r="F77" s="107">
        <v>3909.6</v>
      </c>
      <c r="G77" s="108">
        <v>4.98</v>
      </c>
      <c r="H77" s="108">
        <v>6.08</v>
      </c>
      <c r="I77" s="108">
        <v>23770.36</v>
      </c>
      <c r="J77" s="116">
        <v>0.00575530283441248</v>
      </c>
    </row>
    <row r="78" ht="37.8" customHeight="1" spans="1:10">
      <c r="A78" s="106" t="s">
        <v>626</v>
      </c>
      <c r="B78" s="107" t="s">
        <v>627</v>
      </c>
      <c r="C78" s="107" t="s">
        <v>68</v>
      </c>
      <c r="D78" s="107" t="s">
        <v>628</v>
      </c>
      <c r="E78" s="107" t="s">
        <v>123</v>
      </c>
      <c r="F78" s="107">
        <v>1243.31</v>
      </c>
      <c r="G78" s="108">
        <v>4.12</v>
      </c>
      <c r="H78" s="108">
        <v>5.03</v>
      </c>
      <c r="I78" s="108">
        <v>6253.84</v>
      </c>
      <c r="J78" s="116">
        <v>0.00151418586331726</v>
      </c>
    </row>
    <row r="79" ht="45.6" customHeight="1" spans="1:10">
      <c r="A79" s="106" t="s">
        <v>626</v>
      </c>
      <c r="B79" s="107" t="s">
        <v>634</v>
      </c>
      <c r="C79" s="107" t="s">
        <v>68</v>
      </c>
      <c r="D79" s="107" t="s">
        <v>635</v>
      </c>
      <c r="E79" s="107" t="s">
        <v>123</v>
      </c>
      <c r="F79" s="107">
        <v>3909.6</v>
      </c>
      <c r="G79" s="108">
        <v>39.15</v>
      </c>
      <c r="H79" s="108">
        <v>47.85</v>
      </c>
      <c r="I79" s="108">
        <v>187074.36</v>
      </c>
      <c r="J79" s="116">
        <v>0.0452946271892349</v>
      </c>
    </row>
    <row r="80" ht="44.4" customHeight="1" spans="1:10">
      <c r="A80" s="106" t="s">
        <v>637</v>
      </c>
      <c r="B80" s="107" t="s">
        <v>638</v>
      </c>
      <c r="C80" s="107" t="s">
        <v>68</v>
      </c>
      <c r="D80" s="107" t="s">
        <v>639</v>
      </c>
      <c r="E80" s="107" t="s">
        <v>123</v>
      </c>
      <c r="F80" s="107">
        <v>1243.31</v>
      </c>
      <c r="G80" s="108">
        <v>26.39</v>
      </c>
      <c r="H80" s="108">
        <v>32.25</v>
      </c>
      <c r="I80" s="108">
        <v>40096.74</v>
      </c>
      <c r="J80" s="116">
        <v>0.00970826194355914</v>
      </c>
    </row>
    <row r="81" ht="36.6" customHeight="1" spans="1:10">
      <c r="A81" s="106" t="s">
        <v>637</v>
      </c>
      <c r="B81" s="107" t="s">
        <v>364</v>
      </c>
      <c r="C81" s="107" t="s">
        <v>68</v>
      </c>
      <c r="D81" s="107" t="s">
        <v>365</v>
      </c>
      <c r="E81" s="107" t="s">
        <v>123</v>
      </c>
      <c r="F81" s="107">
        <v>1512</v>
      </c>
      <c r="G81" s="108">
        <v>32.5</v>
      </c>
      <c r="H81" s="108">
        <v>39.72</v>
      </c>
      <c r="I81" s="108">
        <v>60056.64</v>
      </c>
      <c r="J81" s="116">
        <v>0.0145409724723265</v>
      </c>
    </row>
    <row r="82" ht="37.8" customHeight="1" spans="1:10">
      <c r="A82" s="106" t="s">
        <v>642</v>
      </c>
      <c r="B82" s="107" t="s">
        <v>643</v>
      </c>
      <c r="C82" s="107" t="s">
        <v>525</v>
      </c>
      <c r="D82" s="107" t="s">
        <v>644</v>
      </c>
      <c r="E82" s="107" t="s">
        <v>646</v>
      </c>
      <c r="F82" s="107">
        <v>680.4</v>
      </c>
      <c r="G82" s="108">
        <v>719.68</v>
      </c>
      <c r="H82" s="108">
        <v>879.66</v>
      </c>
      <c r="I82" s="108">
        <v>598520.66</v>
      </c>
      <c r="J82" s="116">
        <v>0.144914408151683</v>
      </c>
    </row>
    <row r="83" ht="30" customHeight="1" spans="1:10">
      <c r="A83" s="104" t="s">
        <v>657</v>
      </c>
      <c r="B83" s="105"/>
      <c r="C83" s="105"/>
      <c r="D83" s="105" t="s">
        <v>658</v>
      </c>
      <c r="E83" s="105"/>
      <c r="F83" s="105"/>
      <c r="G83" s="105"/>
      <c r="H83" s="105"/>
      <c r="I83" s="114">
        <v>44863.2</v>
      </c>
      <c r="J83" s="115">
        <v>0.0108623219051295</v>
      </c>
    </row>
    <row r="84" ht="36.6" customHeight="1" spans="1:10">
      <c r="A84" s="106" t="s">
        <v>659</v>
      </c>
      <c r="B84" s="107" t="s">
        <v>660</v>
      </c>
      <c r="C84" s="107" t="s">
        <v>68</v>
      </c>
      <c r="D84" s="107" t="s">
        <v>661</v>
      </c>
      <c r="E84" s="107" t="s">
        <v>123</v>
      </c>
      <c r="F84" s="107">
        <v>360</v>
      </c>
      <c r="G84" s="108">
        <v>3.06</v>
      </c>
      <c r="H84" s="108">
        <v>3.74</v>
      </c>
      <c r="I84" s="108">
        <v>1346.4</v>
      </c>
      <c r="J84" s="116">
        <v>0.000325991686127302</v>
      </c>
    </row>
    <row r="85" ht="44.4" customHeight="1" spans="1:10">
      <c r="A85" s="106" t="s">
        <v>665</v>
      </c>
      <c r="B85" s="107" t="s">
        <v>666</v>
      </c>
      <c r="C85" s="107" t="s">
        <v>68</v>
      </c>
      <c r="D85" s="107" t="s">
        <v>667</v>
      </c>
      <c r="E85" s="107" t="s">
        <v>123</v>
      </c>
      <c r="F85" s="107">
        <v>360</v>
      </c>
      <c r="G85" s="108">
        <v>2.81</v>
      </c>
      <c r="H85" s="108">
        <v>3.43</v>
      </c>
      <c r="I85" s="108">
        <v>1234.8</v>
      </c>
      <c r="J85" s="116">
        <v>0.000298970984870761</v>
      </c>
    </row>
    <row r="86" ht="42.6" customHeight="1" spans="1:10">
      <c r="A86" s="106" t="s">
        <v>665</v>
      </c>
      <c r="B86" s="107" t="s">
        <v>681</v>
      </c>
      <c r="C86" s="107" t="s">
        <v>68</v>
      </c>
      <c r="D86" s="107" t="s">
        <v>682</v>
      </c>
      <c r="E86" s="107" t="s">
        <v>123</v>
      </c>
      <c r="F86" s="107">
        <v>360</v>
      </c>
      <c r="G86" s="108">
        <v>96.09</v>
      </c>
      <c r="H86" s="108">
        <v>117.45</v>
      </c>
      <c r="I86" s="108">
        <v>42282</v>
      </c>
      <c r="J86" s="116">
        <v>0.0102373592341314</v>
      </c>
    </row>
    <row r="87" ht="30.6" customHeight="1" spans="1:10">
      <c r="A87" s="104" t="s">
        <v>688</v>
      </c>
      <c r="B87" s="105"/>
      <c r="C87" s="105"/>
      <c r="D87" s="105" t="s">
        <v>53</v>
      </c>
      <c r="E87" s="105"/>
      <c r="F87" s="105"/>
      <c r="G87" s="105"/>
      <c r="H87" s="105"/>
      <c r="I87" s="114">
        <v>26893.17</v>
      </c>
      <c r="J87" s="115">
        <v>0.00646927659701604</v>
      </c>
    </row>
    <row r="88" ht="42.6" customHeight="1" spans="1:10">
      <c r="A88" s="106" t="s">
        <v>689</v>
      </c>
      <c r="B88" s="107" t="s">
        <v>690</v>
      </c>
      <c r="C88" s="107" t="s">
        <v>68</v>
      </c>
      <c r="D88" s="107" t="s">
        <v>691</v>
      </c>
      <c r="E88" s="107" t="s">
        <v>123</v>
      </c>
      <c r="F88" s="107">
        <v>680.4</v>
      </c>
      <c r="G88" s="108">
        <v>3.05</v>
      </c>
      <c r="H88" s="108">
        <v>3.72</v>
      </c>
      <c r="I88" s="108">
        <v>2531.08</v>
      </c>
      <c r="J88" s="116">
        <v>0.000608863016489888</v>
      </c>
    </row>
    <row r="89" ht="42.6" customHeight="1" spans="1:10">
      <c r="A89" s="106" t="s">
        <v>689</v>
      </c>
      <c r="B89" s="107" t="s">
        <v>699</v>
      </c>
      <c r="C89" s="107" t="s">
        <v>68</v>
      </c>
      <c r="D89" s="107" t="s">
        <v>700</v>
      </c>
      <c r="E89" s="107" t="s">
        <v>158</v>
      </c>
      <c r="F89" s="107">
        <v>211.172</v>
      </c>
      <c r="G89" s="108">
        <v>79.27</v>
      </c>
      <c r="H89" s="108">
        <v>96.89</v>
      </c>
      <c r="I89" s="108">
        <v>20460.45</v>
      </c>
      <c r="J89" s="116">
        <v>0.00492185600839978</v>
      </c>
    </row>
    <row r="90" ht="42.6" customHeight="1" spans="1:10">
      <c r="A90" s="106" t="s">
        <v>702</v>
      </c>
      <c r="B90" s="107" t="s">
        <v>703</v>
      </c>
      <c r="C90" s="107" t="s">
        <v>68</v>
      </c>
      <c r="D90" s="107" t="s">
        <v>704</v>
      </c>
      <c r="E90" s="107" t="s">
        <v>158</v>
      </c>
      <c r="F90" s="107">
        <v>54.144</v>
      </c>
      <c r="G90" s="108">
        <v>47.11</v>
      </c>
      <c r="H90" s="108">
        <v>57.58</v>
      </c>
      <c r="I90" s="108">
        <v>3117.61</v>
      </c>
      <c r="J90" s="116">
        <v>0.000749955524455584</v>
      </c>
    </row>
    <row r="91" ht="42.6" customHeight="1" spans="1:10">
      <c r="A91" s="106" t="s">
        <v>705</v>
      </c>
      <c r="B91" s="107" t="s">
        <v>706</v>
      </c>
      <c r="C91" s="107" t="s">
        <v>68</v>
      </c>
      <c r="D91" s="107" t="s">
        <v>707</v>
      </c>
      <c r="E91" s="107" t="s">
        <v>158</v>
      </c>
      <c r="F91" s="107">
        <v>5.415</v>
      </c>
      <c r="G91" s="108">
        <v>118.46</v>
      </c>
      <c r="H91" s="108">
        <v>144.79</v>
      </c>
      <c r="I91" s="108">
        <v>784.03</v>
      </c>
      <c r="J91" s="116">
        <v>0.000188602047670783</v>
      </c>
    </row>
    <row r="92" ht="41.4" customHeight="1" spans="1:10">
      <c r="A92" s="118"/>
      <c r="B92" s="119"/>
      <c r="C92" s="119"/>
      <c r="D92" s="119"/>
      <c r="E92" s="119"/>
      <c r="F92" s="119"/>
      <c r="G92" s="119"/>
      <c r="H92" s="119"/>
      <c r="I92" s="119"/>
      <c r="J92" s="127"/>
    </row>
    <row r="93" ht="21.6" customHeight="1" spans="1:13">
      <c r="A93" s="120">
        <f ca="1">NOW()</f>
        <v>46140.64125</v>
      </c>
      <c r="B93" s="121"/>
      <c r="C93" s="121"/>
      <c r="D93" s="23" t="s">
        <v>25</v>
      </c>
      <c r="E93" s="122"/>
      <c r="F93" s="88" t="s">
        <v>708</v>
      </c>
      <c r="G93" s="88"/>
      <c r="H93" s="87">
        <v>3403247.87</v>
      </c>
      <c r="I93" s="88"/>
      <c r="J93" s="89"/>
      <c r="M93">
        <f>(4*12*(0.6*0.8)*2+(0.75*0.8)*12*2+((2.3*0.6)*25*4+(2.3*0.75*25))*2)*7+((3.6*2.6)*2+3.65*23+(3.65*0.4))*7</f>
        <v>3688.02</v>
      </c>
    </row>
    <row r="94" ht="15.6" customHeight="1" spans="1:10">
      <c r="A94" s="120"/>
      <c r="B94" s="121"/>
      <c r="C94" s="121"/>
      <c r="D94" s="24" t="s">
        <v>26</v>
      </c>
      <c r="E94" s="122"/>
      <c r="F94" s="88" t="s">
        <v>709</v>
      </c>
      <c r="G94" s="88"/>
      <c r="H94" s="87">
        <v>753811.98</v>
      </c>
      <c r="I94" s="88"/>
      <c r="J94" s="89"/>
    </row>
    <row r="95" ht="13.8" customHeight="1" spans="1:10">
      <c r="A95" s="123"/>
      <c r="B95" s="124"/>
      <c r="C95" s="124"/>
      <c r="D95" s="28" t="s">
        <v>27</v>
      </c>
      <c r="E95" s="125"/>
      <c r="F95" s="91" t="s">
        <v>710</v>
      </c>
      <c r="G95" s="91"/>
      <c r="H95" s="90">
        <v>4157059.85</v>
      </c>
      <c r="I95" s="91"/>
      <c r="J95" s="92"/>
    </row>
    <row r="96" ht="31.8" customHeight="1" spans="1:10">
      <c r="A96" s="126"/>
      <c r="E96" s="85"/>
      <c r="H96" s="93"/>
      <c r="I96" s="93"/>
      <c r="J96" s="93"/>
    </row>
    <row r="97" spans="1:10">
      <c r="A97" s="126"/>
      <c r="E97" s="85"/>
      <c r="H97" s="93"/>
      <c r="I97" s="93"/>
      <c r="J97" s="93"/>
    </row>
  </sheetData>
  <sheetProtection formatCells="0" formatColumns="0" formatRows="0" insertRows="0" insertColumns="0" insertHyperlinks="0" deleteColumns="0" deleteRows="0" sort="0" autoFilter="0" pivotTables="0"/>
  <mergeCells count="8">
    <mergeCell ref="E3:G3"/>
    <mergeCell ref="F93:G93"/>
    <mergeCell ref="H93:J93"/>
    <mergeCell ref="F94:G94"/>
    <mergeCell ref="H94:J94"/>
    <mergeCell ref="F95:G95"/>
    <mergeCell ref="H95:J95"/>
    <mergeCell ref="A93:C95"/>
  </mergeCells>
  <pageMargins left="0.984251968503937" right="0.708661417322835" top="0.748031496062992" bottom="0.748031496062992" header="0.31496062992126" footer="0.31496062992126"/>
  <pageSetup paperSize="1" scale="37" orientation="portrait"/>
  <headerFooter/>
  <rowBreaks count="2" manualBreakCount="2">
    <brk id="37" max="9" man="1"/>
    <brk id="68" max="9" man="1"/>
  </rowBreaks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N170"/>
  <sheetViews>
    <sheetView view="pageBreakPreview" zoomScale="75" zoomScaleNormal="50" workbookViewId="0">
      <selection activeCell="A1" sqref="A1:K79"/>
    </sheetView>
  </sheetViews>
  <sheetFormatPr defaultColWidth="9" defaultRowHeight="15"/>
  <cols>
    <col min="1" max="1" width="11.1047619047619" customWidth="1"/>
    <col min="2" max="2" width="15.8857142857143" customWidth="1"/>
    <col min="3" max="3" width="88.7809523809524" customWidth="1"/>
    <col min="4" max="4" width="58.1047619047619" customWidth="1"/>
    <col min="5" max="5" width="14.4380952380952" customWidth="1"/>
    <col min="6" max="6" width="9.21904761904762" customWidth="1"/>
    <col min="7" max="7" width="12.8857142857143" customWidth="1"/>
    <col min="8" max="8" width="16.7809523809524" customWidth="1"/>
    <col min="9" max="9" width="11" customWidth="1"/>
    <col min="10" max="10" width="14" customWidth="1"/>
    <col min="11" max="11" width="12.2190476190476" customWidth="1"/>
    <col min="13" max="13" width="14.8857142857143" customWidth="1"/>
    <col min="14" max="14" width="14.7809523809524" customWidth="1"/>
  </cols>
  <sheetData>
    <row r="1" spans="1:11">
      <c r="A1" s="38" t="s">
        <v>54</v>
      </c>
      <c r="B1" s="39"/>
      <c r="C1" s="39"/>
      <c r="D1" s="39" t="str">
        <f>Orçamento!E2</f>
        <v>Obra: Túmulos Verticais</v>
      </c>
      <c r="E1" s="39"/>
      <c r="F1" s="39"/>
      <c r="G1" s="39"/>
      <c r="H1" s="39"/>
      <c r="I1" s="39"/>
      <c r="J1" s="39"/>
      <c r="K1" s="63"/>
    </row>
    <row r="2" ht="17.4" customHeight="1" spans="1:11">
      <c r="A2" s="40" t="str">
        <f>'Planilha Analítica'!B2</f>
        <v>SINAPI - 12/2025 - MATO GROSSO - NÃO DESONERADA</v>
      </c>
      <c r="B2" s="41"/>
      <c r="C2" s="41"/>
      <c r="D2" s="41" t="str">
        <f>Orçamento!E3</f>
        <v>Local: Av. Dom Henrique Froehlich, esquina com Av. André Maggi</v>
      </c>
      <c r="E2" s="41"/>
      <c r="F2" s="41"/>
      <c r="G2" s="42" t="s">
        <v>55</v>
      </c>
      <c r="H2" s="43"/>
      <c r="I2" s="41"/>
      <c r="J2" s="41"/>
      <c r="K2" s="64"/>
    </row>
    <row r="3" ht="17.25" spans="1:11">
      <c r="A3" s="44" t="str">
        <f>'Planilha Analítica'!B3</f>
        <v>SEINFRA - 028 - CEARÁ - NÃO DESONERADA</v>
      </c>
      <c r="B3" s="41"/>
      <c r="C3" s="41"/>
      <c r="D3" s="41" t="str">
        <f>Orçamento!E4</f>
        <v>Bairro: Centro</v>
      </c>
      <c r="E3" s="41"/>
      <c r="F3" s="41"/>
      <c r="G3" s="42" t="s">
        <v>56</v>
      </c>
      <c r="H3" s="43"/>
      <c r="I3" s="41"/>
      <c r="J3" s="41"/>
      <c r="K3" s="64"/>
    </row>
    <row r="4" ht="19.2" customHeight="1" spans="1:11">
      <c r="A4" s="44"/>
      <c r="B4" s="41"/>
      <c r="C4" s="41"/>
      <c r="D4" s="41" t="str">
        <f>Orçamento!E5</f>
        <v>Município: Sinop - MT</v>
      </c>
      <c r="E4" s="41"/>
      <c r="F4" s="41"/>
      <c r="G4" s="41"/>
      <c r="H4" s="41"/>
      <c r="I4" s="41"/>
      <c r="J4" s="41"/>
      <c r="K4" s="64"/>
    </row>
    <row r="5" spans="1:11">
      <c r="A5" s="44"/>
      <c r="B5" s="41"/>
      <c r="C5" s="41"/>
      <c r="D5" s="41"/>
      <c r="E5" s="41"/>
      <c r="F5" s="41"/>
      <c r="G5" s="41"/>
      <c r="H5" s="41"/>
      <c r="I5" s="41"/>
      <c r="J5" s="41"/>
      <c r="K5" s="64"/>
    </row>
    <row r="6" ht="69" customHeight="1" spans="1:11">
      <c r="A6" s="44"/>
      <c r="B6" s="41"/>
      <c r="C6" s="41"/>
      <c r="D6" s="41"/>
      <c r="E6" s="41"/>
      <c r="F6" s="41"/>
      <c r="G6" s="41"/>
      <c r="H6" s="41"/>
      <c r="I6" s="41"/>
      <c r="J6" s="41"/>
      <c r="K6" s="64"/>
    </row>
    <row r="7" ht="26.25" spans="1:11">
      <c r="A7" s="45" t="s">
        <v>721</v>
      </c>
      <c r="B7" s="46"/>
      <c r="C7" s="46"/>
      <c r="D7" s="46"/>
      <c r="E7" s="46"/>
      <c r="F7" s="46"/>
      <c r="G7" s="46"/>
      <c r="H7" s="46"/>
      <c r="I7" s="46"/>
      <c r="J7" s="65"/>
      <c r="K7" s="66"/>
    </row>
    <row r="8" ht="27" customHeight="1" spans="1:11">
      <c r="A8" s="47" t="s">
        <v>60</v>
      </c>
      <c r="B8" s="48" t="s">
        <v>61</v>
      </c>
      <c r="C8" s="48" t="s">
        <v>3</v>
      </c>
      <c r="D8" s="48" t="s">
        <v>62</v>
      </c>
      <c r="E8" s="49" t="s">
        <v>63</v>
      </c>
      <c r="F8" s="50" t="s">
        <v>64</v>
      </c>
      <c r="G8" s="50" t="s">
        <v>722</v>
      </c>
      <c r="H8" s="50" t="s">
        <v>19</v>
      </c>
      <c r="I8" s="50" t="s">
        <v>719</v>
      </c>
      <c r="J8" s="50" t="s">
        <v>723</v>
      </c>
      <c r="K8" s="67" t="s">
        <v>724</v>
      </c>
    </row>
    <row r="9" ht="26.4" customHeight="1" spans="1:13">
      <c r="A9" s="51" t="s">
        <v>643</v>
      </c>
      <c r="B9" s="52" t="s">
        <v>525</v>
      </c>
      <c r="C9" s="52" t="s">
        <v>644</v>
      </c>
      <c r="D9" s="52" t="s">
        <v>645</v>
      </c>
      <c r="E9" s="53" t="s">
        <v>646</v>
      </c>
      <c r="F9" s="54" t="s">
        <v>725</v>
      </c>
      <c r="G9" s="54" t="s">
        <v>726</v>
      </c>
      <c r="H9" s="54" t="s">
        <v>727</v>
      </c>
      <c r="I9" s="54" t="s">
        <v>728</v>
      </c>
      <c r="J9" s="54" t="s">
        <v>728</v>
      </c>
      <c r="K9" s="68" t="s">
        <v>729</v>
      </c>
      <c r="M9" s="69">
        <f>H9+H10+H11+H12+H13+H14+H15+H16+H17+H18+H19+H20+H21+H22+H23</f>
        <v>2670615.76</v>
      </c>
    </row>
    <row r="10" ht="32.4" customHeight="1" spans="1:11">
      <c r="A10" s="55" t="s">
        <v>404</v>
      </c>
      <c r="B10" s="56" t="s">
        <v>68</v>
      </c>
      <c r="C10" s="56" t="s">
        <v>405</v>
      </c>
      <c r="D10" s="56" t="s">
        <v>360</v>
      </c>
      <c r="E10" s="57" t="s">
        <v>158</v>
      </c>
      <c r="F10" s="58" t="s">
        <v>730</v>
      </c>
      <c r="G10" s="58" t="s">
        <v>731</v>
      </c>
      <c r="H10" s="58" t="s">
        <v>732</v>
      </c>
      <c r="I10" s="58" t="s">
        <v>733</v>
      </c>
      <c r="J10" s="58" t="s">
        <v>734</v>
      </c>
      <c r="K10" s="68" t="s">
        <v>729</v>
      </c>
    </row>
    <row r="11" ht="24.6" customHeight="1" spans="1:13">
      <c r="A11" s="55" t="s">
        <v>387</v>
      </c>
      <c r="B11" s="56" t="s">
        <v>68</v>
      </c>
      <c r="C11" s="56" t="s">
        <v>388</v>
      </c>
      <c r="D11" s="56" t="s">
        <v>378</v>
      </c>
      <c r="E11" s="57" t="s">
        <v>123</v>
      </c>
      <c r="F11" s="58" t="s">
        <v>735</v>
      </c>
      <c r="G11" s="58" t="s">
        <v>736</v>
      </c>
      <c r="H11" s="58" t="s">
        <v>737</v>
      </c>
      <c r="I11" s="58" t="s">
        <v>738</v>
      </c>
      <c r="J11" s="58" t="s">
        <v>739</v>
      </c>
      <c r="K11" s="68" t="s">
        <v>729</v>
      </c>
      <c r="M11" s="70">
        <f>3285000/4040000</f>
        <v>0.813118811881188</v>
      </c>
    </row>
    <row r="12" ht="45" customHeight="1" spans="1:11">
      <c r="A12" s="55" t="s">
        <v>410</v>
      </c>
      <c r="B12" s="56" t="s">
        <v>68</v>
      </c>
      <c r="C12" s="56" t="s">
        <v>411</v>
      </c>
      <c r="D12" s="56" t="s">
        <v>412</v>
      </c>
      <c r="E12" s="57" t="s">
        <v>123</v>
      </c>
      <c r="F12" s="58" t="s">
        <v>740</v>
      </c>
      <c r="G12" s="58" t="s">
        <v>741</v>
      </c>
      <c r="H12" s="58" t="s">
        <v>742</v>
      </c>
      <c r="I12" s="58" t="s">
        <v>743</v>
      </c>
      <c r="J12" s="58" t="s">
        <v>744</v>
      </c>
      <c r="K12" s="68" t="s">
        <v>729</v>
      </c>
    </row>
    <row r="13" ht="22.2" customHeight="1" spans="1:11">
      <c r="A13" s="55" t="s">
        <v>67</v>
      </c>
      <c r="B13" s="56" t="s">
        <v>68</v>
      </c>
      <c r="C13" s="56" t="s">
        <v>69</v>
      </c>
      <c r="D13" s="56" t="s">
        <v>70</v>
      </c>
      <c r="E13" s="57" t="s">
        <v>71</v>
      </c>
      <c r="F13" s="58" t="s">
        <v>745</v>
      </c>
      <c r="G13" s="58" t="s">
        <v>746</v>
      </c>
      <c r="H13" s="58" t="s">
        <v>747</v>
      </c>
      <c r="I13" s="58" t="s">
        <v>748</v>
      </c>
      <c r="J13" s="58" t="s">
        <v>749</v>
      </c>
      <c r="K13" s="68" t="s">
        <v>729</v>
      </c>
    </row>
    <row r="14" ht="24.6" customHeight="1" spans="1:11">
      <c r="A14" s="55" t="s">
        <v>398</v>
      </c>
      <c r="B14" s="56" t="s">
        <v>68</v>
      </c>
      <c r="C14" s="56" t="s">
        <v>399</v>
      </c>
      <c r="D14" s="56" t="s">
        <v>319</v>
      </c>
      <c r="E14" s="57" t="s">
        <v>139</v>
      </c>
      <c r="F14" s="58" t="s">
        <v>750</v>
      </c>
      <c r="G14" s="58" t="s">
        <v>751</v>
      </c>
      <c r="H14" s="58" t="s">
        <v>752</v>
      </c>
      <c r="I14" s="58" t="s">
        <v>753</v>
      </c>
      <c r="J14" s="58" t="s">
        <v>754</v>
      </c>
      <c r="K14" s="68" t="s">
        <v>729</v>
      </c>
    </row>
    <row r="15" ht="26.4" customHeight="1" spans="1:11">
      <c r="A15" s="55" t="s">
        <v>364</v>
      </c>
      <c r="B15" s="56" t="s">
        <v>68</v>
      </c>
      <c r="C15" s="56" t="s">
        <v>365</v>
      </c>
      <c r="D15" s="56" t="s">
        <v>366</v>
      </c>
      <c r="E15" s="57" t="s">
        <v>123</v>
      </c>
      <c r="F15" s="58" t="s">
        <v>755</v>
      </c>
      <c r="G15" s="58" t="s">
        <v>756</v>
      </c>
      <c r="H15" s="58" t="s">
        <v>757</v>
      </c>
      <c r="I15" s="58" t="s">
        <v>758</v>
      </c>
      <c r="J15" s="58" t="s">
        <v>759</v>
      </c>
      <c r="K15" s="68" t="s">
        <v>729</v>
      </c>
    </row>
    <row r="16" ht="30.6" customHeight="1" spans="1:11">
      <c r="A16" s="55" t="s">
        <v>338</v>
      </c>
      <c r="B16" s="56" t="s">
        <v>68</v>
      </c>
      <c r="C16" s="56" t="s">
        <v>339</v>
      </c>
      <c r="D16" s="56" t="s">
        <v>279</v>
      </c>
      <c r="E16" s="57" t="s">
        <v>123</v>
      </c>
      <c r="F16" s="58" t="s">
        <v>760</v>
      </c>
      <c r="G16" s="58" t="s">
        <v>761</v>
      </c>
      <c r="H16" s="58" t="s">
        <v>762</v>
      </c>
      <c r="I16" s="58" t="s">
        <v>763</v>
      </c>
      <c r="J16" s="58" t="s">
        <v>764</v>
      </c>
      <c r="K16" s="68" t="s">
        <v>729</v>
      </c>
    </row>
    <row r="17" ht="48" customHeight="1" spans="1:11">
      <c r="A17" s="55" t="s">
        <v>634</v>
      </c>
      <c r="B17" s="56" t="s">
        <v>68</v>
      </c>
      <c r="C17" s="56" t="s">
        <v>635</v>
      </c>
      <c r="D17" s="56" t="s">
        <v>636</v>
      </c>
      <c r="E17" s="57" t="s">
        <v>123</v>
      </c>
      <c r="F17" s="58" t="s">
        <v>765</v>
      </c>
      <c r="G17" s="58" t="s">
        <v>766</v>
      </c>
      <c r="H17" s="58" t="s">
        <v>767</v>
      </c>
      <c r="I17" s="58" t="s">
        <v>768</v>
      </c>
      <c r="J17" s="58" t="s">
        <v>769</v>
      </c>
      <c r="K17" s="68" t="s">
        <v>729</v>
      </c>
    </row>
    <row r="18" ht="37.8" customHeight="1" spans="1:11">
      <c r="A18" s="55" t="s">
        <v>401</v>
      </c>
      <c r="B18" s="56" t="s">
        <v>68</v>
      </c>
      <c r="C18" s="56" t="s">
        <v>402</v>
      </c>
      <c r="D18" s="56" t="s">
        <v>319</v>
      </c>
      <c r="E18" s="57" t="s">
        <v>139</v>
      </c>
      <c r="F18" s="58" t="s">
        <v>770</v>
      </c>
      <c r="G18" s="58" t="s">
        <v>771</v>
      </c>
      <c r="H18" s="58" t="s">
        <v>772</v>
      </c>
      <c r="I18" s="58" t="s">
        <v>773</v>
      </c>
      <c r="J18" s="58" t="s">
        <v>774</v>
      </c>
      <c r="K18" s="68" t="s">
        <v>729</v>
      </c>
    </row>
    <row r="19" ht="41.4" customHeight="1" spans="1:11">
      <c r="A19" s="55" t="s">
        <v>395</v>
      </c>
      <c r="B19" s="56" t="s">
        <v>68</v>
      </c>
      <c r="C19" s="56" t="s">
        <v>396</v>
      </c>
      <c r="D19" s="56" t="s">
        <v>319</v>
      </c>
      <c r="E19" s="57" t="s">
        <v>139</v>
      </c>
      <c r="F19" s="58" t="s">
        <v>775</v>
      </c>
      <c r="G19" s="58" t="s">
        <v>776</v>
      </c>
      <c r="H19" s="58" t="s">
        <v>777</v>
      </c>
      <c r="I19" s="58" t="s">
        <v>778</v>
      </c>
      <c r="J19" s="58" t="s">
        <v>779</v>
      </c>
      <c r="K19" s="68" t="s">
        <v>729</v>
      </c>
    </row>
    <row r="20" ht="34.8" customHeight="1" spans="1:11">
      <c r="A20" s="55" t="s">
        <v>392</v>
      </c>
      <c r="B20" s="56" t="s">
        <v>68</v>
      </c>
      <c r="C20" s="56" t="s">
        <v>393</v>
      </c>
      <c r="D20" s="56" t="s">
        <v>319</v>
      </c>
      <c r="E20" s="57" t="s">
        <v>139</v>
      </c>
      <c r="F20" s="58" t="s">
        <v>780</v>
      </c>
      <c r="G20" s="58" t="s">
        <v>781</v>
      </c>
      <c r="H20" s="58" t="s">
        <v>782</v>
      </c>
      <c r="I20" s="58" t="s">
        <v>778</v>
      </c>
      <c r="J20" s="58" t="s">
        <v>783</v>
      </c>
      <c r="K20" s="68" t="s">
        <v>729</v>
      </c>
    </row>
    <row r="21" ht="30" customHeight="1" spans="1:11">
      <c r="A21" s="55" t="s">
        <v>325</v>
      </c>
      <c r="B21" s="56" t="s">
        <v>68</v>
      </c>
      <c r="C21" s="56" t="s">
        <v>326</v>
      </c>
      <c r="D21" s="56" t="s">
        <v>279</v>
      </c>
      <c r="E21" s="57" t="s">
        <v>158</v>
      </c>
      <c r="F21" s="58" t="s">
        <v>784</v>
      </c>
      <c r="G21" s="58" t="s">
        <v>785</v>
      </c>
      <c r="H21" s="58" t="s">
        <v>786</v>
      </c>
      <c r="I21" s="58" t="s">
        <v>787</v>
      </c>
      <c r="J21" s="58" t="s">
        <v>788</v>
      </c>
      <c r="K21" s="68" t="s">
        <v>729</v>
      </c>
    </row>
    <row r="22" ht="37.8" customHeight="1" spans="1:11">
      <c r="A22" s="55" t="s">
        <v>358</v>
      </c>
      <c r="B22" s="56" t="s">
        <v>68</v>
      </c>
      <c r="C22" s="56" t="s">
        <v>359</v>
      </c>
      <c r="D22" s="56" t="s">
        <v>360</v>
      </c>
      <c r="E22" s="57" t="s">
        <v>158</v>
      </c>
      <c r="F22" s="58" t="s">
        <v>789</v>
      </c>
      <c r="G22" s="58" t="s">
        <v>790</v>
      </c>
      <c r="H22" s="58" t="s">
        <v>791</v>
      </c>
      <c r="I22" s="58" t="s">
        <v>792</v>
      </c>
      <c r="J22" s="58" t="s">
        <v>793</v>
      </c>
      <c r="K22" s="68" t="s">
        <v>729</v>
      </c>
    </row>
    <row r="23" ht="38.4" customHeight="1" spans="1:13">
      <c r="A23" s="55" t="s">
        <v>376</v>
      </c>
      <c r="B23" s="56" t="s">
        <v>68</v>
      </c>
      <c r="C23" s="56" t="s">
        <v>377</v>
      </c>
      <c r="D23" s="56" t="s">
        <v>378</v>
      </c>
      <c r="E23" s="57" t="s">
        <v>123</v>
      </c>
      <c r="F23" s="58" t="s">
        <v>794</v>
      </c>
      <c r="G23" s="58" t="s">
        <v>795</v>
      </c>
      <c r="H23" s="58" t="s">
        <v>796</v>
      </c>
      <c r="I23" s="58" t="s">
        <v>797</v>
      </c>
      <c r="J23" s="58" t="s">
        <v>798</v>
      </c>
      <c r="K23" s="68" t="s">
        <v>729</v>
      </c>
      <c r="M23" s="71" t="s">
        <v>799</v>
      </c>
    </row>
    <row r="24" ht="27.6" customHeight="1" spans="1:11">
      <c r="A24" s="55" t="s">
        <v>100</v>
      </c>
      <c r="B24" s="56" t="s">
        <v>68</v>
      </c>
      <c r="C24" s="56" t="s">
        <v>101</v>
      </c>
      <c r="D24" s="56" t="s">
        <v>70</v>
      </c>
      <c r="E24" s="57" t="s">
        <v>102</v>
      </c>
      <c r="F24" s="58" t="s">
        <v>800</v>
      </c>
      <c r="G24" s="58" t="s">
        <v>801</v>
      </c>
      <c r="H24" s="58" t="s">
        <v>802</v>
      </c>
      <c r="I24" s="58" t="s">
        <v>803</v>
      </c>
      <c r="J24" s="58" t="s">
        <v>804</v>
      </c>
      <c r="K24" s="72" t="s">
        <v>805</v>
      </c>
    </row>
    <row r="25" ht="44.4" customHeight="1" spans="1:14">
      <c r="A25" s="55" t="s">
        <v>336</v>
      </c>
      <c r="B25" s="56" t="s">
        <v>68</v>
      </c>
      <c r="C25" s="56" t="s">
        <v>337</v>
      </c>
      <c r="D25" s="56" t="s">
        <v>319</v>
      </c>
      <c r="E25" s="57" t="s">
        <v>139</v>
      </c>
      <c r="F25" s="58" t="s">
        <v>806</v>
      </c>
      <c r="G25" s="58" t="s">
        <v>807</v>
      </c>
      <c r="H25" s="58" t="s">
        <v>808</v>
      </c>
      <c r="I25" s="58" t="s">
        <v>809</v>
      </c>
      <c r="J25" s="58" t="s">
        <v>810</v>
      </c>
      <c r="K25" s="72" t="s">
        <v>805</v>
      </c>
      <c r="N25">
        <f>N27/I79</f>
        <v>0.116805029881877</v>
      </c>
    </row>
    <row r="26" ht="35.4" customHeight="1" spans="1:11">
      <c r="A26" s="55" t="s">
        <v>353</v>
      </c>
      <c r="B26" s="56" t="s">
        <v>68</v>
      </c>
      <c r="C26" s="56" t="s">
        <v>354</v>
      </c>
      <c r="D26" s="56" t="s">
        <v>319</v>
      </c>
      <c r="E26" s="57" t="s">
        <v>139</v>
      </c>
      <c r="F26" s="58" t="s">
        <v>811</v>
      </c>
      <c r="G26" s="58" t="s">
        <v>812</v>
      </c>
      <c r="H26" s="58" t="s">
        <v>813</v>
      </c>
      <c r="I26" s="58" t="s">
        <v>814</v>
      </c>
      <c r="J26" s="58" t="s">
        <v>815</v>
      </c>
      <c r="K26" s="72" t="s">
        <v>805</v>
      </c>
    </row>
    <row r="27" ht="37.2" customHeight="1" spans="1:14">
      <c r="A27" s="55" t="s">
        <v>296</v>
      </c>
      <c r="B27" s="56" t="s">
        <v>68</v>
      </c>
      <c r="C27" s="56" t="s">
        <v>297</v>
      </c>
      <c r="D27" s="56" t="s">
        <v>279</v>
      </c>
      <c r="E27" s="57" t="s">
        <v>123</v>
      </c>
      <c r="F27" s="58" t="s">
        <v>816</v>
      </c>
      <c r="G27" s="58" t="s">
        <v>817</v>
      </c>
      <c r="H27" s="58" t="s">
        <v>818</v>
      </c>
      <c r="I27" s="58" t="s">
        <v>819</v>
      </c>
      <c r="J27" s="58" t="s">
        <v>820</v>
      </c>
      <c r="K27" s="72" t="s">
        <v>805</v>
      </c>
      <c r="N27" s="69">
        <f>H24+H25+H26+H27+H28+H29+H30+H31+H32+H33+H34+H35+H36</f>
        <v>485565.5</v>
      </c>
    </row>
    <row r="28" ht="37.8" customHeight="1" spans="1:11">
      <c r="A28" s="55" t="s">
        <v>343</v>
      </c>
      <c r="B28" s="56" t="s">
        <v>68</v>
      </c>
      <c r="C28" s="56" t="s">
        <v>344</v>
      </c>
      <c r="D28" s="56" t="s">
        <v>319</v>
      </c>
      <c r="E28" s="57" t="s">
        <v>139</v>
      </c>
      <c r="F28" s="58" t="s">
        <v>821</v>
      </c>
      <c r="G28" s="58" t="s">
        <v>822</v>
      </c>
      <c r="H28" s="58" t="s">
        <v>823</v>
      </c>
      <c r="I28" s="58" t="s">
        <v>824</v>
      </c>
      <c r="J28" s="58" t="s">
        <v>825</v>
      </c>
      <c r="K28" s="72" t="s">
        <v>805</v>
      </c>
    </row>
    <row r="29" ht="52.8" customHeight="1" spans="1:11">
      <c r="A29" s="55" t="s">
        <v>681</v>
      </c>
      <c r="B29" s="56" t="s">
        <v>68</v>
      </c>
      <c r="C29" s="56" t="s">
        <v>682</v>
      </c>
      <c r="D29" s="56" t="s">
        <v>683</v>
      </c>
      <c r="E29" s="57" t="s">
        <v>123</v>
      </c>
      <c r="F29" s="58" t="s">
        <v>826</v>
      </c>
      <c r="G29" s="58" t="s">
        <v>827</v>
      </c>
      <c r="H29" s="58" t="s">
        <v>828</v>
      </c>
      <c r="I29" s="58" t="s">
        <v>829</v>
      </c>
      <c r="J29" s="58" t="s">
        <v>830</v>
      </c>
      <c r="K29" s="72" t="s">
        <v>805</v>
      </c>
    </row>
    <row r="30" ht="23.4" customHeight="1" spans="1:11">
      <c r="A30" s="55" t="s">
        <v>311</v>
      </c>
      <c r="B30" s="56" t="s">
        <v>68</v>
      </c>
      <c r="C30" s="56" t="s">
        <v>312</v>
      </c>
      <c r="D30" s="56" t="s">
        <v>279</v>
      </c>
      <c r="E30" s="57" t="s">
        <v>139</v>
      </c>
      <c r="F30" s="58" t="s">
        <v>831</v>
      </c>
      <c r="G30" s="58" t="s">
        <v>832</v>
      </c>
      <c r="H30" s="58" t="s">
        <v>833</v>
      </c>
      <c r="I30" s="58" t="s">
        <v>834</v>
      </c>
      <c r="J30" s="58" t="s">
        <v>835</v>
      </c>
      <c r="K30" s="72" t="s">
        <v>805</v>
      </c>
    </row>
    <row r="31" ht="42.6" customHeight="1" spans="1:11">
      <c r="A31" s="55" t="s">
        <v>638</v>
      </c>
      <c r="B31" s="56" t="s">
        <v>68</v>
      </c>
      <c r="C31" s="56" t="s">
        <v>639</v>
      </c>
      <c r="D31" s="56" t="s">
        <v>629</v>
      </c>
      <c r="E31" s="57" t="s">
        <v>123</v>
      </c>
      <c r="F31" s="58" t="s">
        <v>836</v>
      </c>
      <c r="G31" s="58" t="s">
        <v>837</v>
      </c>
      <c r="H31" s="58" t="s">
        <v>838</v>
      </c>
      <c r="I31" s="58" t="s">
        <v>839</v>
      </c>
      <c r="J31" s="58" t="s">
        <v>840</v>
      </c>
      <c r="K31" s="72" t="s">
        <v>805</v>
      </c>
    </row>
    <row r="32" ht="41.4" customHeight="1" spans="1:11">
      <c r="A32" s="55" t="s">
        <v>524</v>
      </c>
      <c r="B32" s="56" t="s">
        <v>525</v>
      </c>
      <c r="C32" s="56" t="s">
        <v>526</v>
      </c>
      <c r="D32" s="56" t="s">
        <v>527</v>
      </c>
      <c r="E32" s="57" t="s">
        <v>199</v>
      </c>
      <c r="F32" s="58" t="s">
        <v>841</v>
      </c>
      <c r="G32" s="58" t="s">
        <v>842</v>
      </c>
      <c r="H32" s="58" t="s">
        <v>843</v>
      </c>
      <c r="I32" s="58" t="s">
        <v>844</v>
      </c>
      <c r="J32" s="58" t="s">
        <v>845</v>
      </c>
      <c r="K32" s="72" t="s">
        <v>805</v>
      </c>
    </row>
    <row r="33" ht="40.2" customHeight="1" spans="1:11">
      <c r="A33" s="55" t="s">
        <v>277</v>
      </c>
      <c r="B33" s="56" t="s">
        <v>68</v>
      </c>
      <c r="C33" s="56" t="s">
        <v>278</v>
      </c>
      <c r="D33" s="56" t="s">
        <v>279</v>
      </c>
      <c r="E33" s="57" t="s">
        <v>158</v>
      </c>
      <c r="F33" s="58" t="s">
        <v>846</v>
      </c>
      <c r="G33" s="58" t="s">
        <v>847</v>
      </c>
      <c r="H33" s="58" t="s">
        <v>848</v>
      </c>
      <c r="I33" s="58" t="s">
        <v>849</v>
      </c>
      <c r="J33" s="58" t="s">
        <v>850</v>
      </c>
      <c r="K33" s="72" t="s">
        <v>805</v>
      </c>
    </row>
    <row r="34" ht="49.2" customHeight="1" spans="1:11">
      <c r="A34" s="55" t="s">
        <v>477</v>
      </c>
      <c r="B34" s="56" t="s">
        <v>68</v>
      </c>
      <c r="C34" s="56" t="s">
        <v>478</v>
      </c>
      <c r="D34" s="56" t="s">
        <v>473</v>
      </c>
      <c r="E34" s="57" t="s">
        <v>199</v>
      </c>
      <c r="F34" s="58" t="s">
        <v>851</v>
      </c>
      <c r="G34" s="58" t="s">
        <v>852</v>
      </c>
      <c r="H34" s="58" t="s">
        <v>853</v>
      </c>
      <c r="I34" s="58" t="s">
        <v>854</v>
      </c>
      <c r="J34" s="58" t="s">
        <v>855</v>
      </c>
      <c r="K34" s="72" t="s">
        <v>805</v>
      </c>
    </row>
    <row r="35" ht="36.6" customHeight="1" spans="1:11">
      <c r="A35" s="55" t="s">
        <v>382</v>
      </c>
      <c r="B35" s="56" t="s">
        <v>68</v>
      </c>
      <c r="C35" s="56" t="s">
        <v>383</v>
      </c>
      <c r="D35" s="56" t="s">
        <v>360</v>
      </c>
      <c r="E35" s="57" t="s">
        <v>158</v>
      </c>
      <c r="F35" s="58" t="s">
        <v>856</v>
      </c>
      <c r="G35" s="58" t="s">
        <v>857</v>
      </c>
      <c r="H35" s="58" t="s">
        <v>858</v>
      </c>
      <c r="I35" s="58" t="s">
        <v>859</v>
      </c>
      <c r="J35" s="58" t="s">
        <v>860</v>
      </c>
      <c r="K35" s="72" t="s">
        <v>805</v>
      </c>
    </row>
    <row r="36" ht="51.6" customHeight="1" spans="1:11">
      <c r="A36" s="55" t="s">
        <v>486</v>
      </c>
      <c r="B36" s="56" t="s">
        <v>68</v>
      </c>
      <c r="C36" s="56" t="s">
        <v>487</v>
      </c>
      <c r="D36" s="56" t="s">
        <v>473</v>
      </c>
      <c r="E36" s="57" t="s">
        <v>199</v>
      </c>
      <c r="F36" s="58" t="s">
        <v>861</v>
      </c>
      <c r="G36" s="58" t="s">
        <v>862</v>
      </c>
      <c r="H36" s="58" t="s">
        <v>863</v>
      </c>
      <c r="I36" s="58" t="s">
        <v>864</v>
      </c>
      <c r="J36" s="58" t="s">
        <v>865</v>
      </c>
      <c r="K36" s="72" t="s">
        <v>805</v>
      </c>
    </row>
    <row r="37" ht="36.6" customHeight="1" spans="1:11">
      <c r="A37" s="55" t="s">
        <v>471</v>
      </c>
      <c r="B37" s="56" t="s">
        <v>68</v>
      </c>
      <c r="C37" s="56" t="s">
        <v>472</v>
      </c>
      <c r="D37" s="56" t="s">
        <v>473</v>
      </c>
      <c r="E37" s="57" t="s">
        <v>134</v>
      </c>
      <c r="F37" s="58" t="s">
        <v>866</v>
      </c>
      <c r="G37" s="58" t="s">
        <v>867</v>
      </c>
      <c r="H37" s="58" t="s">
        <v>868</v>
      </c>
      <c r="I37" s="58" t="s">
        <v>869</v>
      </c>
      <c r="J37" s="58" t="s">
        <v>870</v>
      </c>
      <c r="K37" s="72" t="s">
        <v>805</v>
      </c>
    </row>
    <row r="38" ht="46.2" customHeight="1" spans="1:11">
      <c r="A38" s="55" t="s">
        <v>621</v>
      </c>
      <c r="B38" s="56" t="s">
        <v>68</v>
      </c>
      <c r="C38" s="56" t="s">
        <v>622</v>
      </c>
      <c r="D38" s="56" t="s">
        <v>623</v>
      </c>
      <c r="E38" s="57" t="s">
        <v>123</v>
      </c>
      <c r="F38" s="58" t="s">
        <v>765</v>
      </c>
      <c r="G38" s="58" t="s">
        <v>871</v>
      </c>
      <c r="H38" s="58" t="s">
        <v>872</v>
      </c>
      <c r="I38" s="58" t="s">
        <v>873</v>
      </c>
      <c r="J38" s="58" t="s">
        <v>874</v>
      </c>
      <c r="K38" s="72" t="s">
        <v>805</v>
      </c>
    </row>
    <row r="39" ht="37.8" customHeight="1" spans="1:11">
      <c r="A39" s="55" t="s">
        <v>426</v>
      </c>
      <c r="B39" s="56" t="s">
        <v>68</v>
      </c>
      <c r="C39" s="56" t="s">
        <v>427</v>
      </c>
      <c r="D39" s="56" t="s">
        <v>428</v>
      </c>
      <c r="E39" s="57" t="s">
        <v>134</v>
      </c>
      <c r="F39" s="58" t="s">
        <v>875</v>
      </c>
      <c r="G39" s="58" t="s">
        <v>876</v>
      </c>
      <c r="H39" s="58" t="s">
        <v>877</v>
      </c>
      <c r="I39" s="58" t="s">
        <v>878</v>
      </c>
      <c r="J39" s="58" t="s">
        <v>879</v>
      </c>
      <c r="K39" s="73" t="s">
        <v>880</v>
      </c>
    </row>
    <row r="40" ht="36" customHeight="1" spans="1:11">
      <c r="A40" s="55" t="s">
        <v>143</v>
      </c>
      <c r="B40" s="56" t="s">
        <v>68</v>
      </c>
      <c r="C40" s="56" t="s">
        <v>144</v>
      </c>
      <c r="D40" s="56" t="s">
        <v>145</v>
      </c>
      <c r="E40" s="57" t="s">
        <v>134</v>
      </c>
      <c r="F40" s="58" t="s">
        <v>881</v>
      </c>
      <c r="G40" s="58" t="s">
        <v>882</v>
      </c>
      <c r="H40" s="58" t="s">
        <v>883</v>
      </c>
      <c r="I40" s="58" t="s">
        <v>884</v>
      </c>
      <c r="J40" s="58" t="s">
        <v>885</v>
      </c>
      <c r="K40" s="73" t="s">
        <v>880</v>
      </c>
    </row>
    <row r="41" ht="35.4" customHeight="1" spans="1:11">
      <c r="A41" s="55" t="s">
        <v>699</v>
      </c>
      <c r="B41" s="56" t="s">
        <v>68</v>
      </c>
      <c r="C41" s="56" t="s">
        <v>700</v>
      </c>
      <c r="D41" s="56" t="s">
        <v>701</v>
      </c>
      <c r="E41" s="57" t="s">
        <v>158</v>
      </c>
      <c r="F41" s="58" t="s">
        <v>886</v>
      </c>
      <c r="G41" s="58" t="s">
        <v>887</v>
      </c>
      <c r="H41" s="58" t="s">
        <v>888</v>
      </c>
      <c r="I41" s="58" t="s">
        <v>889</v>
      </c>
      <c r="J41" s="58" t="s">
        <v>890</v>
      </c>
      <c r="K41" s="73" t="s">
        <v>880</v>
      </c>
    </row>
    <row r="42" ht="45.6" customHeight="1" spans="1:11">
      <c r="A42" s="55" t="s">
        <v>291</v>
      </c>
      <c r="B42" s="56" t="s">
        <v>68</v>
      </c>
      <c r="C42" s="56" t="s">
        <v>292</v>
      </c>
      <c r="D42" s="56" t="s">
        <v>217</v>
      </c>
      <c r="E42" s="57" t="s">
        <v>123</v>
      </c>
      <c r="F42" s="58" t="s">
        <v>891</v>
      </c>
      <c r="G42" s="58" t="s">
        <v>892</v>
      </c>
      <c r="H42" s="58" t="s">
        <v>893</v>
      </c>
      <c r="I42" s="58" t="s">
        <v>894</v>
      </c>
      <c r="J42" s="58" t="s">
        <v>895</v>
      </c>
      <c r="K42" s="73" t="s">
        <v>880</v>
      </c>
    </row>
    <row r="43" ht="47.4" customHeight="1" spans="1:11">
      <c r="A43" s="59" t="s">
        <v>569</v>
      </c>
      <c r="B43" s="60" t="s">
        <v>68</v>
      </c>
      <c r="C43" s="60" t="s">
        <v>570</v>
      </c>
      <c r="D43" s="60" t="s">
        <v>133</v>
      </c>
      <c r="E43" s="61" t="s">
        <v>139</v>
      </c>
      <c r="F43" s="62" t="s">
        <v>896</v>
      </c>
      <c r="G43" s="62" t="s">
        <v>897</v>
      </c>
      <c r="H43" s="62" t="s">
        <v>898</v>
      </c>
      <c r="I43" s="62" t="s">
        <v>899</v>
      </c>
      <c r="J43" s="62" t="s">
        <v>900</v>
      </c>
      <c r="K43" s="73" t="s">
        <v>880</v>
      </c>
    </row>
    <row r="44" ht="34.8" customHeight="1" spans="1:11">
      <c r="A44" s="59" t="s">
        <v>271</v>
      </c>
      <c r="B44" s="60" t="s">
        <v>68</v>
      </c>
      <c r="C44" s="60" t="s">
        <v>272</v>
      </c>
      <c r="D44" s="60" t="s">
        <v>273</v>
      </c>
      <c r="E44" s="61" t="s">
        <v>71</v>
      </c>
      <c r="F44" s="62" t="s">
        <v>745</v>
      </c>
      <c r="G44" s="62" t="s">
        <v>901</v>
      </c>
      <c r="H44" s="62" t="s">
        <v>902</v>
      </c>
      <c r="I44" s="62" t="s">
        <v>903</v>
      </c>
      <c r="J44" s="62" t="s">
        <v>904</v>
      </c>
      <c r="K44" s="73" t="s">
        <v>880</v>
      </c>
    </row>
    <row r="45" ht="37.2" customHeight="1" spans="1:11">
      <c r="A45" s="55" t="s">
        <v>171</v>
      </c>
      <c r="B45" s="56" t="s">
        <v>68</v>
      </c>
      <c r="C45" s="56" t="s">
        <v>172</v>
      </c>
      <c r="D45" s="56" t="s">
        <v>173</v>
      </c>
      <c r="E45" s="57" t="s">
        <v>123</v>
      </c>
      <c r="F45" s="58" t="s">
        <v>905</v>
      </c>
      <c r="G45" s="58" t="s">
        <v>906</v>
      </c>
      <c r="H45" s="58" t="s">
        <v>907</v>
      </c>
      <c r="I45" s="58" t="s">
        <v>908</v>
      </c>
      <c r="J45" s="58" t="s">
        <v>909</v>
      </c>
      <c r="K45" s="73" t="s">
        <v>880</v>
      </c>
    </row>
    <row r="46" ht="51.6" customHeight="1" spans="1:11">
      <c r="A46" s="55" t="s">
        <v>438</v>
      </c>
      <c r="B46" s="56" t="s">
        <v>68</v>
      </c>
      <c r="C46" s="56" t="s">
        <v>439</v>
      </c>
      <c r="D46" s="56" t="s">
        <v>428</v>
      </c>
      <c r="E46" s="57" t="s">
        <v>199</v>
      </c>
      <c r="F46" s="58" t="s">
        <v>910</v>
      </c>
      <c r="G46" s="58" t="s">
        <v>911</v>
      </c>
      <c r="H46" s="58" t="s">
        <v>912</v>
      </c>
      <c r="I46" s="58" t="s">
        <v>913</v>
      </c>
      <c r="J46" s="58" t="s">
        <v>914</v>
      </c>
      <c r="K46" s="73" t="s">
        <v>880</v>
      </c>
    </row>
    <row r="47" ht="39" customHeight="1" spans="1:11">
      <c r="A47" s="55" t="s">
        <v>496</v>
      </c>
      <c r="B47" s="56" t="s">
        <v>68</v>
      </c>
      <c r="C47" s="56" t="s">
        <v>497</v>
      </c>
      <c r="D47" s="56" t="s">
        <v>473</v>
      </c>
      <c r="E47" s="57" t="s">
        <v>199</v>
      </c>
      <c r="F47" s="58" t="s">
        <v>915</v>
      </c>
      <c r="G47" s="58" t="s">
        <v>916</v>
      </c>
      <c r="H47" s="58" t="s">
        <v>917</v>
      </c>
      <c r="I47" s="58" t="s">
        <v>918</v>
      </c>
      <c r="J47" s="58" t="s">
        <v>919</v>
      </c>
      <c r="K47" s="73" t="s">
        <v>880</v>
      </c>
    </row>
    <row r="48" ht="34.2" customHeight="1" spans="1:11">
      <c r="A48" s="55" t="s">
        <v>348</v>
      </c>
      <c r="B48" s="56" t="s">
        <v>68</v>
      </c>
      <c r="C48" s="56" t="s">
        <v>349</v>
      </c>
      <c r="D48" s="56" t="s">
        <v>319</v>
      </c>
      <c r="E48" s="57" t="s">
        <v>139</v>
      </c>
      <c r="F48" s="58" t="s">
        <v>920</v>
      </c>
      <c r="G48" s="58" t="s">
        <v>921</v>
      </c>
      <c r="H48" s="58" t="s">
        <v>922</v>
      </c>
      <c r="I48" s="58" t="s">
        <v>923</v>
      </c>
      <c r="J48" s="58" t="s">
        <v>924</v>
      </c>
      <c r="K48" s="73" t="s">
        <v>880</v>
      </c>
    </row>
    <row r="49" ht="37.8" customHeight="1" spans="1:11">
      <c r="A49" s="55" t="s">
        <v>447</v>
      </c>
      <c r="B49" s="56" t="s">
        <v>68</v>
      </c>
      <c r="C49" s="56" t="s">
        <v>448</v>
      </c>
      <c r="D49" s="56" t="s">
        <v>428</v>
      </c>
      <c r="E49" s="57" t="s">
        <v>199</v>
      </c>
      <c r="F49" s="58" t="s">
        <v>925</v>
      </c>
      <c r="G49" s="58" t="s">
        <v>926</v>
      </c>
      <c r="H49" s="58" t="s">
        <v>927</v>
      </c>
      <c r="I49" s="58" t="s">
        <v>923</v>
      </c>
      <c r="J49" s="58" t="s">
        <v>928</v>
      </c>
      <c r="K49" s="73" t="s">
        <v>880</v>
      </c>
    </row>
    <row r="50" ht="35.4" customHeight="1" spans="1:11">
      <c r="A50" s="55" t="s">
        <v>511</v>
      </c>
      <c r="B50" s="56" t="s">
        <v>68</v>
      </c>
      <c r="C50" s="56" t="s">
        <v>512</v>
      </c>
      <c r="D50" s="56" t="s">
        <v>473</v>
      </c>
      <c r="E50" s="57" t="s">
        <v>134</v>
      </c>
      <c r="F50" s="58" t="s">
        <v>929</v>
      </c>
      <c r="G50" s="58" t="s">
        <v>930</v>
      </c>
      <c r="H50" s="58" t="s">
        <v>931</v>
      </c>
      <c r="I50" s="58" t="s">
        <v>932</v>
      </c>
      <c r="J50" s="58" t="s">
        <v>933</v>
      </c>
      <c r="K50" s="73" t="s">
        <v>880</v>
      </c>
    </row>
    <row r="51" ht="33.6" customHeight="1" spans="1:11">
      <c r="A51" s="55" t="s">
        <v>611</v>
      </c>
      <c r="B51" s="56" t="s">
        <v>68</v>
      </c>
      <c r="C51" s="56" t="s">
        <v>612</v>
      </c>
      <c r="D51" s="56" t="s">
        <v>613</v>
      </c>
      <c r="E51" s="57" t="s">
        <v>199</v>
      </c>
      <c r="F51" s="58" t="s">
        <v>934</v>
      </c>
      <c r="G51" s="58" t="s">
        <v>935</v>
      </c>
      <c r="H51" s="58" t="s">
        <v>936</v>
      </c>
      <c r="I51" s="58" t="s">
        <v>932</v>
      </c>
      <c r="J51" s="58" t="s">
        <v>937</v>
      </c>
      <c r="K51" s="73" t="s">
        <v>880</v>
      </c>
    </row>
    <row r="52" ht="45" customHeight="1" spans="1:11">
      <c r="A52" s="55" t="s">
        <v>266</v>
      </c>
      <c r="B52" s="56" t="s">
        <v>68</v>
      </c>
      <c r="C52" s="56" t="s">
        <v>267</v>
      </c>
      <c r="D52" s="56" t="s">
        <v>173</v>
      </c>
      <c r="E52" s="57" t="s">
        <v>123</v>
      </c>
      <c r="F52" s="58" t="s">
        <v>905</v>
      </c>
      <c r="G52" s="58" t="s">
        <v>938</v>
      </c>
      <c r="H52" s="58" t="s">
        <v>939</v>
      </c>
      <c r="I52" s="58" t="s">
        <v>940</v>
      </c>
      <c r="J52" s="58" t="s">
        <v>941</v>
      </c>
      <c r="K52" s="73" t="s">
        <v>880</v>
      </c>
    </row>
    <row r="53" ht="26.4" customHeight="1" spans="1:11">
      <c r="A53" s="55" t="s">
        <v>120</v>
      </c>
      <c r="B53" s="56" t="s">
        <v>68</v>
      </c>
      <c r="C53" s="56" t="s">
        <v>121</v>
      </c>
      <c r="D53" s="56" t="s">
        <v>122</v>
      </c>
      <c r="E53" s="57" t="s">
        <v>123</v>
      </c>
      <c r="F53" s="58" t="s">
        <v>905</v>
      </c>
      <c r="G53" s="58" t="s">
        <v>942</v>
      </c>
      <c r="H53" s="58" t="s">
        <v>943</v>
      </c>
      <c r="I53" s="58" t="s">
        <v>944</v>
      </c>
      <c r="J53" s="58" t="s">
        <v>945</v>
      </c>
      <c r="K53" s="73" t="s">
        <v>880</v>
      </c>
    </row>
    <row r="54" ht="40.2" customHeight="1" spans="1:11">
      <c r="A54" s="59" t="s">
        <v>516</v>
      </c>
      <c r="B54" s="60" t="s">
        <v>68</v>
      </c>
      <c r="C54" s="60" t="s">
        <v>517</v>
      </c>
      <c r="D54" s="60" t="s">
        <v>133</v>
      </c>
      <c r="E54" s="61" t="s">
        <v>199</v>
      </c>
      <c r="F54" s="62" t="s">
        <v>946</v>
      </c>
      <c r="G54" s="62" t="s">
        <v>947</v>
      </c>
      <c r="H54" s="62" t="s">
        <v>948</v>
      </c>
      <c r="I54" s="62" t="s">
        <v>944</v>
      </c>
      <c r="J54" s="62" t="s">
        <v>949</v>
      </c>
      <c r="K54" s="73" t="s">
        <v>880</v>
      </c>
    </row>
    <row r="55" ht="37.2" customHeight="1" spans="1:11">
      <c r="A55" s="55" t="s">
        <v>627</v>
      </c>
      <c r="B55" s="56" t="s">
        <v>68</v>
      </c>
      <c r="C55" s="56" t="s">
        <v>628</v>
      </c>
      <c r="D55" s="56" t="s">
        <v>629</v>
      </c>
      <c r="E55" s="57" t="s">
        <v>123</v>
      </c>
      <c r="F55" s="58" t="s">
        <v>836</v>
      </c>
      <c r="G55" s="58" t="s">
        <v>950</v>
      </c>
      <c r="H55" s="58" t="s">
        <v>951</v>
      </c>
      <c r="I55" s="58" t="s">
        <v>952</v>
      </c>
      <c r="J55" s="58" t="s">
        <v>953</v>
      </c>
      <c r="K55" s="73" t="s">
        <v>880</v>
      </c>
    </row>
    <row r="56" ht="40.8" customHeight="1" spans="1:11">
      <c r="A56" s="55" t="s">
        <v>572</v>
      </c>
      <c r="B56" s="56" t="s">
        <v>68</v>
      </c>
      <c r="C56" s="56" t="s">
        <v>573</v>
      </c>
      <c r="D56" s="56" t="s">
        <v>521</v>
      </c>
      <c r="E56" s="57" t="s">
        <v>134</v>
      </c>
      <c r="F56" s="58" t="s">
        <v>954</v>
      </c>
      <c r="G56" s="58" t="s">
        <v>955</v>
      </c>
      <c r="H56" s="58" t="s">
        <v>956</v>
      </c>
      <c r="I56" s="58" t="s">
        <v>957</v>
      </c>
      <c r="J56" s="58" t="s">
        <v>958</v>
      </c>
      <c r="K56" s="73" t="s">
        <v>880</v>
      </c>
    </row>
    <row r="57" ht="52.2" customHeight="1" spans="1:11">
      <c r="A57" s="55" t="s">
        <v>195</v>
      </c>
      <c r="B57" s="56" t="s">
        <v>68</v>
      </c>
      <c r="C57" s="56" t="s">
        <v>196</v>
      </c>
      <c r="D57" s="56" t="s">
        <v>190</v>
      </c>
      <c r="E57" s="57" t="s">
        <v>134</v>
      </c>
      <c r="F57" s="58" t="s">
        <v>959</v>
      </c>
      <c r="G57" s="58" t="s">
        <v>960</v>
      </c>
      <c r="H57" s="58" t="s">
        <v>961</v>
      </c>
      <c r="I57" s="58" t="s">
        <v>962</v>
      </c>
      <c r="J57" s="58" t="s">
        <v>963</v>
      </c>
      <c r="K57" s="73" t="s">
        <v>880</v>
      </c>
    </row>
    <row r="58" ht="34.2" customHeight="1" spans="1:11">
      <c r="A58" s="55" t="s">
        <v>491</v>
      </c>
      <c r="B58" s="56" t="s">
        <v>68</v>
      </c>
      <c r="C58" s="56" t="s">
        <v>492</v>
      </c>
      <c r="D58" s="56" t="s">
        <v>473</v>
      </c>
      <c r="E58" s="57" t="s">
        <v>199</v>
      </c>
      <c r="F58" s="58" t="s">
        <v>915</v>
      </c>
      <c r="G58" s="58" t="s">
        <v>964</v>
      </c>
      <c r="H58" s="58" t="s">
        <v>965</v>
      </c>
      <c r="I58" s="58" t="s">
        <v>966</v>
      </c>
      <c r="J58" s="58" t="s">
        <v>967</v>
      </c>
      <c r="K58" s="73" t="s">
        <v>880</v>
      </c>
    </row>
    <row r="59" ht="40.2" customHeight="1" spans="1:11">
      <c r="A59" s="55" t="s">
        <v>238</v>
      </c>
      <c r="B59" s="56" t="s">
        <v>68</v>
      </c>
      <c r="C59" s="56" t="s">
        <v>239</v>
      </c>
      <c r="D59" s="56" t="s">
        <v>173</v>
      </c>
      <c r="E59" s="57" t="s">
        <v>123</v>
      </c>
      <c r="F59" s="58" t="s">
        <v>905</v>
      </c>
      <c r="G59" s="58" t="s">
        <v>968</v>
      </c>
      <c r="H59" s="58" t="s">
        <v>969</v>
      </c>
      <c r="I59" s="58" t="s">
        <v>970</v>
      </c>
      <c r="J59" s="58" t="s">
        <v>971</v>
      </c>
      <c r="K59" s="73" t="s">
        <v>880</v>
      </c>
    </row>
    <row r="60" ht="24.6" customHeight="1" spans="1:11">
      <c r="A60" s="55" t="s">
        <v>455</v>
      </c>
      <c r="B60" s="56" t="s">
        <v>456</v>
      </c>
      <c r="C60" s="56" t="s">
        <v>457</v>
      </c>
      <c r="D60" s="56">
        <v>0</v>
      </c>
      <c r="E60" s="57" t="s">
        <v>199</v>
      </c>
      <c r="F60" s="58" t="s">
        <v>972</v>
      </c>
      <c r="G60" s="58" t="s">
        <v>973</v>
      </c>
      <c r="H60" s="58" t="s">
        <v>974</v>
      </c>
      <c r="I60" s="58" t="s">
        <v>970</v>
      </c>
      <c r="J60" s="58" t="s">
        <v>975</v>
      </c>
      <c r="K60" s="73" t="s">
        <v>880</v>
      </c>
    </row>
    <row r="61" ht="39" customHeight="1" spans="1:11">
      <c r="A61" s="55" t="s">
        <v>562</v>
      </c>
      <c r="B61" s="56" t="s">
        <v>68</v>
      </c>
      <c r="C61" s="56" t="s">
        <v>563</v>
      </c>
      <c r="D61" s="56" t="s">
        <v>521</v>
      </c>
      <c r="E61" s="57" t="s">
        <v>199</v>
      </c>
      <c r="F61" s="58" t="s">
        <v>976</v>
      </c>
      <c r="G61" s="58" t="s">
        <v>977</v>
      </c>
      <c r="H61" s="58" t="s">
        <v>978</v>
      </c>
      <c r="I61" s="58" t="s">
        <v>979</v>
      </c>
      <c r="J61" s="58" t="s">
        <v>980</v>
      </c>
      <c r="K61" s="73" t="s">
        <v>880</v>
      </c>
    </row>
    <row r="62" ht="36" customHeight="1" spans="1:11">
      <c r="A62" s="55" t="s">
        <v>591</v>
      </c>
      <c r="B62" s="56" t="s">
        <v>68</v>
      </c>
      <c r="C62" s="56" t="s">
        <v>592</v>
      </c>
      <c r="D62" s="56" t="s">
        <v>232</v>
      </c>
      <c r="E62" s="57" t="s">
        <v>134</v>
      </c>
      <c r="F62" s="58" t="s">
        <v>981</v>
      </c>
      <c r="G62" s="58" t="s">
        <v>982</v>
      </c>
      <c r="H62" s="58" t="s">
        <v>983</v>
      </c>
      <c r="I62" s="58" t="s">
        <v>979</v>
      </c>
      <c r="J62" s="58" t="s">
        <v>984</v>
      </c>
      <c r="K62" s="73" t="s">
        <v>880</v>
      </c>
    </row>
    <row r="63" ht="49.8" customHeight="1" spans="1:11">
      <c r="A63" s="55" t="s">
        <v>519</v>
      </c>
      <c r="B63" s="56" t="s">
        <v>68</v>
      </c>
      <c r="C63" s="56" t="s">
        <v>520</v>
      </c>
      <c r="D63" s="56" t="s">
        <v>521</v>
      </c>
      <c r="E63" s="57" t="s">
        <v>134</v>
      </c>
      <c r="F63" s="58" t="s">
        <v>976</v>
      </c>
      <c r="G63" s="58" t="s">
        <v>985</v>
      </c>
      <c r="H63" s="58" t="s">
        <v>986</v>
      </c>
      <c r="I63" s="58" t="s">
        <v>979</v>
      </c>
      <c r="J63" s="58" t="s">
        <v>987</v>
      </c>
      <c r="K63" s="73" t="s">
        <v>880</v>
      </c>
    </row>
    <row r="64" ht="47.4" customHeight="1" spans="1:11">
      <c r="A64" s="55" t="s">
        <v>506</v>
      </c>
      <c r="B64" s="56" t="s">
        <v>68</v>
      </c>
      <c r="C64" s="56" t="s">
        <v>507</v>
      </c>
      <c r="D64" s="56" t="s">
        <v>473</v>
      </c>
      <c r="E64" s="57" t="s">
        <v>134</v>
      </c>
      <c r="F64" s="58" t="s">
        <v>988</v>
      </c>
      <c r="G64" s="58" t="s">
        <v>989</v>
      </c>
      <c r="H64" s="58" t="s">
        <v>990</v>
      </c>
      <c r="I64" s="58" t="s">
        <v>991</v>
      </c>
      <c r="J64" s="58" t="s">
        <v>992</v>
      </c>
      <c r="K64" s="73" t="s">
        <v>880</v>
      </c>
    </row>
    <row r="65" ht="24" customHeight="1" spans="1:11">
      <c r="A65" s="55" t="s">
        <v>283</v>
      </c>
      <c r="B65" s="56" t="s">
        <v>68</v>
      </c>
      <c r="C65" s="56" t="s">
        <v>284</v>
      </c>
      <c r="D65" s="56" t="s">
        <v>285</v>
      </c>
      <c r="E65" s="57" t="s">
        <v>123</v>
      </c>
      <c r="F65" s="58" t="s">
        <v>993</v>
      </c>
      <c r="G65" s="58" t="s">
        <v>994</v>
      </c>
      <c r="H65" s="58" t="s">
        <v>995</v>
      </c>
      <c r="I65" s="58" t="s">
        <v>991</v>
      </c>
      <c r="J65" s="58" t="s">
        <v>996</v>
      </c>
      <c r="K65" s="73" t="s">
        <v>880</v>
      </c>
    </row>
    <row r="66" ht="36.6" customHeight="1" spans="1:11">
      <c r="A66" s="55" t="s">
        <v>703</v>
      </c>
      <c r="B66" s="56" t="s">
        <v>68</v>
      </c>
      <c r="C66" s="56" t="s">
        <v>704</v>
      </c>
      <c r="D66" s="56" t="s">
        <v>701</v>
      </c>
      <c r="E66" s="57" t="s">
        <v>158</v>
      </c>
      <c r="F66" s="58" t="s">
        <v>997</v>
      </c>
      <c r="G66" s="58" t="s">
        <v>998</v>
      </c>
      <c r="H66" s="58" t="s">
        <v>999</v>
      </c>
      <c r="I66" s="58" t="s">
        <v>1000</v>
      </c>
      <c r="J66" s="58" t="s">
        <v>1001</v>
      </c>
      <c r="K66" s="73" t="s">
        <v>880</v>
      </c>
    </row>
    <row r="67" ht="37.8" customHeight="1" spans="1:11">
      <c r="A67" s="55" t="s">
        <v>690</v>
      </c>
      <c r="B67" s="56" t="s">
        <v>68</v>
      </c>
      <c r="C67" s="56" t="s">
        <v>691</v>
      </c>
      <c r="D67" s="56" t="s">
        <v>692</v>
      </c>
      <c r="E67" s="57" t="s">
        <v>123</v>
      </c>
      <c r="F67" s="58" t="s">
        <v>725</v>
      </c>
      <c r="G67" s="58" t="s">
        <v>1002</v>
      </c>
      <c r="H67" s="58" t="s">
        <v>1003</v>
      </c>
      <c r="I67" s="58" t="s">
        <v>1004</v>
      </c>
      <c r="J67" s="58" t="s">
        <v>1005</v>
      </c>
      <c r="K67" s="73" t="s">
        <v>880</v>
      </c>
    </row>
    <row r="68" ht="34.2" customHeight="1" spans="1:11">
      <c r="A68" s="59" t="s">
        <v>452</v>
      </c>
      <c r="B68" s="60" t="s">
        <v>68</v>
      </c>
      <c r="C68" s="60" t="s">
        <v>453</v>
      </c>
      <c r="D68" s="60" t="s">
        <v>133</v>
      </c>
      <c r="E68" s="61" t="s">
        <v>199</v>
      </c>
      <c r="F68" s="62" t="s">
        <v>1006</v>
      </c>
      <c r="G68" s="62" t="s">
        <v>1007</v>
      </c>
      <c r="H68" s="62" t="s">
        <v>1008</v>
      </c>
      <c r="I68" s="62" t="s">
        <v>1009</v>
      </c>
      <c r="J68" s="62" t="s">
        <v>1010</v>
      </c>
      <c r="K68" s="73" t="s">
        <v>880</v>
      </c>
    </row>
    <row r="69" ht="39" customHeight="1" spans="1:11">
      <c r="A69" s="55" t="s">
        <v>660</v>
      </c>
      <c r="B69" s="56" t="s">
        <v>68</v>
      </c>
      <c r="C69" s="56" t="s">
        <v>661</v>
      </c>
      <c r="D69" s="56" t="s">
        <v>662</v>
      </c>
      <c r="E69" s="57" t="s">
        <v>123</v>
      </c>
      <c r="F69" s="58" t="s">
        <v>826</v>
      </c>
      <c r="G69" s="58" t="s">
        <v>1011</v>
      </c>
      <c r="H69" s="58" t="s">
        <v>1012</v>
      </c>
      <c r="I69" s="58" t="s">
        <v>1013</v>
      </c>
      <c r="J69" s="58" t="s">
        <v>1014</v>
      </c>
      <c r="K69" s="73" t="s">
        <v>880</v>
      </c>
    </row>
    <row r="70" ht="23.4" customHeight="1" spans="1:11">
      <c r="A70" s="55" t="s">
        <v>606</v>
      </c>
      <c r="B70" s="56" t="s">
        <v>68</v>
      </c>
      <c r="C70" s="56" t="s">
        <v>607</v>
      </c>
      <c r="D70" s="56" t="s">
        <v>190</v>
      </c>
      <c r="E70" s="57" t="s">
        <v>199</v>
      </c>
      <c r="F70" s="58" t="s">
        <v>934</v>
      </c>
      <c r="G70" s="58" t="s">
        <v>1015</v>
      </c>
      <c r="H70" s="58" t="s">
        <v>1016</v>
      </c>
      <c r="I70" s="58" t="s">
        <v>1013</v>
      </c>
      <c r="J70" s="58" t="s">
        <v>1017</v>
      </c>
      <c r="K70" s="73" t="s">
        <v>880</v>
      </c>
    </row>
    <row r="71" ht="39" customHeight="1" spans="1:11">
      <c r="A71" s="55" t="s">
        <v>666</v>
      </c>
      <c r="B71" s="56" t="s">
        <v>68</v>
      </c>
      <c r="C71" s="56" t="s">
        <v>667</v>
      </c>
      <c r="D71" s="56" t="s">
        <v>668</v>
      </c>
      <c r="E71" s="57" t="s">
        <v>123</v>
      </c>
      <c r="F71" s="58" t="s">
        <v>826</v>
      </c>
      <c r="G71" s="58" t="s">
        <v>1018</v>
      </c>
      <c r="H71" s="58" t="s">
        <v>1019</v>
      </c>
      <c r="I71" s="58" t="s">
        <v>1013</v>
      </c>
      <c r="J71" s="58" t="s">
        <v>1020</v>
      </c>
      <c r="K71" s="73" t="s">
        <v>880</v>
      </c>
    </row>
    <row r="72" ht="39" customHeight="1" spans="1:11">
      <c r="A72" s="55" t="s">
        <v>706</v>
      </c>
      <c r="B72" s="56" t="s">
        <v>68</v>
      </c>
      <c r="C72" s="56" t="s">
        <v>707</v>
      </c>
      <c r="D72" s="56" t="s">
        <v>701</v>
      </c>
      <c r="E72" s="57" t="s">
        <v>158</v>
      </c>
      <c r="F72" s="58" t="s">
        <v>1021</v>
      </c>
      <c r="G72" s="58" t="s">
        <v>1022</v>
      </c>
      <c r="H72" s="58" t="s">
        <v>1023</v>
      </c>
      <c r="I72" s="58" t="s">
        <v>1024</v>
      </c>
      <c r="J72" s="58" t="s">
        <v>1025</v>
      </c>
      <c r="K72" s="73" t="s">
        <v>880</v>
      </c>
    </row>
    <row r="73" ht="39" customHeight="1" spans="1:11">
      <c r="A73" s="55" t="s">
        <v>579</v>
      </c>
      <c r="B73" s="56" t="s">
        <v>68</v>
      </c>
      <c r="C73" s="56" t="s">
        <v>580</v>
      </c>
      <c r="D73" s="56" t="s">
        <v>581</v>
      </c>
      <c r="E73" s="57" t="s">
        <v>199</v>
      </c>
      <c r="F73" s="58" t="s">
        <v>1026</v>
      </c>
      <c r="G73" s="58" t="s">
        <v>1027</v>
      </c>
      <c r="H73" s="58" t="s">
        <v>1028</v>
      </c>
      <c r="I73" s="58" t="s">
        <v>1029</v>
      </c>
      <c r="J73" s="58" t="s">
        <v>1030</v>
      </c>
      <c r="K73" s="73" t="s">
        <v>880</v>
      </c>
    </row>
    <row r="74" ht="39" customHeight="1" spans="1:11">
      <c r="A74" s="59" t="s">
        <v>503</v>
      </c>
      <c r="B74" s="60" t="s">
        <v>456</v>
      </c>
      <c r="C74" s="60" t="s">
        <v>504</v>
      </c>
      <c r="D74" s="60" t="s">
        <v>133</v>
      </c>
      <c r="E74" s="61" t="s">
        <v>199</v>
      </c>
      <c r="F74" s="62" t="s">
        <v>841</v>
      </c>
      <c r="G74" s="62" t="s">
        <v>1031</v>
      </c>
      <c r="H74" s="62" t="s">
        <v>1032</v>
      </c>
      <c r="I74" s="62" t="s">
        <v>1029</v>
      </c>
      <c r="J74" s="62" t="s">
        <v>1030</v>
      </c>
      <c r="K74" s="73" t="s">
        <v>880</v>
      </c>
    </row>
    <row r="75" ht="39" customHeight="1" spans="1:11">
      <c r="A75" s="55" t="s">
        <v>599</v>
      </c>
      <c r="B75" s="56" t="s">
        <v>68</v>
      </c>
      <c r="C75" s="56" t="s">
        <v>600</v>
      </c>
      <c r="D75" s="56" t="s">
        <v>242</v>
      </c>
      <c r="E75" s="57" t="s">
        <v>199</v>
      </c>
      <c r="F75" s="58" t="s">
        <v>1026</v>
      </c>
      <c r="G75" s="58" t="s">
        <v>1033</v>
      </c>
      <c r="H75" s="58" t="s">
        <v>1034</v>
      </c>
      <c r="I75" s="58" t="s">
        <v>1029</v>
      </c>
      <c r="J75" s="58" t="s">
        <v>1030</v>
      </c>
      <c r="K75" s="73" t="s">
        <v>880</v>
      </c>
    </row>
    <row r="76" ht="34.2" customHeight="1" spans="1:11">
      <c r="A76" s="74"/>
      <c r="B76" s="75"/>
      <c r="C76" s="75"/>
      <c r="D76" s="76"/>
      <c r="E76" s="75"/>
      <c r="F76" s="77"/>
      <c r="G76" s="75"/>
      <c r="H76" s="78"/>
      <c r="I76" s="75"/>
      <c r="J76" s="75"/>
      <c r="K76" s="86"/>
    </row>
    <row r="77" spans="1:11">
      <c r="A77" s="20">
        <f ca="1">NOW()</f>
        <v>46140.64125</v>
      </c>
      <c r="B77" s="21"/>
      <c r="C77" s="21"/>
      <c r="D77" s="23" t="s">
        <v>25</v>
      </c>
      <c r="E77" s="79"/>
      <c r="F77" s="80"/>
      <c r="G77" s="81" t="s">
        <v>708</v>
      </c>
      <c r="H77" s="81"/>
      <c r="I77" s="87">
        <v>3403247.87</v>
      </c>
      <c r="J77" s="88"/>
      <c r="K77" s="89"/>
    </row>
    <row r="78" spans="1:11">
      <c r="A78" s="20"/>
      <c r="B78" s="21"/>
      <c r="C78" s="21"/>
      <c r="D78" s="24" t="s">
        <v>26</v>
      </c>
      <c r="E78" s="79"/>
      <c r="F78" s="80"/>
      <c r="G78" s="81" t="s">
        <v>709</v>
      </c>
      <c r="H78" s="81"/>
      <c r="I78" s="87">
        <v>753811.98</v>
      </c>
      <c r="J78" s="88"/>
      <c r="K78" s="89"/>
    </row>
    <row r="79" ht="15.75" spans="1:11">
      <c r="A79" s="25"/>
      <c r="B79" s="26"/>
      <c r="C79" s="26"/>
      <c r="D79" s="28" t="s">
        <v>27</v>
      </c>
      <c r="E79" s="82"/>
      <c r="F79" s="83"/>
      <c r="G79" s="84" t="s">
        <v>710</v>
      </c>
      <c r="H79" s="84"/>
      <c r="I79" s="90">
        <v>4157059.85</v>
      </c>
      <c r="J79" s="91"/>
      <c r="K79" s="92"/>
    </row>
    <row r="80" spans="4:11">
      <c r="D80" s="85"/>
      <c r="I80" s="93"/>
      <c r="J80" s="93"/>
      <c r="K80" s="93"/>
    </row>
    <row r="81" spans="4:11">
      <c r="D81" s="85"/>
      <c r="I81" s="93"/>
      <c r="J81" s="93"/>
      <c r="K81" s="93"/>
    </row>
    <row r="82" spans="4:11">
      <c r="D82" s="85"/>
      <c r="I82" s="93"/>
      <c r="J82" s="93"/>
      <c r="K82" s="93"/>
    </row>
    <row r="83" spans="4:11">
      <c r="D83" s="85"/>
      <c r="I83" s="93"/>
      <c r="J83" s="93"/>
      <c r="K83" s="93"/>
    </row>
    <row r="84" spans="4:11">
      <c r="D84" s="85"/>
      <c r="I84" s="93"/>
      <c r="J84" s="93"/>
      <c r="K84" s="93"/>
    </row>
    <row r="85" spans="4:11">
      <c r="D85" s="85"/>
      <c r="I85" s="93"/>
      <c r="J85" s="93"/>
      <c r="K85" s="93"/>
    </row>
    <row r="86" spans="4:11">
      <c r="D86" s="85"/>
      <c r="I86" s="93"/>
      <c r="J86" s="93"/>
      <c r="K86" s="93"/>
    </row>
    <row r="87" spans="4:4">
      <c r="D87" s="85"/>
    </row>
    <row r="88" spans="4:4">
      <c r="D88" s="85"/>
    </row>
    <row r="89" spans="4:4">
      <c r="D89" s="85"/>
    </row>
    <row r="90" spans="4:11">
      <c r="D90" s="85"/>
      <c r="I90" s="93"/>
      <c r="J90" s="93"/>
      <c r="K90" s="93"/>
    </row>
    <row r="91" spans="4:11">
      <c r="D91" s="85"/>
      <c r="I91" s="93"/>
      <c r="J91" s="93"/>
      <c r="K91" s="93"/>
    </row>
    <row r="92" spans="4:11">
      <c r="D92" s="85"/>
      <c r="I92" s="93"/>
      <c r="J92" s="93"/>
      <c r="K92" s="93"/>
    </row>
    <row r="93" spans="4:11">
      <c r="D93" s="85"/>
      <c r="I93" s="93"/>
      <c r="J93" s="93"/>
      <c r="K93" s="93"/>
    </row>
    <row r="94" spans="4:11">
      <c r="D94" s="85"/>
      <c r="I94" s="93"/>
      <c r="J94" s="93"/>
      <c r="K94" s="93"/>
    </row>
    <row r="95" spans="4:11">
      <c r="D95" s="85"/>
      <c r="I95" s="93"/>
      <c r="J95" s="93"/>
      <c r="K95" s="93"/>
    </row>
    <row r="96" spans="4:11">
      <c r="D96" s="85"/>
      <c r="I96" s="93"/>
      <c r="J96" s="93"/>
      <c r="K96" s="93"/>
    </row>
    <row r="97" spans="4:11">
      <c r="D97" s="85"/>
      <c r="I97" s="93"/>
      <c r="J97" s="93"/>
      <c r="K97" s="93"/>
    </row>
    <row r="98" spans="4:11">
      <c r="D98" s="85"/>
      <c r="I98" s="93"/>
      <c r="J98" s="93"/>
      <c r="K98" s="93"/>
    </row>
    <row r="99" spans="4:11">
      <c r="D99" s="85"/>
      <c r="I99" s="93"/>
      <c r="J99" s="93"/>
      <c r="K99" s="93"/>
    </row>
    <row r="100" spans="4:11">
      <c r="D100" s="85"/>
      <c r="I100" s="93"/>
      <c r="J100" s="93"/>
      <c r="K100" s="93"/>
    </row>
    <row r="101" spans="4:11">
      <c r="D101" s="85"/>
      <c r="I101" s="93"/>
      <c r="J101" s="93"/>
      <c r="K101" s="93"/>
    </row>
    <row r="102" spans="4:11">
      <c r="D102" s="85"/>
      <c r="I102" s="93"/>
      <c r="J102" s="93"/>
      <c r="K102" s="93"/>
    </row>
    <row r="103" spans="4:11">
      <c r="D103" s="85"/>
      <c r="I103" s="93"/>
      <c r="J103" s="93"/>
      <c r="K103" s="93"/>
    </row>
    <row r="104" spans="4:11">
      <c r="D104" s="85"/>
      <c r="I104" s="93"/>
      <c r="J104" s="93"/>
      <c r="K104" s="93"/>
    </row>
    <row r="105" spans="4:11">
      <c r="D105" s="85"/>
      <c r="I105" s="93"/>
      <c r="J105" s="93"/>
      <c r="K105" s="93"/>
    </row>
    <row r="106" spans="4:11">
      <c r="D106" s="85"/>
      <c r="I106" s="93"/>
      <c r="J106" s="93"/>
      <c r="K106" s="93"/>
    </row>
    <row r="107" spans="4:11">
      <c r="D107" s="85"/>
      <c r="I107" s="93"/>
      <c r="J107" s="93"/>
      <c r="K107" s="93"/>
    </row>
    <row r="108" spans="4:11">
      <c r="D108" s="85"/>
      <c r="I108" s="93"/>
      <c r="J108" s="93"/>
      <c r="K108" s="93"/>
    </row>
    <row r="109" spans="4:11">
      <c r="D109" s="85"/>
      <c r="I109" s="93"/>
      <c r="J109" s="93"/>
      <c r="K109" s="93"/>
    </row>
    <row r="110" spans="4:11">
      <c r="D110" s="85"/>
      <c r="I110" s="93"/>
      <c r="J110" s="93"/>
      <c r="K110" s="93"/>
    </row>
    <row r="111" spans="4:11">
      <c r="D111" s="85"/>
      <c r="I111" s="93"/>
      <c r="J111" s="93"/>
      <c r="K111" s="93"/>
    </row>
    <row r="112" spans="4:11">
      <c r="D112" s="85"/>
      <c r="I112" s="93"/>
      <c r="J112" s="93"/>
      <c r="K112" s="93"/>
    </row>
    <row r="113" spans="4:11">
      <c r="D113" s="85"/>
      <c r="I113" s="93"/>
      <c r="J113" s="93"/>
      <c r="K113" s="93"/>
    </row>
    <row r="114" spans="4:11">
      <c r="D114" s="85"/>
      <c r="I114" s="93"/>
      <c r="J114" s="93"/>
      <c r="K114" s="93"/>
    </row>
    <row r="115" spans="4:11">
      <c r="D115" s="85"/>
      <c r="I115" s="93"/>
      <c r="J115" s="93"/>
      <c r="K115" s="93"/>
    </row>
    <row r="116" spans="4:11">
      <c r="D116" s="85"/>
      <c r="I116" s="93"/>
      <c r="J116" s="93"/>
      <c r="K116" s="93"/>
    </row>
    <row r="117" spans="4:11">
      <c r="D117" s="85"/>
      <c r="I117" s="93"/>
      <c r="J117" s="93"/>
      <c r="K117" s="93"/>
    </row>
    <row r="118" spans="4:11">
      <c r="D118" s="85"/>
      <c r="I118" s="93"/>
      <c r="J118" s="93"/>
      <c r="K118" s="93"/>
    </row>
    <row r="119" spans="4:11">
      <c r="D119" s="85"/>
      <c r="I119" s="93"/>
      <c r="J119" s="93"/>
      <c r="K119" s="93"/>
    </row>
    <row r="120" spans="4:11">
      <c r="D120" s="85"/>
      <c r="I120" s="93"/>
      <c r="J120" s="93"/>
      <c r="K120" s="93"/>
    </row>
    <row r="121" spans="4:11">
      <c r="D121" s="85"/>
      <c r="I121" s="93"/>
      <c r="J121" s="93"/>
      <c r="K121" s="93"/>
    </row>
    <row r="122" spans="4:11">
      <c r="D122" s="85"/>
      <c r="I122" s="93"/>
      <c r="J122" s="93"/>
      <c r="K122" s="93"/>
    </row>
    <row r="123" spans="4:11">
      <c r="D123" s="85"/>
      <c r="I123" s="93"/>
      <c r="J123" s="93"/>
      <c r="K123" s="93"/>
    </row>
    <row r="124" spans="4:11">
      <c r="D124" s="85"/>
      <c r="I124" s="93"/>
      <c r="J124" s="93"/>
      <c r="K124" s="93"/>
    </row>
    <row r="125" spans="4:11">
      <c r="D125" s="85"/>
      <c r="I125" s="93"/>
      <c r="J125" s="93"/>
      <c r="K125" s="93"/>
    </row>
    <row r="126" spans="4:11">
      <c r="D126" s="85"/>
      <c r="I126" s="93"/>
      <c r="J126" s="93"/>
      <c r="K126" s="93"/>
    </row>
    <row r="127" spans="4:11">
      <c r="D127" s="85"/>
      <c r="I127" s="93"/>
      <c r="J127" s="93"/>
      <c r="K127" s="93"/>
    </row>
    <row r="128" spans="4:11">
      <c r="D128" s="85"/>
      <c r="I128" s="93"/>
      <c r="J128" s="93"/>
      <c r="K128" s="93"/>
    </row>
    <row r="129" spans="4:11">
      <c r="D129" s="85"/>
      <c r="I129" s="93"/>
      <c r="J129" s="93"/>
      <c r="K129" s="93"/>
    </row>
    <row r="130" spans="4:11">
      <c r="D130" s="85"/>
      <c r="I130" s="93"/>
      <c r="J130" s="93"/>
      <c r="K130" s="93"/>
    </row>
    <row r="131" spans="4:11">
      <c r="D131" s="85"/>
      <c r="I131" s="93"/>
      <c r="J131" s="93"/>
      <c r="K131" s="93"/>
    </row>
    <row r="132" spans="4:11">
      <c r="D132" s="85"/>
      <c r="I132" s="93"/>
      <c r="J132" s="93"/>
      <c r="K132" s="93"/>
    </row>
    <row r="133" spans="4:11">
      <c r="D133" s="85"/>
      <c r="I133" s="93"/>
      <c r="J133" s="93"/>
      <c r="K133" s="93"/>
    </row>
    <row r="134" spans="4:11">
      <c r="D134" s="85"/>
      <c r="I134" s="93"/>
      <c r="J134" s="93"/>
      <c r="K134" s="93"/>
    </row>
    <row r="135" spans="4:11">
      <c r="D135" s="85"/>
      <c r="I135" s="93"/>
      <c r="J135" s="93"/>
      <c r="K135" s="93"/>
    </row>
    <row r="136" spans="4:11">
      <c r="D136" s="85"/>
      <c r="I136" s="93"/>
      <c r="J136" s="93"/>
      <c r="K136" s="93"/>
    </row>
    <row r="137" spans="4:11">
      <c r="D137" s="85"/>
      <c r="I137" s="93"/>
      <c r="J137" s="93"/>
      <c r="K137" s="93"/>
    </row>
    <row r="138" spans="4:11">
      <c r="D138" s="85"/>
      <c r="I138" s="93"/>
      <c r="J138" s="93"/>
      <c r="K138" s="93"/>
    </row>
    <row r="139" spans="4:11">
      <c r="D139" s="85"/>
      <c r="I139" s="93"/>
      <c r="J139" s="93"/>
      <c r="K139" s="93"/>
    </row>
    <row r="140" spans="4:11">
      <c r="D140" s="85"/>
      <c r="I140" s="93"/>
      <c r="J140" s="93"/>
      <c r="K140" s="93"/>
    </row>
    <row r="141" spans="4:11">
      <c r="D141" s="85"/>
      <c r="I141" s="93"/>
      <c r="J141" s="93"/>
      <c r="K141" s="93"/>
    </row>
    <row r="142" spans="4:11">
      <c r="D142" s="85"/>
      <c r="I142" s="93"/>
      <c r="J142" s="93"/>
      <c r="K142" s="93"/>
    </row>
    <row r="143" spans="4:11">
      <c r="D143" s="85"/>
      <c r="I143" s="93"/>
      <c r="J143" s="93"/>
      <c r="K143" s="93"/>
    </row>
    <row r="144" spans="4:11">
      <c r="D144" s="85"/>
      <c r="I144" s="93"/>
      <c r="J144" s="93"/>
      <c r="K144" s="93"/>
    </row>
    <row r="145" spans="4:11">
      <c r="D145" s="85"/>
      <c r="I145" s="93"/>
      <c r="J145" s="93"/>
      <c r="K145" s="93"/>
    </row>
    <row r="146" spans="4:11">
      <c r="D146" s="85"/>
      <c r="I146" s="93"/>
      <c r="J146" s="93"/>
      <c r="K146" s="93"/>
    </row>
    <row r="147" spans="4:11">
      <c r="D147" s="85"/>
      <c r="I147" s="93"/>
      <c r="J147" s="93"/>
      <c r="K147" s="93"/>
    </row>
    <row r="148" spans="4:11">
      <c r="D148" s="85"/>
      <c r="I148" s="93"/>
      <c r="J148" s="93"/>
      <c r="K148" s="93"/>
    </row>
    <row r="149" spans="4:11">
      <c r="D149" s="85"/>
      <c r="I149" s="93"/>
      <c r="J149" s="93"/>
      <c r="K149" s="93"/>
    </row>
    <row r="150" spans="4:11">
      <c r="D150" s="85"/>
      <c r="I150" s="93"/>
      <c r="J150" s="93"/>
      <c r="K150" s="93"/>
    </row>
    <row r="151" spans="4:11">
      <c r="D151" s="85"/>
      <c r="I151" s="93"/>
      <c r="J151" s="93"/>
      <c r="K151" s="93"/>
    </row>
    <row r="152" spans="4:11">
      <c r="D152" s="85"/>
      <c r="I152" s="93"/>
      <c r="J152" s="93"/>
      <c r="K152" s="93"/>
    </row>
    <row r="153" spans="4:11">
      <c r="D153" s="85"/>
      <c r="I153" s="93"/>
      <c r="J153" s="93"/>
      <c r="K153" s="93"/>
    </row>
    <row r="154" spans="4:11">
      <c r="D154" s="85"/>
      <c r="I154" s="93"/>
      <c r="J154" s="93"/>
      <c r="K154" s="93"/>
    </row>
    <row r="155" spans="4:11">
      <c r="D155" s="85"/>
      <c r="I155" s="93"/>
      <c r="J155" s="93"/>
      <c r="K155" s="93"/>
    </row>
    <row r="156" spans="4:11">
      <c r="D156" s="85"/>
      <c r="I156" s="93"/>
      <c r="J156" s="93"/>
      <c r="K156" s="93"/>
    </row>
    <row r="157" spans="4:11">
      <c r="D157" s="85"/>
      <c r="I157" s="93"/>
      <c r="J157" s="93"/>
      <c r="K157" s="93"/>
    </row>
    <row r="158" spans="4:11">
      <c r="D158" s="85"/>
      <c r="I158" s="93"/>
      <c r="J158" s="93"/>
      <c r="K158" s="93"/>
    </row>
    <row r="159" spans="4:11">
      <c r="D159" s="85"/>
      <c r="I159" s="93"/>
      <c r="J159" s="93"/>
      <c r="K159" s="93"/>
    </row>
    <row r="160" spans="4:11">
      <c r="D160" s="85"/>
      <c r="I160" s="93"/>
      <c r="J160" s="93"/>
      <c r="K160" s="93"/>
    </row>
    <row r="161" spans="4:11">
      <c r="D161" s="85"/>
      <c r="I161" s="93"/>
      <c r="J161" s="93"/>
      <c r="K161" s="93"/>
    </row>
    <row r="162" spans="4:11">
      <c r="D162" s="85"/>
      <c r="I162" s="93"/>
      <c r="J162" s="93"/>
      <c r="K162" s="93"/>
    </row>
    <row r="163" spans="4:11">
      <c r="D163" s="85"/>
      <c r="I163" s="93"/>
      <c r="J163" s="93"/>
      <c r="K163" s="93"/>
    </row>
    <row r="164" spans="4:11">
      <c r="D164" s="85"/>
      <c r="I164" s="93"/>
      <c r="J164" s="93"/>
      <c r="K164" s="93"/>
    </row>
    <row r="165" spans="4:11">
      <c r="D165" s="85"/>
      <c r="I165" s="93"/>
      <c r="J165" s="93"/>
      <c r="K165" s="93"/>
    </row>
    <row r="166" spans="4:11">
      <c r="D166" s="85"/>
      <c r="I166" s="93"/>
      <c r="J166" s="93"/>
      <c r="K166" s="93"/>
    </row>
    <row r="167" spans="4:11">
      <c r="D167" s="85"/>
      <c r="I167" s="93"/>
      <c r="J167" s="93"/>
      <c r="K167" s="93"/>
    </row>
    <row r="168" spans="4:11">
      <c r="D168" s="85"/>
      <c r="I168" s="93"/>
      <c r="J168" s="93"/>
      <c r="K168" s="93"/>
    </row>
    <row r="169" spans="4:11">
      <c r="D169" s="85"/>
      <c r="I169" s="93"/>
      <c r="J169" s="93"/>
      <c r="K169" s="93"/>
    </row>
    <row r="170" ht="15.75" spans="4:11">
      <c r="D170" s="85"/>
      <c r="G170" s="94"/>
      <c r="H170" s="94"/>
      <c r="I170" s="95"/>
      <c r="J170" s="95"/>
      <c r="K170" s="95"/>
    </row>
  </sheetData>
  <mergeCells count="8">
    <mergeCell ref="A7:I7"/>
    <mergeCell ref="G77:H77"/>
    <mergeCell ref="I77:K77"/>
    <mergeCell ref="G78:H78"/>
    <mergeCell ref="I78:K78"/>
    <mergeCell ref="G79:H79"/>
    <mergeCell ref="I79:K79"/>
    <mergeCell ref="A77:C79"/>
  </mergeCells>
  <pageMargins left="0.511811024" right="0.511811024" top="0.787401575" bottom="0.787401575" header="0.31496062" footer="0.31496062"/>
  <pageSetup paperSize="1" scale="35" fitToWidth="2" fitToHeight="3" orientation="portrait"/>
  <headerFooter/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B2:I38"/>
  <sheetViews>
    <sheetView topLeftCell="A16" workbookViewId="0">
      <selection activeCell="L29" sqref="L29"/>
    </sheetView>
  </sheetViews>
  <sheetFormatPr defaultColWidth="9" defaultRowHeight="15"/>
  <cols>
    <col min="2" max="2" width="9" customWidth="1"/>
    <col min="3" max="3" width="11.552380952381" customWidth="1"/>
    <col min="4" max="4" width="15.1047619047619" customWidth="1"/>
    <col min="5" max="5" width="10.4380952380952" customWidth="1"/>
    <col min="7" max="7" width="8.88571428571429" customWidth="1"/>
  </cols>
  <sheetData>
    <row r="2" ht="15.75"/>
    <row r="3" ht="18.75" spans="2:9">
      <c r="B3" s="1" t="s">
        <v>1035</v>
      </c>
      <c r="C3" s="2"/>
      <c r="D3" s="2"/>
      <c r="E3" s="2"/>
      <c r="F3" s="2"/>
      <c r="G3" s="2"/>
      <c r="H3" s="2"/>
      <c r="I3" s="29"/>
    </row>
    <row r="4" spans="2:9">
      <c r="B4" s="3"/>
      <c r="C4" s="4"/>
      <c r="D4" s="4"/>
      <c r="E4" s="4"/>
      <c r="F4" s="4"/>
      <c r="G4" s="4"/>
      <c r="H4" s="4"/>
      <c r="I4" s="30"/>
    </row>
    <row r="5" spans="2:9">
      <c r="B5" s="3"/>
      <c r="C5" s="4"/>
      <c r="D5" s="4"/>
      <c r="E5" s="4"/>
      <c r="F5" s="4"/>
      <c r="G5" s="4"/>
      <c r="H5" s="4"/>
      <c r="I5" s="30"/>
    </row>
    <row r="6" spans="2:9">
      <c r="B6" s="5" t="s">
        <v>1036</v>
      </c>
      <c r="C6" s="6"/>
      <c r="D6" s="6"/>
      <c r="E6" s="6"/>
      <c r="F6" s="6"/>
      <c r="G6" s="6"/>
      <c r="H6" s="6"/>
      <c r="I6" s="37"/>
    </row>
    <row r="7" spans="2:9">
      <c r="B7" s="3"/>
      <c r="C7" s="4"/>
      <c r="D7" s="4"/>
      <c r="E7" s="4"/>
      <c r="F7" s="4"/>
      <c r="G7" s="4"/>
      <c r="H7" s="4"/>
      <c r="I7" s="30"/>
    </row>
    <row r="8" spans="2:9">
      <c r="B8" s="3"/>
      <c r="C8" s="4"/>
      <c r="D8" s="4"/>
      <c r="E8" s="4"/>
      <c r="F8" s="4"/>
      <c r="G8" s="4"/>
      <c r="H8" s="4"/>
      <c r="I8" s="30"/>
    </row>
    <row r="9" spans="2:9">
      <c r="B9" s="7" t="s">
        <v>1037</v>
      </c>
      <c r="C9" s="4"/>
      <c r="D9" s="4"/>
      <c r="E9" s="4"/>
      <c r="F9" s="8"/>
      <c r="G9" s="4"/>
      <c r="H9" s="4"/>
      <c r="I9" s="30"/>
    </row>
    <row r="10" spans="2:9">
      <c r="B10" s="3" t="s">
        <v>1038</v>
      </c>
      <c r="C10" s="4"/>
      <c r="D10" s="4" t="s">
        <v>1039</v>
      </c>
      <c r="E10" s="4"/>
      <c r="F10" s="9">
        <v>0.04</v>
      </c>
      <c r="G10" s="4"/>
      <c r="H10" s="4"/>
      <c r="I10" s="30"/>
    </row>
    <row r="11" spans="2:9">
      <c r="B11" s="3" t="s">
        <v>1040</v>
      </c>
      <c r="C11" s="4"/>
      <c r="D11" s="4" t="s">
        <v>1041</v>
      </c>
      <c r="E11" s="4"/>
      <c r="F11" s="9">
        <v>0.008</v>
      </c>
      <c r="G11" s="4"/>
      <c r="H11" s="4"/>
      <c r="I11" s="30"/>
    </row>
    <row r="12" spans="2:9">
      <c r="B12" s="3" t="s">
        <v>1042</v>
      </c>
      <c r="C12" s="4"/>
      <c r="D12" s="4" t="s">
        <v>1043</v>
      </c>
      <c r="E12" s="4"/>
      <c r="F12" s="9">
        <v>0.0127</v>
      </c>
      <c r="G12" s="4"/>
      <c r="H12" s="4"/>
      <c r="I12" s="30"/>
    </row>
    <row r="13" spans="2:9">
      <c r="B13" s="3" t="s">
        <v>1044</v>
      </c>
      <c r="C13" s="4"/>
      <c r="D13" s="4" t="s">
        <v>1045</v>
      </c>
      <c r="E13" s="4"/>
      <c r="F13" s="9">
        <v>0.0123</v>
      </c>
      <c r="G13" s="4"/>
      <c r="H13" s="4"/>
      <c r="I13" s="30"/>
    </row>
    <row r="14" spans="2:9">
      <c r="B14" s="3" t="s">
        <v>1046</v>
      </c>
      <c r="C14" s="4"/>
      <c r="D14" s="4" t="s">
        <v>167</v>
      </c>
      <c r="E14" s="4"/>
      <c r="F14" s="9">
        <v>0.074</v>
      </c>
      <c r="G14" s="4"/>
      <c r="H14" s="4"/>
      <c r="I14" s="30"/>
    </row>
    <row r="15" spans="2:9">
      <c r="B15" s="3"/>
      <c r="C15" s="4"/>
      <c r="D15" s="4"/>
      <c r="E15" s="4"/>
      <c r="F15" s="9"/>
      <c r="G15" s="4"/>
      <c r="H15" s="4"/>
      <c r="I15" s="30"/>
    </row>
    <row r="16" spans="2:9">
      <c r="B16" s="7" t="s">
        <v>1047</v>
      </c>
      <c r="C16" s="4"/>
      <c r="D16" s="4"/>
      <c r="E16" s="4"/>
      <c r="F16" s="9"/>
      <c r="G16" s="4"/>
      <c r="H16" s="4"/>
      <c r="I16" s="30"/>
    </row>
    <row r="17" spans="2:9">
      <c r="B17" s="3" t="s">
        <v>1048</v>
      </c>
      <c r="C17" s="4"/>
      <c r="D17" s="4"/>
      <c r="E17" s="4"/>
      <c r="F17" s="9">
        <v>0.0065</v>
      </c>
      <c r="G17" s="4"/>
      <c r="H17" s="4"/>
      <c r="I17" s="30"/>
    </row>
    <row r="18" spans="2:9">
      <c r="B18" s="3" t="s">
        <v>1049</v>
      </c>
      <c r="C18" s="4"/>
      <c r="D18" s="4"/>
      <c r="E18" s="4"/>
      <c r="F18" s="9">
        <v>0.03</v>
      </c>
      <c r="G18" s="4"/>
      <c r="H18" s="4"/>
      <c r="I18" s="30"/>
    </row>
    <row r="19" spans="2:9">
      <c r="B19" s="3" t="s">
        <v>1050</v>
      </c>
      <c r="C19" s="4"/>
      <c r="D19" s="4"/>
      <c r="E19" s="4"/>
      <c r="F19" s="9">
        <v>0.02</v>
      </c>
      <c r="G19" s="4" t="s">
        <v>1051</v>
      </c>
      <c r="H19" s="4"/>
      <c r="I19" s="30"/>
    </row>
    <row r="20" spans="2:9">
      <c r="B20" s="3"/>
      <c r="C20" s="4"/>
      <c r="D20" s="4"/>
      <c r="E20" s="4"/>
      <c r="F20" s="10">
        <f>SUM(F17:F19)</f>
        <v>0.0565</v>
      </c>
      <c r="G20" s="4"/>
      <c r="H20" s="4"/>
      <c r="I20" s="30"/>
    </row>
    <row r="21" spans="2:9">
      <c r="B21" s="3"/>
      <c r="C21" s="4"/>
      <c r="D21" s="4"/>
      <c r="E21" s="4"/>
      <c r="F21" s="4"/>
      <c r="G21" s="4"/>
      <c r="H21" s="4"/>
      <c r="I21" s="30"/>
    </row>
    <row r="22" spans="2:9">
      <c r="B22" s="3"/>
      <c r="C22" s="4"/>
      <c r="D22" s="4"/>
      <c r="E22" s="4"/>
      <c r="F22" s="4"/>
      <c r="G22" s="4"/>
      <c r="H22" s="4"/>
      <c r="I22" s="30"/>
    </row>
    <row r="23" spans="2:9">
      <c r="B23" s="3"/>
      <c r="C23" s="4"/>
      <c r="D23" s="4"/>
      <c r="E23" s="4"/>
      <c r="F23" s="4"/>
      <c r="G23" s="4"/>
      <c r="H23" s="4"/>
      <c r="I23" s="30"/>
    </row>
    <row r="24" spans="2:9">
      <c r="B24" s="3"/>
      <c r="C24" s="4"/>
      <c r="D24" s="4"/>
      <c r="E24" s="4"/>
      <c r="F24" s="4"/>
      <c r="G24" s="4"/>
      <c r="H24" s="4"/>
      <c r="I24" s="30"/>
    </row>
    <row r="25" spans="2:9">
      <c r="B25" s="3"/>
      <c r="C25" s="4"/>
      <c r="D25" s="4"/>
      <c r="E25" s="4"/>
      <c r="F25" s="4"/>
      <c r="G25" s="4"/>
      <c r="H25" s="4"/>
      <c r="I25" s="30"/>
    </row>
    <row r="26" spans="2:9">
      <c r="B26" s="3"/>
      <c r="C26" s="4"/>
      <c r="D26" s="4"/>
      <c r="E26" s="4"/>
      <c r="F26" s="4"/>
      <c r="G26" s="4"/>
      <c r="H26" s="4"/>
      <c r="I26" s="30"/>
    </row>
    <row r="27" spans="2:9">
      <c r="B27" s="3"/>
      <c r="C27" s="11"/>
      <c r="D27" s="11"/>
      <c r="E27" s="11"/>
      <c r="F27" s="4"/>
      <c r="G27" s="4"/>
      <c r="H27" s="4"/>
      <c r="I27" s="30"/>
    </row>
    <row r="28" spans="2:9">
      <c r="B28" s="3"/>
      <c r="C28" s="11">
        <f>1+F10+F11+F12</f>
        <v>1.0607</v>
      </c>
      <c r="D28" s="11">
        <f>1+F13</f>
        <v>1.0123</v>
      </c>
      <c r="E28" s="11">
        <f>1+F14</f>
        <v>1.074</v>
      </c>
      <c r="F28" s="4"/>
      <c r="G28" s="9">
        <f>(((C28*D28*E28)/(D29))-1)</f>
        <v>0.22226164190779</v>
      </c>
      <c r="H28" s="4"/>
      <c r="I28" s="30"/>
    </row>
    <row r="29" ht="21" customHeight="1" spans="2:9">
      <c r="B29" s="12"/>
      <c r="C29" s="13"/>
      <c r="D29" s="13">
        <f>1-F20</f>
        <v>0.9435</v>
      </c>
      <c r="E29" s="13"/>
      <c r="F29" s="15"/>
      <c r="G29" s="16"/>
      <c r="H29" s="15"/>
      <c r="I29" s="32"/>
    </row>
    <row r="30" ht="22.8" customHeight="1" spans="2:9">
      <c r="B30" s="17"/>
      <c r="C30" s="18"/>
      <c r="D30" s="18"/>
      <c r="E30" s="18"/>
      <c r="F30" s="2"/>
      <c r="G30" s="2"/>
      <c r="H30" s="2"/>
      <c r="I30" s="29"/>
    </row>
    <row r="31" spans="2:9">
      <c r="B31" s="3"/>
      <c r="C31" s="19"/>
      <c r="D31" s="8"/>
      <c r="E31" s="8"/>
      <c r="F31" s="4"/>
      <c r="G31" s="4"/>
      <c r="H31" s="4"/>
      <c r="I31" s="30"/>
    </row>
    <row r="32" spans="2:9">
      <c r="B32" s="20">
        <f ca="1">NOW()</f>
        <v>46140.64125</v>
      </c>
      <c r="C32" s="21"/>
      <c r="D32" s="21"/>
      <c r="E32" s="22"/>
      <c r="F32" s="22"/>
      <c r="G32" s="23" t="s">
        <v>25</v>
      </c>
      <c r="H32" s="22"/>
      <c r="I32" s="33"/>
    </row>
    <row r="33" spans="2:9">
      <c r="B33" s="20"/>
      <c r="C33" s="21"/>
      <c r="D33" s="21"/>
      <c r="E33" s="22"/>
      <c r="F33" s="22"/>
      <c r="G33" s="24" t="s">
        <v>26</v>
      </c>
      <c r="H33" s="22"/>
      <c r="I33" s="33"/>
    </row>
    <row r="34" ht="15.75" spans="2:9">
      <c r="B34" s="25"/>
      <c r="C34" s="26"/>
      <c r="D34" s="26"/>
      <c r="E34" s="27"/>
      <c r="F34" s="27"/>
      <c r="G34" s="28" t="s">
        <v>27</v>
      </c>
      <c r="H34" s="27"/>
      <c r="I34" s="34"/>
    </row>
    <row r="35" spans="2:9">
      <c r="B35" s="4"/>
      <c r="C35" s="4"/>
      <c r="D35" s="35"/>
      <c r="E35" s="22"/>
      <c r="F35" s="22"/>
      <c r="G35" s="22"/>
      <c r="H35" s="22"/>
      <c r="I35" s="22"/>
    </row>
    <row r="36" spans="2:9">
      <c r="B36" s="4"/>
      <c r="C36" s="4"/>
      <c r="D36" s="35"/>
      <c r="E36" s="4"/>
      <c r="F36" s="4"/>
      <c r="G36" s="4"/>
      <c r="H36" s="4"/>
      <c r="I36" s="4"/>
    </row>
    <row r="37" spans="2:9">
      <c r="B37" s="36"/>
      <c r="C37" s="36"/>
      <c r="D37" s="36"/>
      <c r="E37" s="36"/>
      <c r="F37" s="36"/>
      <c r="G37" s="36"/>
      <c r="H37" s="36"/>
      <c r="I37" s="36"/>
    </row>
    <row r="38" spans="2:9">
      <c r="B38" s="36"/>
      <c r="C38" s="36"/>
      <c r="D38" s="36"/>
      <c r="E38" s="36"/>
      <c r="F38" s="36"/>
      <c r="G38" s="36"/>
      <c r="H38" s="36"/>
      <c r="I38" s="36"/>
    </row>
  </sheetData>
  <mergeCells count="2">
    <mergeCell ref="B6:I6"/>
    <mergeCell ref="B32:D34"/>
  </mergeCells>
  <pageMargins left="0.511811024" right="0.511811024" top="0.787401575" bottom="0.787401575" header="0.31496062" footer="0.31496062"/>
  <pageSetup paperSize="9" orientation="portrait"/>
  <headerFooter/>
  <drawing r:id="rId1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B1:I32"/>
  <sheetViews>
    <sheetView topLeftCell="A7" workbookViewId="0">
      <selection activeCell="I28" sqref="B28:I32"/>
    </sheetView>
  </sheetViews>
  <sheetFormatPr defaultColWidth="9" defaultRowHeight="15"/>
  <cols>
    <col min="2" max="2" width="8.33333333333333" customWidth="1"/>
    <col min="3" max="3" width="10" customWidth="1"/>
    <col min="4" max="4" width="17.3333333333333" customWidth="1"/>
    <col min="5" max="5" width="12.4380952380952" customWidth="1"/>
    <col min="9" max="9" width="6.78095238095238" customWidth="1"/>
  </cols>
  <sheetData>
    <row r="1" ht="15.75"/>
    <row r="2" ht="18.75" spans="2:9">
      <c r="B2" s="1" t="s">
        <v>1052</v>
      </c>
      <c r="C2" s="2"/>
      <c r="D2" s="2"/>
      <c r="E2" s="2"/>
      <c r="F2" s="2"/>
      <c r="G2" s="2"/>
      <c r="H2" s="2"/>
      <c r="I2" s="29"/>
    </row>
    <row r="3" spans="2:9">
      <c r="B3" s="3"/>
      <c r="C3" s="4"/>
      <c r="D3" s="4"/>
      <c r="E3" s="4"/>
      <c r="F3" s="4"/>
      <c r="G3" s="4"/>
      <c r="H3" s="4"/>
      <c r="I3" s="30"/>
    </row>
    <row r="4" spans="2:9">
      <c r="B4" s="3"/>
      <c r="C4" s="4"/>
      <c r="D4" s="4"/>
      <c r="E4" s="4"/>
      <c r="F4" s="4"/>
      <c r="G4" s="4"/>
      <c r="H4" s="4"/>
      <c r="I4" s="30"/>
    </row>
    <row r="5" spans="2:9">
      <c r="B5" s="5" t="s">
        <v>1036</v>
      </c>
      <c r="C5" s="6"/>
      <c r="D5" s="6"/>
      <c r="E5" s="6"/>
      <c r="F5" s="6"/>
      <c r="G5" s="6"/>
      <c r="H5" s="6"/>
      <c r="I5" s="31"/>
    </row>
    <row r="6" spans="2:9">
      <c r="B6" s="3"/>
      <c r="C6" s="4"/>
      <c r="D6" s="4"/>
      <c r="E6" s="4"/>
      <c r="F6" s="4"/>
      <c r="G6" s="4"/>
      <c r="H6" s="4"/>
      <c r="I6" s="30"/>
    </row>
    <row r="7" spans="2:9">
      <c r="B7" s="3"/>
      <c r="C7" s="4"/>
      <c r="D7" s="4"/>
      <c r="E7" s="4"/>
      <c r="F7" s="4"/>
      <c r="G7" s="4"/>
      <c r="H7" s="4"/>
      <c r="I7" s="30"/>
    </row>
    <row r="8" spans="2:9">
      <c r="B8" s="7" t="s">
        <v>1037</v>
      </c>
      <c r="C8" s="4"/>
      <c r="D8" s="4"/>
      <c r="E8" s="4"/>
      <c r="F8" s="8"/>
      <c r="G8" s="4"/>
      <c r="H8" s="4"/>
      <c r="I8" s="30"/>
    </row>
    <row r="9" spans="2:9">
      <c r="B9" s="3" t="s">
        <v>1038</v>
      </c>
      <c r="C9" s="4"/>
      <c r="D9" s="4" t="s">
        <v>1039</v>
      </c>
      <c r="E9" s="4"/>
      <c r="F9" s="9">
        <v>0.032</v>
      </c>
      <c r="G9" s="4"/>
      <c r="H9" s="4"/>
      <c r="I9" s="30"/>
    </row>
    <row r="10" spans="2:9">
      <c r="B10" s="3" t="s">
        <v>1040</v>
      </c>
      <c r="C10" s="4"/>
      <c r="D10" s="4" t="s">
        <v>1041</v>
      </c>
      <c r="E10" s="4"/>
      <c r="F10" s="9">
        <v>0.0048</v>
      </c>
      <c r="G10" s="4"/>
      <c r="H10" s="4"/>
      <c r="I10" s="30"/>
    </row>
    <row r="11" spans="2:9">
      <c r="B11" s="3" t="s">
        <v>1042</v>
      </c>
      <c r="C11" s="4"/>
      <c r="D11" s="4" t="s">
        <v>1043</v>
      </c>
      <c r="E11" s="4"/>
      <c r="F11" s="9">
        <v>0.0085</v>
      </c>
      <c r="G11" s="4"/>
      <c r="H11" s="4"/>
      <c r="I11" s="30"/>
    </row>
    <row r="12" spans="2:9">
      <c r="B12" s="3" t="s">
        <v>1044</v>
      </c>
      <c r="C12" s="4"/>
      <c r="D12" s="4" t="s">
        <v>1045</v>
      </c>
      <c r="E12" s="4"/>
      <c r="F12" s="9">
        <v>0.0085</v>
      </c>
      <c r="G12" s="4"/>
      <c r="H12" s="4"/>
      <c r="I12" s="30"/>
    </row>
    <row r="13" spans="2:9">
      <c r="B13" s="3" t="s">
        <v>1046</v>
      </c>
      <c r="C13" s="4"/>
      <c r="D13" s="4" t="s">
        <v>167</v>
      </c>
      <c r="E13" s="4"/>
      <c r="F13" s="9">
        <v>0.0511</v>
      </c>
      <c r="G13" s="4"/>
      <c r="H13" s="4"/>
      <c r="I13" s="30"/>
    </row>
    <row r="14" spans="2:9">
      <c r="B14" s="3"/>
      <c r="C14" s="4"/>
      <c r="D14" s="4"/>
      <c r="E14" s="4"/>
      <c r="F14" s="9"/>
      <c r="G14" s="4"/>
      <c r="H14" s="4"/>
      <c r="I14" s="30"/>
    </row>
    <row r="15" spans="2:9">
      <c r="B15" s="7" t="s">
        <v>1047</v>
      </c>
      <c r="C15" s="4"/>
      <c r="D15" s="4"/>
      <c r="E15" s="4"/>
      <c r="F15" s="9"/>
      <c r="G15" s="4"/>
      <c r="H15" s="4"/>
      <c r="I15" s="30"/>
    </row>
    <row r="16" spans="2:9">
      <c r="B16" s="3" t="s">
        <v>1048</v>
      </c>
      <c r="C16" s="4"/>
      <c r="D16" s="4"/>
      <c r="E16" s="4"/>
      <c r="F16" s="9">
        <v>0.0065</v>
      </c>
      <c r="G16" s="4"/>
      <c r="H16" s="4"/>
      <c r="I16" s="30"/>
    </row>
    <row r="17" spans="2:9">
      <c r="B17" s="3" t="s">
        <v>1049</v>
      </c>
      <c r="C17" s="4"/>
      <c r="D17" s="4"/>
      <c r="E17" s="4"/>
      <c r="F17" s="9">
        <v>0.03</v>
      </c>
      <c r="G17" s="4"/>
      <c r="H17" s="4"/>
      <c r="I17" s="30"/>
    </row>
    <row r="18" spans="2:9">
      <c r="B18" s="3"/>
      <c r="C18" s="4"/>
      <c r="D18" s="4"/>
      <c r="E18" s="4"/>
      <c r="F18" s="10">
        <f>SUM(F16:F17)</f>
        <v>0.0365</v>
      </c>
      <c r="G18" s="4"/>
      <c r="H18" s="4"/>
      <c r="I18" s="30"/>
    </row>
    <row r="19" spans="2:9">
      <c r="B19" s="3"/>
      <c r="C19" s="4"/>
      <c r="D19" s="4"/>
      <c r="E19" s="4"/>
      <c r="F19" s="4"/>
      <c r="G19" s="4"/>
      <c r="H19" s="4"/>
      <c r="I19" s="30"/>
    </row>
    <row r="20" spans="2:9">
      <c r="B20" s="3"/>
      <c r="C20" s="4"/>
      <c r="D20" s="4"/>
      <c r="E20" s="4"/>
      <c r="F20" s="4"/>
      <c r="G20" s="4"/>
      <c r="H20" s="4"/>
      <c r="I20" s="30"/>
    </row>
    <row r="21" spans="2:9">
      <c r="B21" s="3"/>
      <c r="C21" s="4"/>
      <c r="D21" s="4"/>
      <c r="E21" s="4"/>
      <c r="F21" s="4"/>
      <c r="G21" s="4"/>
      <c r="H21" s="4"/>
      <c r="I21" s="30"/>
    </row>
    <row r="22" spans="2:9">
      <c r="B22" s="3"/>
      <c r="C22" s="4"/>
      <c r="D22" s="4"/>
      <c r="E22" s="4"/>
      <c r="F22" s="4"/>
      <c r="G22" s="4"/>
      <c r="H22" s="4"/>
      <c r="I22" s="30"/>
    </row>
    <row r="23" spans="2:9">
      <c r="B23" s="3"/>
      <c r="C23" s="4"/>
      <c r="D23" s="4"/>
      <c r="E23" s="4"/>
      <c r="F23" s="4"/>
      <c r="G23" s="4"/>
      <c r="H23" s="4"/>
      <c r="I23" s="30"/>
    </row>
    <row r="24" spans="2:9">
      <c r="B24" s="3"/>
      <c r="C24" s="4"/>
      <c r="D24" s="4"/>
      <c r="E24" s="4"/>
      <c r="F24" s="4"/>
      <c r="G24" s="4"/>
      <c r="H24" s="4"/>
      <c r="I24" s="30"/>
    </row>
    <row r="25" spans="2:9">
      <c r="B25" s="3"/>
      <c r="C25" s="11"/>
      <c r="D25" s="11"/>
      <c r="E25" s="11"/>
      <c r="F25" s="4"/>
      <c r="G25" s="4"/>
      <c r="H25" s="4"/>
      <c r="I25" s="30"/>
    </row>
    <row r="26" spans="2:9">
      <c r="B26" s="3"/>
      <c r="C26" s="11">
        <f>1+F9+F10+F11</f>
        <v>1.0453</v>
      </c>
      <c r="D26" s="11">
        <f>1+F12</f>
        <v>1.0085</v>
      </c>
      <c r="E26" s="11">
        <f>1+F13</f>
        <v>1.0511</v>
      </c>
      <c r="F26" s="4"/>
      <c r="G26" s="9">
        <f>(((C26*D26*E26)/(D27))-1)</f>
        <v>0.150030001094966</v>
      </c>
      <c r="H26" s="4"/>
      <c r="I26" s="30"/>
    </row>
    <row r="27" ht="15.75" spans="2:9">
      <c r="B27" s="12"/>
      <c r="C27" s="13"/>
      <c r="D27" s="14">
        <f>1-F18</f>
        <v>0.9635</v>
      </c>
      <c r="E27" s="14"/>
      <c r="F27" s="15"/>
      <c r="G27" s="16"/>
      <c r="H27" s="15"/>
      <c r="I27" s="32"/>
    </row>
    <row r="28" spans="2:9">
      <c r="B28" s="17"/>
      <c r="C28" s="18"/>
      <c r="D28" s="18"/>
      <c r="E28" s="18"/>
      <c r="F28" s="2"/>
      <c r="G28" s="2"/>
      <c r="H28" s="2"/>
      <c r="I28" s="29"/>
    </row>
    <row r="29" spans="2:9">
      <c r="B29" s="3"/>
      <c r="C29" s="19"/>
      <c r="D29" s="8"/>
      <c r="E29" s="8"/>
      <c r="F29" s="4"/>
      <c r="G29" s="4"/>
      <c r="H29" s="4"/>
      <c r="I29" s="30"/>
    </row>
    <row r="30" spans="2:9">
      <c r="B30" s="20">
        <f ca="1">NOW()</f>
        <v>46140.64125</v>
      </c>
      <c r="C30" s="21"/>
      <c r="D30" s="21"/>
      <c r="E30" s="353" t="s">
        <v>1053</v>
      </c>
      <c r="F30" s="22"/>
      <c r="G30" s="23" t="s">
        <v>25</v>
      </c>
      <c r="H30" s="22"/>
      <c r="I30" s="33"/>
    </row>
    <row r="31" spans="2:9">
      <c r="B31" s="20"/>
      <c r="C31" s="21"/>
      <c r="D31" s="21"/>
      <c r="E31" s="22"/>
      <c r="F31" s="22"/>
      <c r="G31" s="24" t="s">
        <v>26</v>
      </c>
      <c r="H31" s="22"/>
      <c r="I31" s="33"/>
    </row>
    <row r="32" ht="15.75" spans="2:9">
      <c r="B32" s="25"/>
      <c r="C32" s="26"/>
      <c r="D32" s="26"/>
      <c r="E32" s="27"/>
      <c r="F32" s="27"/>
      <c r="G32" s="28" t="s">
        <v>27</v>
      </c>
      <c r="H32" s="27"/>
      <c r="I32" s="34"/>
    </row>
  </sheetData>
  <mergeCells count="2">
    <mergeCell ref="B5:H5"/>
    <mergeCell ref="B30:D32"/>
  </mergeCells>
  <pageMargins left="0.511811024" right="0.511811024" top="0.787401575" bottom="0.787401575" header="0.31496062" footer="0.31496062"/>
  <pageSetup paperSize="9" orientation="portrait"/>
  <headerFooter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Company>Microsoft Corporation</Company>
  <Application>Microsoft Excel</Application>
  <HeadingPairs>
    <vt:vector size="2" baseType="variant">
      <vt:variant>
        <vt:lpstr>工作表</vt:lpstr>
      </vt:variant>
      <vt:variant>
        <vt:i4>7</vt:i4>
      </vt:variant>
    </vt:vector>
  </HeadingPairs>
  <TitlesOfParts>
    <vt:vector size="7" baseType="lpstr">
      <vt:lpstr>Cronograma</vt:lpstr>
      <vt:lpstr>Resumo Geral</vt:lpstr>
      <vt:lpstr>Planilha Analítica</vt:lpstr>
      <vt:lpstr>Orçamento</vt:lpstr>
      <vt:lpstr>Curva ABC</vt:lpstr>
      <vt:lpstr>BDI SERVIÇOS</vt:lpstr>
      <vt:lpstr>BDI INSUMO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Sinapi em Excel</dc:title>
  <dc:subject>Sinapi em Excel</dc:subject>
  <dc:creator>i9orcamentos.com.br</dc:creator>
  <cp:keywords>Sinapi Excel</cp:keywords>
  <dc:description>Sinapi em Excel</dc:description>
  <cp:lastModifiedBy>debora.strack</cp:lastModifiedBy>
  <dcterms:created xsi:type="dcterms:W3CDTF">2023-05-02T14:49:00Z</dcterms:created>
  <cp:lastPrinted>2026-03-10T12:10:00Z</cp:lastPrinted>
  <dcterms:modified xsi:type="dcterms:W3CDTF">2026-04-28T19:23:36Z</dcterms:modified>
  <cp:category>Sinapi Excel</cp:category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61848784D5C34275BB5EB8FB0E55A3EB_13</vt:lpwstr>
  </property>
  <property fmtid="{D5CDD505-2E9C-101B-9397-08002B2CF9AE}" pid="3" name="KSOProductBuildVer">
    <vt:lpwstr>1046-12.2.0.22549</vt:lpwstr>
  </property>
</Properties>
</file>