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Total 100%" sheetId="1" r:id="rId1"/>
  </sheets>
  <definedNames>
    <definedName name="_xlnm.Print_Area" localSheetId="0">'Total 100%'!$A$1:$K$200</definedName>
    <definedName name="_xlnm.Print_Titles" localSheetId="0">'Total 100%'!$A:$I,'Total 100%'!$7:$7</definedName>
  </definedNames>
  <calcPr calcId="162913"/>
</workbook>
</file>

<file path=xl/calcChain.xml><?xml version="1.0" encoding="utf-8"?>
<calcChain xmlns="http://schemas.openxmlformats.org/spreadsheetml/2006/main">
  <c r="H48" i="1" l="1"/>
  <c r="H31" i="1"/>
  <c r="H80" i="1"/>
  <c r="H167" i="1"/>
  <c r="H145" i="1"/>
  <c r="H16" i="1"/>
  <c r="H97" i="1"/>
  <c r="H126" i="1"/>
  <c r="H118" i="1"/>
  <c r="H163" i="1"/>
  <c r="H154" i="1"/>
  <c r="H161" i="1"/>
  <c r="H96" i="1"/>
  <c r="H103" i="1"/>
  <c r="H54" i="1"/>
  <c r="H132" i="1"/>
  <c r="H30" i="1"/>
  <c r="H83" i="1"/>
  <c r="H135" i="1"/>
  <c r="H51" i="1"/>
  <c r="H102" i="1"/>
  <c r="H27" i="1"/>
  <c r="H152" i="1"/>
  <c r="H130" i="1"/>
  <c r="H128" i="1"/>
  <c r="H140" i="1"/>
  <c r="H125" i="1"/>
  <c r="H57" i="1"/>
  <c r="H35" i="1"/>
  <c r="H52" i="1"/>
  <c r="H69" i="1"/>
  <c r="H38" i="1"/>
  <c r="H46" i="1"/>
  <c r="H107" i="1"/>
  <c r="H89" i="1"/>
  <c r="H61" i="1"/>
  <c r="H68" i="1"/>
  <c r="H64" i="1"/>
  <c r="H34" i="1"/>
  <c r="H49" i="1"/>
  <c r="H104" i="1"/>
  <c r="H150" i="1"/>
  <c r="H58" i="1"/>
  <c r="H73" i="1"/>
  <c r="H153" i="1"/>
  <c r="H129" i="1"/>
  <c r="H10" i="1"/>
  <c r="H134" i="1"/>
  <c r="H17" i="1"/>
  <c r="H39" i="1"/>
  <c r="H121" i="1"/>
  <c r="H147" i="1"/>
  <c r="H109" i="1"/>
  <c r="H110" i="1"/>
  <c r="H157" i="1"/>
  <c r="H114" i="1"/>
  <c r="H95" i="1"/>
  <c r="H122" i="1"/>
  <c r="H149" i="1"/>
  <c r="H65" i="1"/>
  <c r="H156" i="1"/>
  <c r="H33" i="1"/>
  <c r="H84" i="1"/>
  <c r="H155" i="1"/>
  <c r="H124" i="1"/>
  <c r="H138" i="1"/>
  <c r="G53" i="1"/>
  <c r="H53" i="1" s="1"/>
  <c r="G15" i="1"/>
  <c r="H15" i="1" s="1"/>
  <c r="G138" i="1"/>
  <c r="G124" i="1"/>
  <c r="G155" i="1"/>
  <c r="G106" i="1"/>
  <c r="H106" i="1" s="1"/>
  <c r="G41" i="1"/>
  <c r="H41" i="1" s="1"/>
  <c r="G151" i="1"/>
  <c r="H151" i="1" s="1"/>
  <c r="G123" i="1"/>
  <c r="H123" i="1" s="1"/>
  <c r="G84" i="1"/>
  <c r="G33" i="1"/>
  <c r="G156" i="1"/>
  <c r="G98" i="1"/>
  <c r="H98" i="1" s="1"/>
  <c r="G37" i="1"/>
  <c r="H37" i="1" s="1"/>
  <c r="G141" i="1"/>
  <c r="H141" i="1" s="1"/>
  <c r="G166" i="1"/>
  <c r="H166" i="1" s="1"/>
  <c r="G24" i="1"/>
  <c r="H24" i="1" s="1"/>
  <c r="G127" i="1"/>
  <c r="H127" i="1" s="1"/>
  <c r="G65" i="1"/>
  <c r="G149" i="1"/>
  <c r="G122" i="1"/>
  <c r="G120" i="1"/>
  <c r="H120" i="1" s="1"/>
  <c r="G116" i="1"/>
  <c r="H116" i="1" s="1"/>
  <c r="G115" i="1"/>
  <c r="H115" i="1" s="1"/>
  <c r="G111" i="1"/>
  <c r="H111" i="1" s="1"/>
  <c r="G95" i="1"/>
  <c r="G114" i="1"/>
  <c r="G157" i="1"/>
  <c r="G133" i="1"/>
  <c r="H133" i="1" s="1"/>
  <c r="G94" i="1"/>
  <c r="H94" i="1" s="1"/>
  <c r="G159" i="1"/>
  <c r="H159" i="1" s="1"/>
  <c r="G101" i="1"/>
  <c r="H101" i="1" s="1"/>
  <c r="G75" i="1"/>
  <c r="H75" i="1" s="1"/>
  <c r="G74" i="1"/>
  <c r="H74" i="1" s="1"/>
  <c r="G110" i="1"/>
  <c r="G109" i="1"/>
  <c r="G147" i="1"/>
  <c r="G146" i="1"/>
  <c r="H146" i="1" s="1"/>
  <c r="G36" i="1"/>
  <c r="H36" i="1" s="1"/>
  <c r="G26" i="1"/>
  <c r="H26" i="1" s="1"/>
  <c r="G14" i="1"/>
  <c r="H14" i="1" s="1"/>
  <c r="G121" i="1"/>
  <c r="G39" i="1"/>
  <c r="G17" i="1"/>
  <c r="G44" i="1"/>
  <c r="H44" i="1" s="1"/>
  <c r="G29" i="1"/>
  <c r="H29" i="1" s="1"/>
  <c r="G20" i="1"/>
  <c r="H20" i="1" s="1"/>
  <c r="G9" i="1"/>
  <c r="H9" i="1" s="1"/>
  <c r="G28" i="1"/>
  <c r="H28" i="1" s="1"/>
  <c r="G134" i="1"/>
  <c r="G10" i="1"/>
  <c r="G129" i="1"/>
  <c r="G158" i="1"/>
  <c r="H158" i="1" s="1"/>
  <c r="G162" i="1"/>
  <c r="H162" i="1" s="1"/>
  <c r="G81" i="1"/>
  <c r="H81" i="1" s="1"/>
  <c r="G137" i="1"/>
  <c r="H137" i="1" s="1"/>
  <c r="G153" i="1"/>
  <c r="G73" i="1"/>
  <c r="G58" i="1"/>
  <c r="G150" i="1"/>
  <c r="G56" i="1"/>
  <c r="H56" i="1" s="1"/>
  <c r="G70" i="1"/>
  <c r="H70" i="1" s="1"/>
  <c r="G71" i="1"/>
  <c r="H71" i="1" s="1"/>
  <c r="G90" i="1"/>
  <c r="H90" i="1" s="1"/>
  <c r="G91" i="1"/>
  <c r="H91" i="1" s="1"/>
  <c r="G104" i="1"/>
  <c r="G49" i="1"/>
  <c r="G34" i="1"/>
  <c r="G72" i="1"/>
  <c r="H72" i="1" s="1"/>
  <c r="G45" i="1"/>
  <c r="H45" i="1" s="1"/>
  <c r="G77" i="1"/>
  <c r="H77" i="1" s="1"/>
  <c r="G108" i="1"/>
  <c r="H108" i="1" s="1"/>
  <c r="G64" i="1"/>
  <c r="G68" i="1"/>
  <c r="G61" i="1"/>
  <c r="G89" i="1"/>
  <c r="G87" i="1"/>
  <c r="H87" i="1" s="1"/>
  <c r="G40" i="1"/>
  <c r="H40" i="1" s="1"/>
  <c r="G62" i="1"/>
  <c r="H62" i="1" s="1"/>
  <c r="G67" i="1"/>
  <c r="H67" i="1" s="1"/>
  <c r="G66" i="1"/>
  <c r="H66" i="1" s="1"/>
  <c r="G107" i="1"/>
  <c r="G46" i="1"/>
  <c r="G38" i="1"/>
  <c r="G25" i="1"/>
  <c r="H25" i="1" s="1"/>
  <c r="G88" i="1"/>
  <c r="H88" i="1" s="1"/>
  <c r="G78" i="1"/>
  <c r="H78" i="1" s="1"/>
  <c r="G86" i="1"/>
  <c r="H86" i="1" s="1"/>
  <c r="G69" i="1"/>
  <c r="G52" i="1"/>
  <c r="G35" i="1"/>
  <c r="G57" i="1"/>
  <c r="G59" i="1"/>
  <c r="H59" i="1" s="1"/>
  <c r="G117" i="1"/>
  <c r="H117" i="1" s="1"/>
  <c r="G43" i="1"/>
  <c r="H43" i="1" s="1"/>
  <c r="G92" i="1"/>
  <c r="H92" i="1" s="1"/>
  <c r="G22" i="1"/>
  <c r="H22" i="1" s="1"/>
  <c r="G125" i="1"/>
  <c r="G140" i="1"/>
  <c r="G128" i="1"/>
  <c r="G139" i="1"/>
  <c r="H139" i="1" s="1"/>
  <c r="G142" i="1"/>
  <c r="H142" i="1" s="1"/>
  <c r="G164" i="1"/>
  <c r="H164" i="1" s="1"/>
  <c r="G55" i="1"/>
  <c r="H55" i="1" s="1"/>
  <c r="G130" i="1"/>
  <c r="G152" i="1"/>
  <c r="G27" i="1"/>
  <c r="G102" i="1"/>
  <c r="G99" i="1"/>
  <c r="H99" i="1" s="1"/>
  <c r="G143" i="1"/>
  <c r="H143" i="1" s="1"/>
  <c r="G21" i="1"/>
  <c r="H21" i="1" s="1"/>
  <c r="G12" i="1"/>
  <c r="H12" i="1" s="1"/>
  <c r="G11" i="1"/>
  <c r="H11" i="1" s="1"/>
  <c r="G51" i="1"/>
  <c r="G135" i="1"/>
  <c r="G83" i="1"/>
  <c r="G42" i="1"/>
  <c r="H42" i="1" s="1"/>
  <c r="G131" i="1"/>
  <c r="H131" i="1" s="1"/>
  <c r="G119" i="1"/>
  <c r="H119" i="1" s="1"/>
  <c r="G79" i="1"/>
  <c r="H79" i="1" s="1"/>
  <c r="G30" i="1"/>
  <c r="G132" i="1"/>
  <c r="G54" i="1"/>
  <c r="G103" i="1"/>
  <c r="G136" i="1"/>
  <c r="H136" i="1" s="1"/>
  <c r="G32" i="1"/>
  <c r="H32" i="1" s="1"/>
  <c r="G160" i="1"/>
  <c r="H160" i="1" s="1"/>
  <c r="G82" i="1"/>
  <c r="H82" i="1" s="1"/>
  <c r="G165" i="1"/>
  <c r="H165" i="1" s="1"/>
  <c r="G96" i="1"/>
  <c r="G161" i="1"/>
  <c r="G154" i="1"/>
  <c r="G18" i="1"/>
  <c r="H18" i="1" s="1"/>
  <c r="G144" i="1"/>
  <c r="H144" i="1" s="1"/>
  <c r="G50" i="1"/>
  <c r="H50" i="1" s="1"/>
  <c r="G60" i="1"/>
  <c r="H60" i="1" s="1"/>
  <c r="G163" i="1"/>
  <c r="G118" i="1"/>
  <c r="G126" i="1"/>
  <c r="G13" i="1"/>
  <c r="H13" i="1" s="1"/>
  <c r="G19" i="1"/>
  <c r="H19" i="1" s="1"/>
  <c r="G148" i="1"/>
  <c r="H148" i="1" s="1"/>
  <c r="G112" i="1"/>
  <c r="H112" i="1" s="1"/>
  <c r="G23" i="1"/>
  <c r="H23" i="1" s="1"/>
  <c r="G93" i="1"/>
  <c r="H93" i="1" s="1"/>
  <c r="G97" i="1"/>
  <c r="G16" i="1"/>
  <c r="G145" i="1"/>
  <c r="G100" i="1"/>
  <c r="H100" i="1" s="1"/>
  <c r="G113" i="1"/>
  <c r="H113" i="1" s="1"/>
  <c r="G47" i="1"/>
  <c r="H47" i="1" s="1"/>
  <c r="G85" i="1"/>
  <c r="H85" i="1" s="1"/>
  <c r="G63" i="1"/>
  <c r="H63" i="1" s="1"/>
  <c r="G48" i="1"/>
  <c r="G31" i="1"/>
  <c r="G76" i="1"/>
  <c r="H76" i="1" s="1"/>
  <c r="G80" i="1"/>
  <c r="G167" i="1"/>
  <c r="G105" i="1"/>
  <c r="H105" i="1" s="1"/>
  <c r="J25" i="1" l="1"/>
  <c r="J50" i="1"/>
  <c r="J163" i="1"/>
  <c r="J46" i="1"/>
  <c r="J45" i="1"/>
  <c r="J126" i="1"/>
  <c r="J153" i="1"/>
  <c r="J101" i="1"/>
  <c r="J39" i="1"/>
  <c r="J74" i="1"/>
  <c r="J102" i="1"/>
  <c r="J29" i="1"/>
  <c r="J73" i="1"/>
  <c r="J129" i="1"/>
  <c r="J87" i="1"/>
  <c r="J21" i="1"/>
  <c r="J88" i="1"/>
  <c r="J85" i="1"/>
  <c r="J155" i="1"/>
  <c r="J17" i="1"/>
  <c r="J33" i="1"/>
  <c r="J66" i="1"/>
  <c r="J54" i="1"/>
  <c r="J38" i="1"/>
  <c r="J92" i="1"/>
  <c r="J41" i="1"/>
  <c r="J90" i="1"/>
  <c r="J28" i="1"/>
  <c r="J158" i="1"/>
  <c r="J146" i="1"/>
  <c r="J91" i="1"/>
  <c r="J138" i="1"/>
  <c r="J124" i="1"/>
  <c r="J72" i="1"/>
  <c r="J107" i="1"/>
  <c r="J10" i="1"/>
  <c r="J114" i="1"/>
  <c r="J109" i="1"/>
  <c r="J26" i="1"/>
  <c r="J81" i="1"/>
  <c r="J35" i="1"/>
  <c r="J76" i="1"/>
  <c r="J62" i="1"/>
  <c r="J83" i="1"/>
  <c r="J154" i="1"/>
  <c r="J69" i="1"/>
  <c r="J151" i="1"/>
  <c r="J80" i="1"/>
  <c r="J64" i="1"/>
  <c r="J44" i="1"/>
  <c r="J55" i="1"/>
  <c r="J82" i="1"/>
  <c r="J68" i="1"/>
  <c r="J13" i="1"/>
  <c r="J14" i="1"/>
  <c r="J70" i="1"/>
  <c r="J112" i="1"/>
  <c r="J79" i="1"/>
  <c r="J162" i="1"/>
  <c r="J110" i="1"/>
  <c r="J121" i="1"/>
  <c r="J119" i="1"/>
  <c r="J99" i="1"/>
  <c r="J125" i="1"/>
  <c r="J130" i="1"/>
  <c r="J104" i="1"/>
  <c r="J51" i="1"/>
  <c r="J152" i="1"/>
  <c r="J103" i="1"/>
  <c r="J160" i="1"/>
  <c r="J94" i="1"/>
  <c r="J167" i="1"/>
  <c r="J42" i="1"/>
  <c r="J77" i="1"/>
  <c r="J32" i="1"/>
  <c r="J142" i="1"/>
  <c r="J148" i="1"/>
  <c r="J59" i="1"/>
  <c r="J95" i="1"/>
  <c r="J131" i="1"/>
  <c r="J132" i="1"/>
  <c r="J84" i="1"/>
  <c r="J117" i="1"/>
  <c r="J31" i="1"/>
  <c r="J118" i="1"/>
  <c r="J27" i="1"/>
  <c r="J78" i="1"/>
  <c r="J128" i="1"/>
  <c r="J165" i="1"/>
  <c r="J56" i="1"/>
  <c r="J75" i="1"/>
  <c r="J147" i="1"/>
  <c r="J40" i="1"/>
  <c r="J18" i="1"/>
  <c r="J49" i="1"/>
  <c r="J61" i="1"/>
  <c r="J96" i="1"/>
  <c r="J34" i="1"/>
  <c r="J58" i="1"/>
  <c r="J23" i="1"/>
  <c r="J67" i="1"/>
  <c r="J36" i="1"/>
  <c r="J20" i="1"/>
  <c r="J53" i="1"/>
  <c r="J106" i="1"/>
  <c r="J105" i="1"/>
  <c r="J63" i="1"/>
  <c r="J123" i="1"/>
  <c r="J139" i="1"/>
  <c r="J134" i="1"/>
  <c r="J60" i="1"/>
  <c r="J57" i="1"/>
  <c r="J133" i="1"/>
  <c r="J150" i="1"/>
  <c r="J11" i="1"/>
  <c r="J136" i="1"/>
  <c r="J22" i="1"/>
  <c r="J144" i="1"/>
  <c r="J157" i="1"/>
  <c r="J137" i="1"/>
  <c r="J52" i="1"/>
  <c r="J159" i="1"/>
  <c r="J71" i="1"/>
  <c r="J135" i="1"/>
  <c r="J86" i="1"/>
  <c r="J15" i="1"/>
  <c r="J164" i="1"/>
  <c r="J108" i="1"/>
  <c r="J19" i="1"/>
  <c r="J30" i="1"/>
  <c r="J143" i="1"/>
  <c r="J140" i="1"/>
  <c r="J89" i="1"/>
  <c r="J161" i="1"/>
  <c r="J12" i="1"/>
  <c r="J48" i="1"/>
  <c r="J43" i="1"/>
  <c r="J9" i="1"/>
  <c r="H169" i="1" l="1"/>
  <c r="I83" i="1" l="1"/>
  <c r="I145" i="1"/>
  <c r="I38" i="1"/>
  <c r="I34" i="1"/>
  <c r="I129" i="1"/>
  <c r="I147" i="1"/>
  <c r="I155" i="1"/>
  <c r="I154" i="1"/>
  <c r="I122" i="1"/>
  <c r="I57" i="1"/>
  <c r="I61" i="1"/>
  <c r="I102" i="1"/>
  <c r="I27" i="1"/>
  <c r="I156" i="1"/>
  <c r="I103" i="1"/>
  <c r="I126" i="1"/>
  <c r="I58" i="1"/>
  <c r="I157" i="1"/>
  <c r="I150" i="1"/>
  <c r="I54" i="1"/>
  <c r="I17" i="1"/>
  <c r="I89" i="1"/>
  <c r="I35" i="1"/>
  <c r="I128" i="1"/>
  <c r="I32" i="1"/>
  <c r="I148" i="1"/>
  <c r="I108" i="1"/>
  <c r="I86" i="1"/>
  <c r="I149" i="1"/>
  <c r="I47" i="1"/>
  <c r="I91" i="1"/>
  <c r="I39" i="1"/>
  <c r="I143" i="1"/>
  <c r="I56" i="1"/>
  <c r="I164" i="1"/>
  <c r="I50" i="1"/>
  <c r="I60" i="1"/>
  <c r="I78" i="1"/>
  <c r="I28" i="1"/>
  <c r="I107" i="1"/>
  <c r="I84" i="1"/>
  <c r="I119" i="1"/>
  <c r="I105" i="1"/>
  <c r="I22" i="1"/>
  <c r="I40" i="1"/>
  <c r="I73" i="1"/>
  <c r="I104" i="1"/>
  <c r="I41" i="1"/>
  <c r="I81" i="1"/>
  <c r="I131" i="1"/>
  <c r="I24" i="1"/>
  <c r="I112" i="1"/>
  <c r="I70" i="1"/>
  <c r="I111" i="1"/>
  <c r="I144" i="1"/>
  <c r="I118" i="1"/>
  <c r="I95" i="1"/>
  <c r="I88" i="1"/>
  <c r="I121" i="1"/>
  <c r="I160" i="1"/>
  <c r="I153" i="1"/>
  <c r="I30" i="1"/>
  <c r="I29" i="1"/>
  <c r="I55" i="1"/>
  <c r="I45" i="1"/>
  <c r="I142" i="1"/>
  <c r="I113" i="1"/>
  <c r="I109" i="1"/>
  <c r="I135" i="1"/>
  <c r="I21" i="1"/>
  <c r="I120" i="1"/>
  <c r="I140" i="1"/>
  <c r="I67" i="1"/>
  <c r="I163" i="1"/>
  <c r="I90" i="1"/>
  <c r="I46" i="1"/>
  <c r="I10" i="1"/>
  <c r="I94" i="1"/>
  <c r="I137" i="1"/>
  <c r="I162" i="1"/>
  <c r="I18" i="1"/>
  <c r="I100" i="1"/>
  <c r="I68" i="1"/>
  <c r="I23" i="1"/>
  <c r="I43" i="1"/>
  <c r="I115" i="1"/>
  <c r="I127" i="1"/>
  <c r="I71" i="1"/>
  <c r="I87" i="1"/>
  <c r="I16" i="1"/>
  <c r="I69" i="1"/>
  <c r="I49" i="1"/>
  <c r="I93" i="1"/>
  <c r="I141" i="1"/>
  <c r="I65" i="1"/>
  <c r="I14" i="1"/>
  <c r="I37" i="1"/>
  <c r="I26" i="1"/>
  <c r="I146" i="1"/>
  <c r="I42" i="1"/>
  <c r="I139" i="1"/>
  <c r="I74" i="1"/>
  <c r="I82" i="1"/>
  <c r="I62" i="1"/>
  <c r="I134" i="1"/>
  <c r="I25" i="1"/>
  <c r="I110" i="1"/>
  <c r="I12" i="1"/>
  <c r="I114" i="1"/>
  <c r="I51" i="1"/>
  <c r="I159" i="1"/>
  <c r="I99" i="1"/>
  <c r="I13" i="1"/>
  <c r="I132" i="1"/>
  <c r="I151" i="1"/>
  <c r="I106" i="1"/>
  <c r="I72" i="1"/>
  <c r="I64" i="1"/>
  <c r="I15" i="1"/>
  <c r="I92" i="1"/>
  <c r="I20" i="1"/>
  <c r="I158" i="1"/>
  <c r="I152" i="1"/>
  <c r="I11" i="1"/>
  <c r="I166" i="1"/>
  <c r="I33" i="1"/>
  <c r="I19" i="1"/>
  <c r="I130" i="1"/>
  <c r="I97" i="1"/>
  <c r="I133" i="1"/>
  <c r="I165" i="1"/>
  <c r="I9" i="1"/>
  <c r="I124" i="1"/>
  <c r="I52" i="1"/>
  <c r="I44" i="1"/>
  <c r="I136" i="1"/>
  <c r="I59" i="1"/>
  <c r="I101" i="1"/>
  <c r="I96" i="1"/>
  <c r="I123" i="1"/>
  <c r="I125" i="1"/>
  <c r="I161" i="1"/>
  <c r="I79" i="1"/>
  <c r="I66" i="1"/>
  <c r="I138" i="1"/>
  <c r="I117" i="1"/>
  <c r="I36" i="1"/>
  <c r="I77" i="1"/>
  <c r="I116" i="1"/>
  <c r="I75" i="1"/>
  <c r="I98" i="1"/>
  <c r="I85" i="1"/>
  <c r="I80" i="1"/>
  <c r="I31" i="1"/>
  <c r="I53" i="1"/>
  <c r="I63" i="1"/>
  <c r="I48" i="1"/>
  <c r="I167" i="1"/>
  <c r="I76" i="1"/>
  <c r="K9" i="1" l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</calcChain>
</file>

<file path=xl/sharedStrings.xml><?xml version="1.0" encoding="utf-8"?>
<sst xmlns="http://schemas.openxmlformats.org/spreadsheetml/2006/main" count="629" uniqueCount="277">
  <si>
    <t>Curva ABC</t>
  </si>
  <si>
    <t xml:space="preserve"> </t>
  </si>
  <si>
    <t>Código</t>
  </si>
  <si>
    <t>Descrição</t>
  </si>
  <si>
    <t>Porcentagem</t>
  </si>
  <si>
    <t>Porcentagem Acumulada</t>
  </si>
  <si>
    <t>m²</t>
  </si>
  <si>
    <t>Material</t>
  </si>
  <si>
    <t>m³</t>
  </si>
  <si>
    <t>Hidrossemeadura</t>
  </si>
  <si>
    <t>Pintura de ligação</t>
  </si>
  <si>
    <t>Imprimação com emulsão asfáltica</t>
  </si>
  <si>
    <t>Tratamento superficial duplo com emulsão - brita comercial</t>
  </si>
  <si>
    <t>Escavação, carga e transporte em material de 1ª categoria - DMT de 50 m</t>
  </si>
  <si>
    <t>AGA4413996</t>
  </si>
  <si>
    <t>Enleivamento</t>
  </si>
  <si>
    <t>m</t>
  </si>
  <si>
    <t>AGA4011463</t>
  </si>
  <si>
    <t>Concreto asfáltico - faixa C - areia e brita comerciais</t>
  </si>
  <si>
    <t>t</t>
  </si>
  <si>
    <t>AGA4413013</t>
  </si>
  <si>
    <t>Cerca de passagem de fauna com tela de alambrado sobre mureta de blocos de concreto - H = 20 cm - mourões de madeira a cada 2,5 m e esticador a cada 50 m</t>
  </si>
  <si>
    <t>un</t>
  </si>
  <si>
    <t>un.dia</t>
  </si>
  <si>
    <t>Escavação mecânica de vala em material de 1ª categoria</t>
  </si>
  <si>
    <t>AGA4915669</t>
  </si>
  <si>
    <t>Remoção mecanizada de camada granular do pavimento</t>
  </si>
  <si>
    <t>Reaterro e compactação com soquete vibratório</t>
  </si>
  <si>
    <t>Demolição manual de construções provisórias de madeira - com reaproveitamento</t>
  </si>
  <si>
    <t>h</t>
  </si>
  <si>
    <t>eq.mês</t>
  </si>
  <si>
    <t>Veículo leve - 53 kW (sem motorista)</t>
  </si>
  <si>
    <t>mês</t>
  </si>
  <si>
    <t>Apontador</t>
  </si>
  <si>
    <t>Vigia</t>
  </si>
  <si>
    <t>Auxiliar de topografia</t>
  </si>
  <si>
    <t>Técnico de segurança do trabalho</t>
  </si>
  <si>
    <t>Laboratorista</t>
  </si>
  <si>
    <t>Auxiliar técnico</t>
  </si>
  <si>
    <t>Motorista de veículo leve - mensalista</t>
  </si>
  <si>
    <t>Porteiro</t>
  </si>
  <si>
    <t>Auxiliar administrativo</t>
  </si>
  <si>
    <t>Secretária</t>
  </si>
  <si>
    <t>Chefe do setor administrativo</t>
  </si>
  <si>
    <t>Topógrafo</t>
  </si>
  <si>
    <t>Dissipador de energia - DES 01 - areia e pedra de mão comerciais</t>
  </si>
  <si>
    <t>Encarregado geral</t>
  </si>
  <si>
    <t>Faxineiro</t>
  </si>
  <si>
    <t>Encarregado de pavimentação</t>
  </si>
  <si>
    <t>Unidade</t>
  </si>
  <si>
    <t>Quantidade</t>
  </si>
  <si>
    <t>BDI</t>
  </si>
  <si>
    <t>Serviços</t>
  </si>
  <si>
    <t>Custo unitário</t>
  </si>
  <si>
    <t>Preço total</t>
  </si>
  <si>
    <t>Código2</t>
  </si>
  <si>
    <t>Total:</t>
  </si>
  <si>
    <t>Contenção em solo-cimento ensacado com mistura de solo de jazida com 8% de cimento - confecção e assentamento</t>
  </si>
  <si>
    <t>Demolição de concreto simples com martelete</t>
  </si>
  <si>
    <t>Módulo de transição de defensa metálica para barreira rígida - fornecimento e implantação</t>
  </si>
  <si>
    <t>Base de solo-cimento com 7% de cimento e mistura na pista com material de jazida</t>
  </si>
  <si>
    <t>Fresagem descontínua de revestimento asfáltico - espessura de 3 cm</t>
  </si>
  <si>
    <t>Limpeza de sarjeta e meio-fio</t>
  </si>
  <si>
    <t>Limpeza de descida d’água</t>
  </si>
  <si>
    <t>Limpeza de bueiro</t>
  </si>
  <si>
    <t>Desobstrução de bueiro</t>
  </si>
  <si>
    <t>Caiação mecanizada com fixador de cal</t>
  </si>
  <si>
    <t>Roçada mecanizada com roçadeira de arraste</t>
  </si>
  <si>
    <t>ha</t>
  </si>
  <si>
    <t>Roçada com roçadeira costal</t>
  </si>
  <si>
    <t>Placa para sinalização de obras montada em cavalete metálico - 1,00 x 1,00 m - utilização de 600 ciclos - fornecimento, 01 implantação e 01 retirada diária</t>
  </si>
  <si>
    <t>Placa de advertência para sinalização de obras montada em suporte metálico móvel, lado 1,00 m - utilização de 600 ciclos - fornecimento, 01 implantação e 01 retirada diária</t>
  </si>
  <si>
    <t>Tacha refletiva em plástico injetado - bidirecional tipo i - com um pino - fornecimento e colocação</t>
  </si>
  <si>
    <t>Remoção de placa de sinalização</t>
  </si>
  <si>
    <t>Placa em aço - película i + iii - fornecimento e implantação</t>
  </si>
  <si>
    <t>Placa em aço - película iii + iii - fornecimento e implantação</t>
  </si>
  <si>
    <t>Operação de sinalização por bandeirola de tecido ou com placa metálica</t>
  </si>
  <si>
    <t>Suporte para placa de sinalização em madeira de lei tratada 8 x 8 cm - fornecimento e implantação</t>
  </si>
  <si>
    <t>Carga, manobra e descarga de agregados ou solos em caminhão basculante de 14 m³ - carga com carregadeira de 3,40 m³ e descarga livre</t>
  </si>
  <si>
    <t>Transporte com caminhão basculante de 14 m³ - rodovia em revestimento primário</t>
  </si>
  <si>
    <t>tkm</t>
  </si>
  <si>
    <t>Transporte com caminhão basculante de 14 m³ - rodovia pavimentada</t>
  </si>
  <si>
    <t>2003371EG0</t>
  </si>
  <si>
    <t>Tento de concreto - areia e brita comerciais - forma de madeira</t>
  </si>
  <si>
    <t>AA000002</t>
  </si>
  <si>
    <t>Aquisição de Emulsão Asfáltica de Petróleo RR-2C</t>
  </si>
  <si>
    <t>AA000003</t>
  </si>
  <si>
    <t>Aquisição de Emulsão Asfáltica de Petróleo RR-1C</t>
  </si>
  <si>
    <t>AA000004</t>
  </si>
  <si>
    <t>Aquisição de Cimento Asfáltico de Petróleo CAP 30/45</t>
  </si>
  <si>
    <t>AA000005</t>
  </si>
  <si>
    <t>Aquisição de Emulsão Asfáltica para Imprimação</t>
  </si>
  <si>
    <t>AA000007</t>
  </si>
  <si>
    <t>Aquisição de Cimento Asfáltico CAP 60/85 com polímero</t>
  </si>
  <si>
    <t>AG2003473</t>
  </si>
  <si>
    <t>Dissipador de energia - DEB 16 - areia, brita e pedra de mão comerciais</t>
  </si>
  <si>
    <t>AGA3205866</t>
  </si>
  <si>
    <t>Gabião caixa 2 x 1 x 1,00 m - Zn/Al + PVC - D = 2,4 mm - pedra de mão comercial - fornecimento e assentamento</t>
  </si>
  <si>
    <t>AGA4003859</t>
  </si>
  <si>
    <t>Tratamento de camadas inferiores (sub-base e subleito) com brita comercial (pedra de mão e brita 1)</t>
  </si>
  <si>
    <t>AGA4010081</t>
  </si>
  <si>
    <t xml:space="preserve">Meio-fio de concreto - MFC 01 - areia e brita comerciais - forma de madeira (AGESUL) </t>
  </si>
  <si>
    <t>AGA4011466</t>
  </si>
  <si>
    <t>Concreto asfáltico com asfalto polímero - faixa C - areia e brita comerciais</t>
  </si>
  <si>
    <t>AGA4011481</t>
  </si>
  <si>
    <t>Reciclagem simples com incorporação do revestimento asfáltico à base</t>
  </si>
  <si>
    <t>AGA4915631</t>
  </si>
  <si>
    <t>Remendo profundo com imprimação com emulsão asfáltica - demolição mecânica e serra</t>
  </si>
  <si>
    <t>AGE4915667</t>
  </si>
  <si>
    <t>Remoção mecanizada de revestimento asfáltico (Reconstrução Total)</t>
  </si>
  <si>
    <t>EG000010</t>
  </si>
  <si>
    <t>Fornecimento e colocação de dispositivo refletivo para defensas</t>
  </si>
  <si>
    <t>P9806</t>
  </si>
  <si>
    <t>P9809</t>
  </si>
  <si>
    <t>Encarregado administrativo</t>
  </si>
  <si>
    <t>P9827</t>
  </si>
  <si>
    <t>P9840</t>
  </si>
  <si>
    <t>P9842</t>
  </si>
  <si>
    <t>P9878</t>
  </si>
  <si>
    <t>P9883</t>
  </si>
  <si>
    <t>P9893</t>
  </si>
  <si>
    <t>P9896</t>
  </si>
  <si>
    <t>P9897</t>
  </si>
  <si>
    <t>Técnico de meio ambiente</t>
  </si>
  <si>
    <t>P9903</t>
  </si>
  <si>
    <t>P9946</t>
  </si>
  <si>
    <t>Engenheiro auxiliar</t>
  </si>
  <si>
    <t>P9948</t>
  </si>
  <si>
    <t>P9949</t>
  </si>
  <si>
    <t>P9950</t>
  </si>
  <si>
    <t>P9955</t>
  </si>
  <si>
    <t>Engenheiro chefe</t>
  </si>
  <si>
    <t>TA000002</t>
  </si>
  <si>
    <t>Transporte de Emulsão Asfáltica de Petróleo RR-2C</t>
  </si>
  <si>
    <t>TA000003</t>
  </si>
  <si>
    <t>Transporte de Emulsão Asfáltica de Petróleo RR-1C</t>
  </si>
  <si>
    <t>TA000004</t>
  </si>
  <si>
    <t>Transporte de Cimento Asfáltico CAP 30/45</t>
  </si>
  <si>
    <t>TA000005</t>
  </si>
  <si>
    <t>Transporte de Emulsão Asfáltica para Imprimação</t>
  </si>
  <si>
    <t>TA000007</t>
  </si>
  <si>
    <t>Transporte de Cimento Asfáltico CAP 60/85 com Polímero</t>
  </si>
  <si>
    <t>Custo</t>
  </si>
  <si>
    <t>IMT9900694</t>
  </si>
  <si>
    <t xml:space="preserve">Veículo tipo van furgão com capacidade de 1,54 t - 93 kW </t>
  </si>
  <si>
    <t>AGE6817845</t>
  </si>
  <si>
    <t xml:space="preserve">Corpo de BSCC 2,00 x 2,00 m - seção fechada - pré-moldado - altura do aterro de 1,00 a 2,50 m - areia e brita comerciais - Confeccionado no canteiro de obras	</t>
  </si>
  <si>
    <t>AGE2003990</t>
  </si>
  <si>
    <t>Tubo PEAD para drenagem - D = 1.000 mm - fornecimento e instalaçã</t>
  </si>
  <si>
    <t>AGE2003992</t>
  </si>
  <si>
    <t>Tubo PEAD para drenagem - D = 1.200 mm - fornecimento e instalação</t>
  </si>
  <si>
    <t>AGA4010126</t>
  </si>
  <si>
    <t>Sarjeta triangular de concreto - STC 03 - escavação mecânica - areia e brita comerciais</t>
  </si>
  <si>
    <t>AGA2003353</t>
  </si>
  <si>
    <t>Sarjeta de canteiro central de concreto - SCC 03 - areia e brita comerciais</t>
  </si>
  <si>
    <t>AG0065</t>
  </si>
  <si>
    <t>Meio fio de concreto - MFC 09 - areia e brita comerciais - forma de madeira</t>
  </si>
  <si>
    <t>AGA2003391</t>
  </si>
  <si>
    <t>Descida d'água de aterros tipo rápido - DAR 02 - areia e brita comerciais</t>
  </si>
  <si>
    <t>AGE0001</t>
  </si>
  <si>
    <t>Dispositivo de contenção longitudinal, certificado segundo a ABNT NBR 15486:2016, tipo (H1 A W2) - Defensa Metálica - Fornecimento e Implantação</t>
  </si>
  <si>
    <t>AGA72019/1</t>
  </si>
  <si>
    <t>Placa de obra em chapa de aço galvanizado</t>
  </si>
  <si>
    <t>AGC8520001</t>
  </si>
  <si>
    <t>Regularização do subleito</t>
  </si>
  <si>
    <t>AGA4011370</t>
  </si>
  <si>
    <t>AGA4915618</t>
  </si>
  <si>
    <t>Recomposição de camada granular do pavimento com material de jazida</t>
  </si>
  <si>
    <t>AGA4915608</t>
  </si>
  <si>
    <t>Regularização de taludes com soquete vibratorio</t>
  </si>
  <si>
    <t>AGA4915724</t>
  </si>
  <si>
    <t>AGA5214001</t>
  </si>
  <si>
    <t>Pintura de faixa - tinta base acrílica emulsionada em água - espessura de 0,3 mm</t>
  </si>
  <si>
    <t>AGA5213403</t>
  </si>
  <si>
    <t>Pintura de faixa - tinta base acrílica emulsionada em água - espessura de 0,5 mm</t>
  </si>
  <si>
    <t>AGA5213407</t>
  </si>
  <si>
    <t>Pintura de setas e zebrados - tinta base acrílica emulsionada em água - espessura de 0,5 mm</t>
  </si>
  <si>
    <t>AGA4413905</t>
  </si>
  <si>
    <t>EG00004</t>
  </si>
  <si>
    <t>Retaludamento de cortes e aterros em material de 1ª categoria com escavadeira (Ref. 4413924)</t>
  </si>
  <si>
    <t>AGA4915661</t>
  </si>
  <si>
    <t>Sub-base de solo estabilizado granulometricamente sem mistura com material de jazida</t>
  </si>
  <si>
    <t>AGO4011256</t>
  </si>
  <si>
    <t>Base de brita graduada com brita comercial</t>
  </si>
  <si>
    <t>AGE4011484</t>
  </si>
  <si>
    <t>Reciclagem com incorporação do revestimento asfáltico à base com adição de brita comercial (45% em peso) e cimento (3% em peso)</t>
  </si>
  <si>
    <t>AB000001</t>
  </si>
  <si>
    <t>Aquisição de brita para reciclagem de base, inclusive carga, manobra e descarga de agregados</t>
  </si>
  <si>
    <t>AG4915667</t>
  </si>
  <si>
    <t>Remoção mecanizada de revestimento asfáltico</t>
  </si>
  <si>
    <t>AGE4915774</t>
  </si>
  <si>
    <t>Recomposição de erosão em acostamento com material local</t>
  </si>
  <si>
    <t>AG4915669</t>
  </si>
  <si>
    <t>Remoção mecanizada de camada granular do pavimento (Reconstrução Total)</t>
  </si>
  <si>
    <t>AGA4805757</t>
  </si>
  <si>
    <t>AGA1600989</t>
  </si>
  <si>
    <t>AGA1513940</t>
  </si>
  <si>
    <t>AGA4011297</t>
  </si>
  <si>
    <t>IMT9900454</t>
  </si>
  <si>
    <t>Debandas de Pessoal</t>
  </si>
  <si>
    <t>IMT0000182</t>
  </si>
  <si>
    <t>AGE9560</t>
  </si>
  <si>
    <t>Ônibus com capacidade para 80 lugares - 175 kW</t>
  </si>
  <si>
    <t>P9876</t>
  </si>
  <si>
    <t>P9875</t>
  </si>
  <si>
    <t>Encarregado de turma</t>
  </si>
  <si>
    <t>P9804</t>
  </si>
  <si>
    <t>P9858</t>
  </si>
  <si>
    <t>P9833</t>
  </si>
  <si>
    <t>Auxiliar de laboratório</t>
  </si>
  <si>
    <t>P9947</t>
  </si>
  <si>
    <t>Técnico florestal</t>
  </si>
  <si>
    <t>IMT0000171</t>
  </si>
  <si>
    <t>Manutencao do Canteiro e Alojamento</t>
  </si>
  <si>
    <t>IMT9900045</t>
  </si>
  <si>
    <t>Instalação de Canteiro e Acampamento</t>
  </si>
  <si>
    <t>IMT9900059</t>
  </si>
  <si>
    <t>Instalação de Usina de Asfalto</t>
  </si>
  <si>
    <t>IMT9900057</t>
  </si>
  <si>
    <t>Mobilização de Pessoal</t>
  </si>
  <si>
    <t>IMT9900058</t>
  </si>
  <si>
    <t>Desmobilização de Pessoal</t>
  </si>
  <si>
    <t>IMT0000105</t>
  </si>
  <si>
    <t>Mobilização de Equipamento Rodante</t>
  </si>
  <si>
    <t>IMT0000106</t>
  </si>
  <si>
    <t xml:space="preserve">Desmobilização de Equipamento Rodante </t>
  </si>
  <si>
    <t>IMT9900309</t>
  </si>
  <si>
    <t>Mobilização de equipamento de médio/ grande porte</t>
  </si>
  <si>
    <t>IMT9900310</t>
  </si>
  <si>
    <t>Desmobilização de equipamento de médio/ grande porte</t>
  </si>
  <si>
    <t>AGA0705233</t>
  </si>
  <si>
    <t>Boca BSCC 2,00 x 2,00 m - esconsidade 0° - areia e brita comerciais</t>
  </si>
  <si>
    <t>AGA0804377</t>
  </si>
  <si>
    <t>Boca BSTC D = 0,60 m - esconsidade 0° - areia e brita comerciais - alas esconsas</t>
  </si>
  <si>
    <t>AGA0804393</t>
  </si>
  <si>
    <t>Boca BSTC D = 1,00 m - esconsidade 0° - areia e brita comerciais - alas esconsas</t>
  </si>
  <si>
    <t>AGA0804401</t>
  </si>
  <si>
    <t>Boca BSTC D = 1,20 m - esconsidade 0° - areia e brita comerciais - alas esconsas</t>
  </si>
  <si>
    <t>AGA2003453</t>
  </si>
  <si>
    <t>Dissipador de energia - DEB 03 - areia e pedra de mão comerciais</t>
  </si>
  <si>
    <t>AGA2003455</t>
  </si>
  <si>
    <t>Dissipador de energia - DEB 04 - areia e pedra de mão comerciais</t>
  </si>
  <si>
    <t>AGA2003457</t>
  </si>
  <si>
    <t>Dissipador de energia - DEB 05 - areia e pedra de mão comerciais</t>
  </si>
  <si>
    <t>AGA2003459</t>
  </si>
  <si>
    <t>Dissipador de energia - DEB 06 - areia e pedra de mão comerciais</t>
  </si>
  <si>
    <t>AGA2003465</t>
  </si>
  <si>
    <t>Dissipador de energia - DEB 09 - areia e pedra de mão comerciais</t>
  </si>
  <si>
    <t>AGA2003471</t>
  </si>
  <si>
    <t>Dissipador de energia - DEB 12 - areia e pedra de mão comerciais</t>
  </si>
  <si>
    <t>AGM0002</t>
  </si>
  <si>
    <t>Dissipador de energia - DEB 15 - areia, brita e pedra de mão comerciais</t>
  </si>
  <si>
    <t>AGA2003479</t>
  </si>
  <si>
    <t>Caixa coletora de sarjeta - CCS 02 - com grelha de concreto - TCC 01</t>
  </si>
  <si>
    <t>AGA2003385</t>
  </si>
  <si>
    <t>Entrada para descida d'água - EDA 01 - areia e brita comerciais</t>
  </si>
  <si>
    <t>AGA2003387</t>
  </si>
  <si>
    <t>Entrada para descida d'água - EDA 02 - areia e brita comerciais</t>
  </si>
  <si>
    <t>AGA2003475</t>
  </si>
  <si>
    <t>Dissipador de energia - DED 01 - areia e pedra de mão comerciais</t>
  </si>
  <si>
    <t>AGA2003441</t>
  </si>
  <si>
    <t>AGE5213359</t>
  </si>
  <si>
    <t>Tacha refletiva em plástico injetado - monodirecional tipo I - com um pino - fornecimento e colocação</t>
  </si>
  <si>
    <t>AGS5216111</t>
  </si>
  <si>
    <t>AGA5213380</t>
  </si>
  <si>
    <t>Cavalete em polietileno zebrado com faixa refletiva e com sinalizador a LED com bateria - H = 1,14 m - utilização de 200 vezes</t>
  </si>
  <si>
    <t>AGE0002</t>
  </si>
  <si>
    <t>Terminal absorvedor de energia, certificado segundo a ABNT NBR 15.486:2016, especificado conforme NCHRP 350 nível de ensaio 2 (70 km/h) ou EN 1317 nível de ensaio 2 (80 km/h)</t>
  </si>
  <si>
    <t>AGA3713873</t>
  </si>
  <si>
    <t>IMT0000007</t>
  </si>
  <si>
    <t>Despesas Diversas</t>
  </si>
  <si>
    <t>AGA5212560</t>
  </si>
  <si>
    <t>AG5212556</t>
  </si>
  <si>
    <t>AGA5212557</t>
  </si>
  <si>
    <t>Placa de regulamentação para sinalização de obras montada em suporte metálico móvel - D = 1,00 m - utilização de 600 ciclos - fornecimento, 01 implantação e 01 retirada diária</t>
  </si>
  <si>
    <t>AGS5213835</t>
  </si>
  <si>
    <t>Cone plástico para canalização de trânsito - utilização de 150 ciclos - fornecimento, 01 implantação e 01 retirada diária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</si>
</sst>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###,##0.00000"/>
  </numFmts>
  <fonts count="8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 applyProtection="1"/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44" fontId="3" fillId="0" borderId="0" xfId="1" applyFont="1" applyAlignment="1" applyProtection="1">
      <alignment horizontal="right" vertical="center"/>
    </xf>
    <xf numFmtId="0" fontId="4" fillId="0" borderId="0" xfId="0" applyFont="1" applyAlignment="1" applyProtection="1">
      <alignment vertical="center" wrapText="1"/>
    </xf>
    <xf numFmtId="44" fontId="4" fillId="0" borderId="0" xfId="1" applyFont="1" applyAlignment="1" applyProtection="1">
      <alignment vertical="center" wrapText="1"/>
    </xf>
    <xf numFmtId="0" fontId="4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10" fontId="3" fillId="0" borderId="1" xfId="2" applyNumberFormat="1" applyFont="1" applyBorder="1" applyAlignment="1" applyProtection="1">
      <alignment horizontal="center" vertical="center"/>
    </xf>
    <xf numFmtId="44" fontId="4" fillId="0" borderId="0" xfId="1" applyFont="1" applyAlignment="1" applyProtection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 vertical="center"/>
    </xf>
    <xf numFmtId="44" fontId="4" fillId="0" borderId="0" xfId="1" applyFont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wrapText="1"/>
    </xf>
    <xf numFmtId="44" fontId="7" fillId="0" borderId="0" xfId="1" applyFont="1" applyFill="1" applyBorder="1" applyAlignment="1">
      <alignment horizontal="right" vertical="center"/>
    </xf>
    <xf numFmtId="10" fontId="6" fillId="0" borderId="1" xfId="2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10" fontId="6" fillId="2" borderId="1" xfId="2" applyNumberFormat="1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10" fontId="3" fillId="0" borderId="0" xfId="2" applyNumberFormat="1" applyFont="1" applyAlignment="1" applyProtection="1">
      <alignment horizontal="center" vertical="center"/>
    </xf>
    <xf numFmtId="10" fontId="3" fillId="0" borderId="0" xfId="1" applyNumberFormat="1" applyFont="1" applyAlignment="1" applyProtection="1">
      <alignment horizontal="center" vertical="center"/>
    </xf>
    <xf numFmtId="10" fontId="4" fillId="0" borderId="0" xfId="2" applyNumberFormat="1" applyFont="1" applyAlignment="1" applyProtection="1">
      <alignment horizontal="center" vertical="center" wrapText="1"/>
    </xf>
    <xf numFmtId="10" fontId="4" fillId="0" borderId="0" xfId="1" applyNumberFormat="1" applyFont="1" applyAlignment="1" applyProtection="1">
      <alignment horizontal="center" vertical="center" wrapText="1"/>
    </xf>
    <xf numFmtId="10" fontId="3" fillId="0" borderId="0" xfId="2" applyNumberFormat="1" applyFont="1" applyAlignment="1" applyProtection="1">
      <alignment horizontal="center"/>
    </xf>
    <xf numFmtId="10" fontId="3" fillId="0" borderId="0" xfId="0" applyNumberFormat="1" applyFont="1" applyAlignment="1" applyProtection="1">
      <alignment horizontal="center"/>
    </xf>
    <xf numFmtId="44" fontId="3" fillId="0" borderId="0" xfId="1" applyFont="1" applyBorder="1" applyAlignment="1" applyProtection="1">
      <alignment horizontal="center" vertical="center"/>
    </xf>
    <xf numFmtId="44" fontId="3" fillId="0" borderId="1" xfId="1" applyFont="1" applyBorder="1" applyAlignment="1" applyProtection="1">
      <alignment horizontal="right" vertical="center"/>
    </xf>
    <xf numFmtId="44" fontId="3" fillId="0" borderId="0" xfId="1" applyFont="1" applyProtection="1"/>
    <xf numFmtId="44" fontId="7" fillId="0" borderId="0" xfId="1" applyFont="1" applyFill="1" applyBorder="1" applyAlignment="1">
      <alignment horizontal="center" vertical="center"/>
    </xf>
    <xf numFmtId="44" fontId="3" fillId="0" borderId="0" xfId="1" applyFont="1" applyAlignment="1" applyProtection="1">
      <alignment horizontal="center" vertical="center"/>
    </xf>
    <xf numFmtId="44" fontId="3" fillId="0" borderId="1" xfId="1" applyFont="1" applyBorder="1" applyAlignment="1" applyProtection="1">
      <alignment horizontal="center" vertical="center"/>
    </xf>
    <xf numFmtId="44" fontId="3" fillId="0" borderId="0" xfId="1" applyFont="1" applyAlignment="1" applyProtection="1">
      <alignment horizontal="center"/>
    </xf>
    <xf numFmtId="10" fontId="4" fillId="3" borderId="1" xfId="2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4" fontId="3" fillId="0" borderId="0" xfId="1" applyNumberFormat="1" applyFont="1" applyFill="1" applyAlignment="1" applyProtection="1">
      <alignment horizontal="right" vertical="center"/>
    </xf>
    <xf numFmtId="44" fontId="4" fillId="0" borderId="0" xfId="1" applyNumberFormat="1" applyFont="1" applyFill="1" applyAlignment="1" applyProtection="1">
      <alignment vertical="center" wrapText="1"/>
    </xf>
    <xf numFmtId="10" fontId="3" fillId="0" borderId="0" xfId="2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Protection="1"/>
    <xf numFmtId="10" fontId="3" fillId="0" borderId="1" xfId="2" applyNumberFormat="1" applyFont="1" applyFill="1" applyBorder="1" applyAlignment="1" applyProtection="1">
      <alignment horizontal="center" vertical="center"/>
    </xf>
    <xf numFmtId="10" fontId="3" fillId="0" borderId="1" xfId="0" applyNumberFormat="1" applyFont="1" applyFill="1" applyBorder="1" applyAlignment="1" applyProtection="1">
      <alignment horizontal="center" vertical="center"/>
    </xf>
    <xf numFmtId="2" fontId="3" fillId="0" borderId="0" xfId="2" applyNumberFormat="1" applyFont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1"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100%'!$K$7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100%'!$J$9:$J$167</c:f>
              <c:strCache>
                <c:ptCount val="159"/>
                <c:pt idx="0">
                  <c:v>AA000007</c:v>
                </c:pt>
                <c:pt idx="1">
                  <c:v>AGA4011466</c:v>
                </c:pt>
                <c:pt idx="2">
                  <c:v>AGE4011484</c:v>
                </c:pt>
                <c:pt idx="3">
                  <c:v>AB000001</c:v>
                </c:pt>
                <c:pt idx="4">
                  <c:v>AGA4413013</c:v>
                </c:pt>
                <c:pt idx="5">
                  <c:v>591532100,00%</c:v>
                </c:pt>
                <c:pt idx="6">
                  <c:v>AA000002</c:v>
                </c:pt>
                <c:pt idx="8">
                  <c:v>TA000007</c:v>
                </c:pt>
                <c:pt idx="9">
                  <c:v>AGA4011370</c:v>
                </c:pt>
                <c:pt idx="10">
                  <c:v>AGE0001</c:v>
                </c:pt>
                <c:pt idx="11">
                  <c:v>AA000005</c:v>
                </c:pt>
                <c:pt idx="12">
                  <c:v>AGA4011481</c:v>
                </c:pt>
                <c:pt idx="13">
                  <c:v>AGA1600989</c:v>
                </c:pt>
                <c:pt idx="14">
                  <c:v>AGA2003391</c:v>
                </c:pt>
                <c:pt idx="16">
                  <c:v>AGE9560</c:v>
                </c:pt>
                <c:pt idx="17">
                  <c:v>IMT9900045</c:v>
                </c:pt>
                <c:pt idx="18">
                  <c:v>AGA4003859</c:v>
                </c:pt>
                <c:pt idx="19">
                  <c:v>AA000003</c:v>
                </c:pt>
                <c:pt idx="20">
                  <c:v>TA000002</c:v>
                </c:pt>
                <c:pt idx="21">
                  <c:v>AGA4413905</c:v>
                </c:pt>
                <c:pt idx="22">
                  <c:v>521385000,00%</c:v>
                </c:pt>
                <c:pt idx="23">
                  <c:v>AGA5213403</c:v>
                </c:pt>
                <c:pt idx="24">
                  <c:v>AGE0002</c:v>
                </c:pt>
                <c:pt idx="25">
                  <c:v>P9875</c:v>
                </c:pt>
                <c:pt idx="26">
                  <c:v>P9955</c:v>
                </c:pt>
                <c:pt idx="27">
                  <c:v>IMT9900059</c:v>
                </c:pt>
                <c:pt idx="29">
                  <c:v>P9946</c:v>
                </c:pt>
                <c:pt idx="30">
                  <c:v>TA000005</c:v>
                </c:pt>
                <c:pt idx="31">
                  <c:v>P9827</c:v>
                </c:pt>
                <c:pt idx="32">
                  <c:v>IMT0000007</c:v>
                </c:pt>
                <c:pt idx="33">
                  <c:v>AGA4915631</c:v>
                </c:pt>
                <c:pt idx="34">
                  <c:v>AGA3205866</c:v>
                </c:pt>
                <c:pt idx="35">
                  <c:v>TA000003</c:v>
                </c:pt>
                <c:pt idx="36">
                  <c:v>P9950</c:v>
                </c:pt>
                <c:pt idx="37">
                  <c:v>P9903</c:v>
                </c:pt>
                <c:pt idx="39">
                  <c:v>IMT9900694</c:v>
                </c:pt>
                <c:pt idx="40">
                  <c:v>P9804</c:v>
                </c:pt>
                <c:pt idx="41">
                  <c:v>401135300,00%</c:v>
                </c:pt>
                <c:pt idx="42">
                  <c:v>AGO4011256</c:v>
                </c:pt>
                <c:pt idx="43">
                  <c:v>P9840</c:v>
                </c:pt>
                <c:pt idx="44">
                  <c:v>IMT9900694</c:v>
                </c:pt>
                <c:pt idx="45">
                  <c:v>521357200,00%</c:v>
                </c:pt>
                <c:pt idx="46">
                  <c:v>AGA4915669</c:v>
                </c:pt>
                <c:pt idx="47">
                  <c:v>P9833</c:v>
                </c:pt>
                <c:pt idx="48">
                  <c:v>IMT9900454</c:v>
                </c:pt>
                <c:pt idx="49">
                  <c:v>IMT0000171</c:v>
                </c:pt>
                <c:pt idx="50">
                  <c:v>550171000,00%</c:v>
                </c:pt>
                <c:pt idx="51">
                  <c:v>401135200,00%</c:v>
                </c:pt>
                <c:pt idx="52">
                  <c:v>P9806</c:v>
                </c:pt>
                <c:pt idx="53">
                  <c:v>P9896</c:v>
                </c:pt>
                <c:pt idx="54">
                  <c:v>IMT9900694</c:v>
                </c:pt>
                <c:pt idx="55">
                  <c:v>P9893</c:v>
                </c:pt>
                <c:pt idx="57">
                  <c:v>P9883</c:v>
                </c:pt>
                <c:pt idx="58">
                  <c:v>P9809</c:v>
                </c:pt>
                <c:pt idx="59">
                  <c:v>P9842</c:v>
                </c:pt>
                <c:pt idx="60">
                  <c:v>P9897</c:v>
                </c:pt>
                <c:pt idx="61">
                  <c:v>P9858</c:v>
                </c:pt>
                <c:pt idx="62">
                  <c:v>P9833</c:v>
                </c:pt>
                <c:pt idx="63">
                  <c:v>P9876</c:v>
                </c:pt>
                <c:pt idx="64">
                  <c:v>AGA4011463</c:v>
                </c:pt>
                <c:pt idx="65">
                  <c:v>IMT9900309</c:v>
                </c:pt>
                <c:pt idx="66">
                  <c:v>IMT9900310</c:v>
                </c:pt>
                <c:pt idx="67">
                  <c:v>491577600,00%</c:v>
                </c:pt>
                <c:pt idx="68">
                  <c:v>P9949</c:v>
                </c:pt>
                <c:pt idx="69">
                  <c:v>P9878</c:v>
                </c:pt>
                <c:pt idx="70">
                  <c:v>EG00004</c:v>
                </c:pt>
                <c:pt idx="71">
                  <c:v>491574200,00%</c:v>
                </c:pt>
                <c:pt idx="72">
                  <c:v>AA000004</c:v>
                </c:pt>
                <c:pt idx="73">
                  <c:v>AGA5214001</c:v>
                </c:pt>
                <c:pt idx="74">
                  <c:v>AGA4915661</c:v>
                </c:pt>
                <c:pt idx="75">
                  <c:v>AGA3713873</c:v>
                </c:pt>
                <c:pt idx="76">
                  <c:v>IMT9900694</c:v>
                </c:pt>
                <c:pt idx="77">
                  <c:v>P9948</c:v>
                </c:pt>
                <c:pt idx="78">
                  <c:v>P9948</c:v>
                </c:pt>
                <c:pt idx="79">
                  <c:v>IMT0000182</c:v>
                </c:pt>
                <c:pt idx="80">
                  <c:v>IMT0000182</c:v>
                </c:pt>
                <c:pt idx="81">
                  <c:v>P9858</c:v>
                </c:pt>
                <c:pt idx="82">
                  <c:v>P9833</c:v>
                </c:pt>
                <c:pt idx="83">
                  <c:v>AGA1513940</c:v>
                </c:pt>
                <c:pt idx="85">
                  <c:v>AGA0804393</c:v>
                </c:pt>
                <c:pt idx="86">
                  <c:v>AGA2003457</c:v>
                </c:pt>
                <c:pt idx="87">
                  <c:v>491572400,00%</c:v>
                </c:pt>
                <c:pt idx="90">
                  <c:v>AGA4915669</c:v>
                </c:pt>
                <c:pt idx="92">
                  <c:v>AGA0705233</c:v>
                </c:pt>
                <c:pt idx="93">
                  <c:v>AGE4915774</c:v>
                </c:pt>
                <c:pt idx="94">
                  <c:v>521357100,00%</c:v>
                </c:pt>
                <c:pt idx="95">
                  <c:v>P9858</c:v>
                </c:pt>
                <c:pt idx="96">
                  <c:v>AGE6817845</c:v>
                </c:pt>
                <c:pt idx="97">
                  <c:v>AGA5212560</c:v>
                </c:pt>
                <c:pt idx="98">
                  <c:v>IMT0000182</c:v>
                </c:pt>
                <c:pt idx="99">
                  <c:v>IMT0000182</c:v>
                </c:pt>
                <c:pt idx="100">
                  <c:v>IMT0000105</c:v>
                </c:pt>
                <c:pt idx="101">
                  <c:v>IMT0000106</c:v>
                </c:pt>
                <c:pt idx="103">
                  <c:v>491570800,00%</c:v>
                </c:pt>
                <c:pt idx="105">
                  <c:v>AGA2003455</c:v>
                </c:pt>
                <c:pt idx="108">
                  <c:v>AGA4011297</c:v>
                </c:pt>
                <c:pt idx="109">
                  <c:v>AGC8520001</c:v>
                </c:pt>
                <c:pt idx="110">
                  <c:v>521357200,00%</c:v>
                </c:pt>
                <c:pt idx="112">
                  <c:v>591532000,00%</c:v>
                </c:pt>
                <c:pt idx="114">
                  <c:v>EG000010</c:v>
                </c:pt>
                <c:pt idx="115">
                  <c:v>AGA5212557</c:v>
                </c:pt>
                <c:pt idx="116">
                  <c:v>491571300,00%</c:v>
                </c:pt>
                <c:pt idx="117">
                  <c:v>AGA72019/1</c:v>
                </c:pt>
                <c:pt idx="119">
                  <c:v>481567100,00%</c:v>
                </c:pt>
                <c:pt idx="120">
                  <c:v>TA000004</c:v>
                </c:pt>
                <c:pt idx="121">
                  <c:v>AG4915669</c:v>
                </c:pt>
                <c:pt idx="122">
                  <c:v>AGA4915661</c:v>
                </c:pt>
                <c:pt idx="123">
                  <c:v>AGA4413996</c:v>
                </c:pt>
                <c:pt idx="124">
                  <c:v>AGA0804401</c:v>
                </c:pt>
                <c:pt idx="125">
                  <c:v>591435100,00%</c:v>
                </c:pt>
                <c:pt idx="126">
                  <c:v>401122700,00%</c:v>
                </c:pt>
                <c:pt idx="127">
                  <c:v>AGA5213407</c:v>
                </c:pt>
                <c:pt idx="128">
                  <c:v>AA000005</c:v>
                </c:pt>
                <c:pt idx="129">
                  <c:v>AGS5213835</c:v>
                </c:pt>
                <c:pt idx="130">
                  <c:v>AGA4805757</c:v>
                </c:pt>
                <c:pt idx="131">
                  <c:v>491571200,00%</c:v>
                </c:pt>
                <c:pt idx="133">
                  <c:v>AGA4915669</c:v>
                </c:pt>
                <c:pt idx="134">
                  <c:v>AG4915667</c:v>
                </c:pt>
                <c:pt idx="135">
                  <c:v>401120900,00%</c:v>
                </c:pt>
                <c:pt idx="137">
                  <c:v>IMT9900057</c:v>
                </c:pt>
                <c:pt idx="138">
                  <c:v>IMT9900058</c:v>
                </c:pt>
                <c:pt idx="139">
                  <c:v>491571100,00%</c:v>
                </c:pt>
                <c:pt idx="141">
                  <c:v>P9947</c:v>
                </c:pt>
                <c:pt idx="142">
                  <c:v>AGS5216111</c:v>
                </c:pt>
                <c:pt idx="143">
                  <c:v>AGE4915667</c:v>
                </c:pt>
                <c:pt idx="144">
                  <c:v>AA000003</c:v>
                </c:pt>
                <c:pt idx="145">
                  <c:v>AGA4915618</c:v>
                </c:pt>
                <c:pt idx="146">
                  <c:v>AG5212556</c:v>
                </c:pt>
                <c:pt idx="148">
                  <c:v>AGA2003453</c:v>
                </c:pt>
                <c:pt idx="149">
                  <c:v>TA000005</c:v>
                </c:pt>
                <c:pt idx="150">
                  <c:v>AGA0804377</c:v>
                </c:pt>
                <c:pt idx="151">
                  <c:v>521336400,00%</c:v>
                </c:pt>
                <c:pt idx="152">
                  <c:v>AGA4915608</c:v>
                </c:pt>
                <c:pt idx="153">
                  <c:v>TA000003</c:v>
                </c:pt>
                <c:pt idx="154">
                  <c:v>401135300,00%</c:v>
                </c:pt>
                <c:pt idx="155">
                  <c:v>AG4915667</c:v>
                </c:pt>
                <c:pt idx="156">
                  <c:v>AGA4915724</c:v>
                </c:pt>
                <c:pt idx="158">
                  <c:v>491577600,00%</c:v>
                </c:pt>
              </c:strCache>
            </c:strRef>
          </c:cat>
          <c:val>
            <c:numRef>
              <c:f>'Total 100%'!$K$9:$K$167</c:f>
              <c:numCache>
                <c:formatCode>0.00%</c:formatCode>
                <c:ptCount val="159"/>
                <c:pt idx="0">
                  <c:v>0.18272595590052135</c:v>
                </c:pt>
                <c:pt idx="1">
                  <c:v>0.36124389111776389</c:v>
                </c:pt>
                <c:pt idx="2">
                  <c:v>0.44223685456603412</c:v>
                </c:pt>
                <c:pt idx="3">
                  <c:v>0.49417943436624345</c:v>
                </c:pt>
                <c:pt idx="4">
                  <c:v>0.54590930698578433</c:v>
                </c:pt>
                <c:pt idx="5">
                  <c:v>0.59458097365730322</c:v>
                </c:pt>
                <c:pt idx="6">
                  <c:v>0.63492797452801442</c:v>
                </c:pt>
                <c:pt idx="7">
                  <c:v>0.66837873470089848</c:v>
                </c:pt>
                <c:pt idx="8">
                  <c:v>0.69568650218406425</c:v>
                </c:pt>
                <c:pt idx="9">
                  <c:v>0.71798445384011444</c:v>
                </c:pt>
                <c:pt idx="10">
                  <c:v>0.73694575163984011</c:v>
                </c:pt>
                <c:pt idx="11">
                  <c:v>0.75226157839502394</c:v>
                </c:pt>
                <c:pt idx="12">
                  <c:v>0.76677535511692807</c:v>
                </c:pt>
                <c:pt idx="13">
                  <c:v>0.77956308544009545</c:v>
                </c:pt>
                <c:pt idx="14">
                  <c:v>0.79166255448487588</c:v>
                </c:pt>
                <c:pt idx="15">
                  <c:v>0.80361031040529807</c:v>
                </c:pt>
                <c:pt idx="16">
                  <c:v>0.81453548697334832</c:v>
                </c:pt>
                <c:pt idx="17">
                  <c:v>0.8253829745142901</c:v>
                </c:pt>
                <c:pt idx="18">
                  <c:v>0.8359997387401783</c:v>
                </c:pt>
                <c:pt idx="19">
                  <c:v>0.84507224131639702</c:v>
                </c:pt>
                <c:pt idx="20">
                  <c:v>0.85383287361342242</c:v>
                </c:pt>
                <c:pt idx="21">
                  <c:v>0.86124136268000484</c:v>
                </c:pt>
                <c:pt idx="22">
                  <c:v>0.86713576802525183</c:v>
                </c:pt>
                <c:pt idx="23">
                  <c:v>0.87229562173799202</c:v>
                </c:pt>
                <c:pt idx="24">
                  <c:v>0.87724604673193862</c:v>
                </c:pt>
                <c:pt idx="25">
                  <c:v>0.88198939753409744</c:v>
                </c:pt>
                <c:pt idx="26">
                  <c:v>0.88658333731137606</c:v>
                </c:pt>
                <c:pt idx="27">
                  <c:v>0.89077995523487674</c:v>
                </c:pt>
                <c:pt idx="28">
                  <c:v>0.89460594863793941</c:v>
                </c:pt>
                <c:pt idx="29">
                  <c:v>0.8982826019945771</c:v>
                </c:pt>
                <c:pt idx="30">
                  <c:v>0.90190465893169813</c:v>
                </c:pt>
                <c:pt idx="31">
                  <c:v>0.90542709736750515</c:v>
                </c:pt>
                <c:pt idx="32">
                  <c:v>0.90882660444570817</c:v>
                </c:pt>
                <c:pt idx="33">
                  <c:v>0.91201183366275351</c:v>
                </c:pt>
                <c:pt idx="34">
                  <c:v>0.91469729593558324</c:v>
                </c:pt>
                <c:pt idx="35">
                  <c:v>0.91733999257427479</c:v>
                </c:pt>
                <c:pt idx="36">
                  <c:v>0.91981836207813994</c:v>
                </c:pt>
                <c:pt idx="37">
                  <c:v>0.92214789017409049</c:v>
                </c:pt>
                <c:pt idx="38">
                  <c:v>0.92445928577497138</c:v>
                </c:pt>
                <c:pt idx="39">
                  <c:v>0.92676273423568578</c:v>
                </c:pt>
                <c:pt idx="40">
                  <c:v>0.92891353895897488</c:v>
                </c:pt>
                <c:pt idx="41">
                  <c:v>0.93093873232086988</c:v>
                </c:pt>
                <c:pt idx="42">
                  <c:v>0.93295522024807287</c:v>
                </c:pt>
                <c:pt idx="43">
                  <c:v>0.93490279338389082</c:v>
                </c:pt>
                <c:pt idx="44">
                  <c:v>0.93684125686369379</c:v>
                </c:pt>
                <c:pt idx="45">
                  <c:v>0.93869542006388729</c:v>
                </c:pt>
                <c:pt idx="46">
                  <c:v>0.94053012356809707</c:v>
                </c:pt>
                <c:pt idx="47">
                  <c:v>0.94234332039329571</c:v>
                </c:pt>
                <c:pt idx="48">
                  <c:v>0.94412378925485974</c:v>
                </c:pt>
                <c:pt idx="49">
                  <c:v>0.94589639248036961</c:v>
                </c:pt>
                <c:pt idx="50">
                  <c:v>0.94761949029805648</c:v>
                </c:pt>
                <c:pt idx="51">
                  <c:v>0.94926015630939409</c:v>
                </c:pt>
                <c:pt idx="52">
                  <c:v>0.9507883327508323</c:v>
                </c:pt>
                <c:pt idx="53">
                  <c:v>0.95224183805103446</c:v>
                </c:pt>
                <c:pt idx="54">
                  <c:v>0.95368156256981951</c:v>
                </c:pt>
                <c:pt idx="55">
                  <c:v>0.95504658048521651</c:v>
                </c:pt>
                <c:pt idx="56">
                  <c:v>0.95640133611091183</c:v>
                </c:pt>
                <c:pt idx="57">
                  <c:v>0.95774822862825848</c:v>
                </c:pt>
                <c:pt idx="58">
                  <c:v>0.9590950408423472</c:v>
                </c:pt>
                <c:pt idx="59">
                  <c:v>0.96039775023500262</c:v>
                </c:pt>
                <c:pt idx="60">
                  <c:v>0.96167628970811325</c:v>
                </c:pt>
                <c:pt idx="61">
                  <c:v>0.96290293895233148</c:v>
                </c:pt>
                <c:pt idx="62">
                  <c:v>0.96403627552703108</c:v>
                </c:pt>
                <c:pt idx="63">
                  <c:v>0.96516721352897139</c:v>
                </c:pt>
                <c:pt idx="64">
                  <c:v>0.96628439365206154</c:v>
                </c:pt>
                <c:pt idx="65">
                  <c:v>0.96739890594342992</c:v>
                </c:pt>
                <c:pt idx="66">
                  <c:v>0.96851341823479831</c:v>
                </c:pt>
                <c:pt idx="67">
                  <c:v>0.96960888812246537</c:v>
                </c:pt>
                <c:pt idx="68">
                  <c:v>0.97065626854299003</c:v>
                </c:pt>
                <c:pt idx="69">
                  <c:v>0.9716993561418994</c:v>
                </c:pt>
                <c:pt idx="70">
                  <c:v>0.97266606925664323</c:v>
                </c:pt>
                <c:pt idx="71">
                  <c:v>0.97362021234804919</c:v>
                </c:pt>
                <c:pt idx="72">
                  <c:v>0.97457405265242425</c:v>
                </c:pt>
                <c:pt idx="73">
                  <c:v>0.97549405031910019</c:v>
                </c:pt>
                <c:pt idx="74">
                  <c:v>0.97640430956672397</c:v>
                </c:pt>
                <c:pt idx="75">
                  <c:v>0.97728838582648558</c:v>
                </c:pt>
                <c:pt idx="76">
                  <c:v>0.9781701097864417</c:v>
                </c:pt>
                <c:pt idx="77">
                  <c:v>0.97903592590200839</c:v>
                </c:pt>
                <c:pt idx="78">
                  <c:v>0.97990174201757507</c:v>
                </c:pt>
                <c:pt idx="79">
                  <c:v>0.9807543502888314</c:v>
                </c:pt>
                <c:pt idx="80">
                  <c:v>0.98160695856008773</c:v>
                </c:pt>
                <c:pt idx="81">
                  <c:v>0.98237365120503728</c:v>
                </c:pt>
                <c:pt idx="82">
                  <c:v>0.98306773538542647</c:v>
                </c:pt>
                <c:pt idx="83">
                  <c:v>0.98376136887204457</c:v>
                </c:pt>
                <c:pt idx="84">
                  <c:v>0.98444272317875292</c:v>
                </c:pt>
                <c:pt idx="85">
                  <c:v>0.98511156337477357</c:v>
                </c:pt>
                <c:pt idx="86">
                  <c:v>0.98576097212678004</c:v>
                </c:pt>
                <c:pt idx="87">
                  <c:v>0.98640934705503358</c:v>
                </c:pt>
                <c:pt idx="88">
                  <c:v>0.98700037757462011</c:v>
                </c:pt>
                <c:pt idx="89">
                  <c:v>0.98758662975870537</c:v>
                </c:pt>
                <c:pt idx="90">
                  <c:v>0.98816023289851929</c:v>
                </c:pt>
                <c:pt idx="91">
                  <c:v>0.98867691535651447</c:v>
                </c:pt>
                <c:pt idx="92">
                  <c:v>0.98916545043377058</c:v>
                </c:pt>
                <c:pt idx="93">
                  <c:v>0.98964829976815549</c:v>
                </c:pt>
                <c:pt idx="94">
                  <c:v>0.99011841147949797</c:v>
                </c:pt>
                <c:pt idx="95">
                  <c:v>0.99058795358019414</c:v>
                </c:pt>
                <c:pt idx="96">
                  <c:v>0.99105368962923612</c:v>
                </c:pt>
                <c:pt idx="97">
                  <c:v>0.99148006726276128</c:v>
                </c:pt>
                <c:pt idx="98">
                  <c:v>0.99190637139838944</c:v>
                </c:pt>
                <c:pt idx="99">
                  <c:v>0.99233267553401761</c:v>
                </c:pt>
                <c:pt idx="100">
                  <c:v>0.99275554150413203</c:v>
                </c:pt>
                <c:pt idx="101">
                  <c:v>0.99317840747424646</c:v>
                </c:pt>
                <c:pt idx="102">
                  <c:v>0.9935969674981211</c:v>
                </c:pt>
                <c:pt idx="103">
                  <c:v>0.9939473177111614</c:v>
                </c:pt>
                <c:pt idx="104">
                  <c:v>0.99428973624698169</c:v>
                </c:pt>
                <c:pt idx="105">
                  <c:v>0.99461695977312747</c:v>
                </c:pt>
                <c:pt idx="106">
                  <c:v>0.99489506609353717</c:v>
                </c:pt>
                <c:pt idx="107">
                  <c:v>0.99515531718872174</c:v>
                </c:pt>
                <c:pt idx="108">
                  <c:v>0.9954155044107339</c:v>
                </c:pt>
                <c:pt idx="109">
                  <c:v>0.99567101890866738</c:v>
                </c:pt>
                <c:pt idx="110">
                  <c:v>0.9959253212435063</c:v>
                </c:pt>
                <c:pt idx="111">
                  <c:v>0.99617792709910835</c:v>
                </c:pt>
                <c:pt idx="112">
                  <c:v>0.99642330264439449</c:v>
                </c:pt>
                <c:pt idx="113">
                  <c:v>0.99666657854472929</c:v>
                </c:pt>
                <c:pt idx="114">
                  <c:v>0.99690322310702673</c:v>
                </c:pt>
                <c:pt idx="115">
                  <c:v>0.9971338283976795</c:v>
                </c:pt>
                <c:pt idx="116">
                  <c:v>0.99734803127251048</c:v>
                </c:pt>
                <c:pt idx="117">
                  <c:v>0.99752608510013496</c:v>
                </c:pt>
                <c:pt idx="118">
                  <c:v>0.99770156876657645</c:v>
                </c:pt>
                <c:pt idx="119">
                  <c:v>0.99787093682175199</c:v>
                </c:pt>
                <c:pt idx="120">
                  <c:v>0.99803850134800354</c:v>
                </c:pt>
                <c:pt idx="121">
                  <c:v>0.99819220435014822</c:v>
                </c:pt>
                <c:pt idx="122">
                  <c:v>0.99832831640995034</c:v>
                </c:pt>
                <c:pt idx="123">
                  <c:v>0.99845170856534193</c:v>
                </c:pt>
                <c:pt idx="124">
                  <c:v>0.99857465304757043</c:v>
                </c:pt>
                <c:pt idx="125">
                  <c:v>0.99867100501068218</c:v>
                </c:pt>
                <c:pt idx="126">
                  <c:v>0.99876451641170894</c:v>
                </c:pt>
                <c:pt idx="127">
                  <c:v>0.9988536192111277</c:v>
                </c:pt>
                <c:pt idx="128">
                  <c:v>0.99892990244804292</c:v>
                </c:pt>
                <c:pt idx="129">
                  <c:v>0.99900292124766799</c:v>
                </c:pt>
                <c:pt idx="130">
                  <c:v>0.99907405632341373</c:v>
                </c:pt>
                <c:pt idx="131">
                  <c:v>0.99914315510006235</c:v>
                </c:pt>
                <c:pt idx="132">
                  <c:v>0.99921157425351792</c:v>
                </c:pt>
                <c:pt idx="133">
                  <c:v>0.99927141060643931</c:v>
                </c:pt>
                <c:pt idx="134">
                  <c:v>0.99932736329305227</c:v>
                </c:pt>
                <c:pt idx="135">
                  <c:v>0.99938128363691325</c:v>
                </c:pt>
                <c:pt idx="136">
                  <c:v>0.99943447667047336</c:v>
                </c:pt>
                <c:pt idx="137">
                  <c:v>0.99948726400730825</c:v>
                </c:pt>
                <c:pt idx="138">
                  <c:v>0.99954005134414314</c:v>
                </c:pt>
                <c:pt idx="139">
                  <c:v>0.99959254673099818</c:v>
                </c:pt>
                <c:pt idx="140">
                  <c:v>0.9996422309205113</c:v>
                </c:pt>
                <c:pt idx="141">
                  <c:v>0.99968789304455097</c:v>
                </c:pt>
                <c:pt idx="142">
                  <c:v>0.99973268534625637</c:v>
                </c:pt>
                <c:pt idx="143">
                  <c:v>0.99977172322927776</c:v>
                </c:pt>
                <c:pt idx="144">
                  <c:v>0.99980752491511771</c:v>
                </c:pt>
                <c:pt idx="145">
                  <c:v>0.99983660674967501</c:v>
                </c:pt>
                <c:pt idx="146">
                  <c:v>0.99986408193575849</c:v>
                </c:pt>
                <c:pt idx="147">
                  <c:v>0.9998871797193134</c:v>
                </c:pt>
                <c:pt idx="148">
                  <c:v>0.99990768709087585</c:v>
                </c:pt>
                <c:pt idx="149">
                  <c:v>0.9999257273985831</c:v>
                </c:pt>
                <c:pt idx="150">
                  <c:v>0.9999412863006234</c:v>
                </c:pt>
                <c:pt idx="151">
                  <c:v>0.99995439758658544</c:v>
                </c:pt>
                <c:pt idx="152">
                  <c:v>0.99996507632548248</c:v>
                </c:pt>
                <c:pt idx="153">
                  <c:v>0.9999755048697605</c:v>
                </c:pt>
                <c:pt idx="154">
                  <c:v>0.99998350011877279</c:v>
                </c:pt>
                <c:pt idx="155">
                  <c:v>0.99998908938884878</c:v>
                </c:pt>
                <c:pt idx="156">
                  <c:v>0.9999942682606674</c:v>
                </c:pt>
                <c:pt idx="157">
                  <c:v>0.99999779849299131</c:v>
                </c:pt>
                <c:pt idx="158">
                  <c:v>1.0000000000000002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2F-45DC-BBB2-06A3E58FC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636120"/>
        <c:axId val="1"/>
      </c:lineChart>
      <c:catAx>
        <c:axId val="172636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726361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170</xdr:row>
      <xdr:rowOff>0</xdr:rowOff>
    </xdr:from>
    <xdr:to>
      <xdr:col>11</xdr:col>
      <xdr:colOff>0</xdr:colOff>
      <xdr:row>199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"/>
  <sheetViews>
    <sheetView showGridLines="0" tabSelected="1" view="pageBreakPreview" topLeftCell="A133" zoomScale="55" zoomScaleNormal="100" zoomScaleSheetLayoutView="55" workbookViewId="0">
      <selection activeCell="D151" sqref="D151"/>
    </sheetView>
  </sheetViews>
  <sheetFormatPr defaultRowHeight="11.25" x14ac:dyDescent="0.2"/>
  <cols>
    <col min="1" max="1" width="10" style="3" bestFit="1" customWidth="1"/>
    <col min="2" max="2" width="65" style="20" customWidth="1"/>
    <col min="3" max="3" width="7.42578125" style="16" bestFit="1" customWidth="1"/>
    <col min="4" max="4" width="13.5703125" style="16" bestFit="1" customWidth="1"/>
    <col min="5" max="5" width="12.85546875" style="40" bestFit="1" customWidth="1"/>
    <col min="6" max="6" width="7.5703125" style="47" bestFit="1" customWidth="1"/>
    <col min="7" max="7" width="12.85546875" style="36" bestFit="1" customWidth="1"/>
    <col min="8" max="8" width="14.85546875" style="36" bestFit="1" customWidth="1"/>
    <col min="9" max="9" width="11.42578125" style="32" bestFit="1" customWidth="1"/>
    <col min="10" max="10" width="9.140625" style="33" hidden="1" customWidth="1"/>
    <col min="11" max="11" width="13.85546875" style="32" bestFit="1" customWidth="1"/>
    <col min="12" max="16384" width="9.140625" style="3"/>
  </cols>
  <sheetData>
    <row r="1" spans="1:11" x14ac:dyDescent="0.2">
      <c r="A1" s="4"/>
      <c r="B1" s="19"/>
      <c r="C1" s="4"/>
      <c r="D1" s="4"/>
      <c r="E1" s="38"/>
      <c r="F1" s="43"/>
      <c r="G1" s="6"/>
      <c r="H1" s="6"/>
      <c r="I1" s="28"/>
      <c r="J1" s="29"/>
      <c r="K1" s="28"/>
    </row>
    <row r="2" spans="1:11" ht="26.25" x14ac:dyDescent="0.2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x14ac:dyDescent="0.2">
      <c r="A3" s="7" t="s">
        <v>1</v>
      </c>
      <c r="B3" s="7"/>
      <c r="C3" s="15"/>
      <c r="D3" s="15"/>
      <c r="E3" s="18"/>
      <c r="F3" s="44"/>
      <c r="G3" s="8"/>
      <c r="H3" s="8"/>
      <c r="I3" s="30"/>
      <c r="J3" s="31"/>
      <c r="K3" s="30"/>
    </row>
    <row r="4" spans="1:11" x14ac:dyDescent="0.2">
      <c r="A4" s="9"/>
      <c r="B4" s="19"/>
      <c r="C4" s="52" t="s">
        <v>51</v>
      </c>
      <c r="D4" s="10" t="s">
        <v>52</v>
      </c>
      <c r="E4" s="11">
        <v>0.2147</v>
      </c>
      <c r="F4" s="45"/>
      <c r="G4" s="34"/>
      <c r="H4" s="34"/>
      <c r="I4" s="28"/>
      <c r="J4" s="29"/>
      <c r="K4" s="28"/>
    </row>
    <row r="5" spans="1:11" x14ac:dyDescent="0.2">
      <c r="A5" s="12"/>
      <c r="B5" s="19"/>
      <c r="C5" s="52"/>
      <c r="D5" s="10" t="s">
        <v>7</v>
      </c>
      <c r="E5" s="11">
        <v>0.1527</v>
      </c>
      <c r="F5" s="45"/>
      <c r="G5" s="34"/>
      <c r="H5" s="34"/>
      <c r="I5" s="28"/>
      <c r="J5" s="29"/>
      <c r="K5" s="28"/>
    </row>
    <row r="6" spans="1:11" x14ac:dyDescent="0.2">
      <c r="A6" s="5"/>
      <c r="B6" s="19"/>
      <c r="C6" s="4"/>
      <c r="D6" s="4"/>
      <c r="E6" s="38"/>
      <c r="F6" s="43"/>
      <c r="G6" s="6"/>
      <c r="H6" s="6"/>
      <c r="I6" s="28"/>
      <c r="J6" s="29"/>
      <c r="K6" s="28"/>
    </row>
    <row r="7" spans="1:11" ht="25.5" x14ac:dyDescent="0.2">
      <c r="A7" s="24" t="s">
        <v>2</v>
      </c>
      <c r="B7" s="24" t="s">
        <v>3</v>
      </c>
      <c r="C7" s="24" t="s">
        <v>49</v>
      </c>
      <c r="D7" s="24" t="s">
        <v>50</v>
      </c>
      <c r="E7" s="25" t="s">
        <v>53</v>
      </c>
      <c r="F7" s="24" t="s">
        <v>51</v>
      </c>
      <c r="G7" s="25" t="s">
        <v>142</v>
      </c>
      <c r="H7" s="25" t="s">
        <v>54</v>
      </c>
      <c r="I7" s="26" t="s">
        <v>4</v>
      </c>
      <c r="J7" s="27" t="s">
        <v>55</v>
      </c>
      <c r="K7" s="26" t="s">
        <v>5</v>
      </c>
    </row>
    <row r="8" spans="1:11" ht="12.75" hidden="1" customHeight="1" x14ac:dyDescent="0.2">
      <c r="A8" s="13"/>
      <c r="B8" s="13"/>
      <c r="C8" s="13"/>
      <c r="D8" s="13"/>
      <c r="E8" s="14"/>
      <c r="F8" s="46"/>
      <c r="G8" s="14"/>
      <c r="H8" s="14"/>
      <c r="I8" s="22"/>
      <c r="J8" s="23"/>
      <c r="K8" s="22"/>
    </row>
    <row r="9" spans="1:11" ht="12.75" x14ac:dyDescent="0.2">
      <c r="A9" s="1" t="s">
        <v>92</v>
      </c>
      <c r="B9" s="2" t="s">
        <v>93</v>
      </c>
      <c r="C9" s="10" t="s">
        <v>19</v>
      </c>
      <c r="D9" s="17">
        <v>3375.57</v>
      </c>
      <c r="E9" s="39">
        <v>4830.41</v>
      </c>
      <c r="F9" s="42" t="s">
        <v>7</v>
      </c>
      <c r="G9" s="35">
        <f>ROUND(IF(F9=$D$4,E9+(E9*$E$4),E9+(E9*$E$5)),2)</f>
        <v>5568.01</v>
      </c>
      <c r="H9" s="35">
        <f>D9*G9</f>
        <v>18795207.515700001</v>
      </c>
      <c r="I9" s="41">
        <f>H9/$H$169</f>
        <v>0.18272595590052135</v>
      </c>
      <c r="J9" s="49" t="str">
        <f>A9</f>
        <v>AA000007</v>
      </c>
      <c r="K9" s="41">
        <f>K8+I9</f>
        <v>0.18272595590052135</v>
      </c>
    </row>
    <row r="10" spans="1:11" ht="12.75" x14ac:dyDescent="0.2">
      <c r="A10" s="1" t="s">
        <v>102</v>
      </c>
      <c r="B10" s="2" t="s">
        <v>103</v>
      </c>
      <c r="C10" s="10" t="s">
        <v>19</v>
      </c>
      <c r="D10" s="17">
        <v>68889.027000000002</v>
      </c>
      <c r="E10" s="39">
        <v>219.44</v>
      </c>
      <c r="F10" s="42" t="s">
        <v>52</v>
      </c>
      <c r="G10" s="35">
        <f>ROUND(IF(F10=$D$4,E10+(E10*$E$4),E10+(E10*$E$5)),2)</f>
        <v>266.55</v>
      </c>
      <c r="H10" s="35">
        <f>D10*G10</f>
        <v>18362370.146850001</v>
      </c>
      <c r="I10" s="41">
        <f>H10/$H$169</f>
        <v>0.17851793521724255</v>
      </c>
      <c r="J10" s="49" t="str">
        <f>A10</f>
        <v>AGA4011466</v>
      </c>
      <c r="K10" s="41">
        <f>K9+I10</f>
        <v>0.36124389111776389</v>
      </c>
    </row>
    <row r="11" spans="1:11" ht="22.5" x14ac:dyDescent="0.2">
      <c r="A11" s="1" t="s">
        <v>184</v>
      </c>
      <c r="B11" s="2" t="s">
        <v>185</v>
      </c>
      <c r="C11" s="10" t="s">
        <v>8</v>
      </c>
      <c r="D11" s="17">
        <v>69262.913</v>
      </c>
      <c r="E11" s="39">
        <v>99.02</v>
      </c>
      <c r="F11" s="42" t="s">
        <v>52</v>
      </c>
      <c r="G11" s="35">
        <f>ROUND(IF(F11=$D$4,E11+(E11*$E$4),E11+(E11*$E$5)),2)</f>
        <v>120.28</v>
      </c>
      <c r="H11" s="35">
        <f>D11*G11</f>
        <v>8330943.17564</v>
      </c>
      <c r="I11" s="41">
        <f>H11/$H$169</f>
        <v>8.0992963448270214E-2</v>
      </c>
      <c r="J11" s="49" t="str">
        <f>A11</f>
        <v>AGE4011484</v>
      </c>
      <c r="K11" s="41">
        <f>K10+I11</f>
        <v>0.44223685456603412</v>
      </c>
    </row>
    <row r="12" spans="1:11" ht="22.5" x14ac:dyDescent="0.2">
      <c r="A12" s="1" t="s">
        <v>186</v>
      </c>
      <c r="B12" s="2" t="s">
        <v>187</v>
      </c>
      <c r="C12" s="10" t="s">
        <v>8</v>
      </c>
      <c r="D12" s="17">
        <v>48913.468999999997</v>
      </c>
      <c r="E12" s="39">
        <v>89.92</v>
      </c>
      <c r="F12" s="42" t="s">
        <v>52</v>
      </c>
      <c r="G12" s="35">
        <f>ROUND(IF(F12=$D$4,E12+(E12*$E$4),E12+(E12*$E$5)),2)</f>
        <v>109.23</v>
      </c>
      <c r="H12" s="35">
        <f>D12*G12</f>
        <v>5342818.21887</v>
      </c>
      <c r="I12" s="41">
        <f>H12/$H$169</f>
        <v>5.1942579800209339E-2</v>
      </c>
      <c r="J12" s="49" t="str">
        <f>A12</f>
        <v>AB000001</v>
      </c>
      <c r="K12" s="41">
        <f>K11+I12</f>
        <v>0.49417943436624345</v>
      </c>
    </row>
    <row r="13" spans="1:11" ht="22.5" x14ac:dyDescent="0.2">
      <c r="A13" s="1" t="s">
        <v>20</v>
      </c>
      <c r="B13" s="2" t="s">
        <v>21</v>
      </c>
      <c r="C13" s="10" t="s">
        <v>16</v>
      </c>
      <c r="D13" s="17">
        <v>25201</v>
      </c>
      <c r="E13" s="39">
        <v>173.82</v>
      </c>
      <c r="F13" s="42" t="s">
        <v>52</v>
      </c>
      <c r="G13" s="35">
        <f>ROUND(IF(F13=$D$4,E13+(E13*$E$4),E13+(E13*$E$5)),2)</f>
        <v>211.14</v>
      </c>
      <c r="H13" s="35">
        <f>D13*G13</f>
        <v>5320939.1399999997</v>
      </c>
      <c r="I13" s="41">
        <f>H13/$H$169</f>
        <v>5.1729872619540852E-2</v>
      </c>
      <c r="J13" s="49" t="str">
        <f>A13</f>
        <v>AGA4413013</v>
      </c>
      <c r="K13" s="41">
        <f>K12+I13</f>
        <v>0.54590930698578433</v>
      </c>
    </row>
    <row r="14" spans="1:11" ht="12.75" x14ac:dyDescent="0.2">
      <c r="A14" s="1">
        <v>5915321</v>
      </c>
      <c r="B14" s="2" t="s">
        <v>81</v>
      </c>
      <c r="C14" s="10" t="s">
        <v>80</v>
      </c>
      <c r="D14" s="17">
        <v>6418425.4019999998</v>
      </c>
      <c r="E14" s="39">
        <v>0.64</v>
      </c>
      <c r="F14" s="42" t="s">
        <v>52</v>
      </c>
      <c r="G14" s="35">
        <f>ROUND(IF(F14=$D$4,E14+(E14*$E$4),E14+(E14*$E$5)),2)</f>
        <v>0.78</v>
      </c>
      <c r="H14" s="35">
        <f>D14*G14</f>
        <v>5006371.8135599997</v>
      </c>
      <c r="I14" s="41">
        <f>H14/$H$169</f>
        <v>4.8671666671518912E-2</v>
      </c>
      <c r="J14" s="49">
        <f>A14</f>
        <v>5915321</v>
      </c>
      <c r="K14" s="41">
        <f>K13+I14</f>
        <v>0.59458097365730322</v>
      </c>
    </row>
    <row r="15" spans="1:11" ht="12.75" x14ac:dyDescent="0.2">
      <c r="A15" s="1" t="s">
        <v>84</v>
      </c>
      <c r="B15" s="2" t="s">
        <v>85</v>
      </c>
      <c r="C15" s="10" t="s">
        <v>19</v>
      </c>
      <c r="D15" s="17">
        <v>1082.92</v>
      </c>
      <c r="E15" s="39">
        <v>3324.65</v>
      </c>
      <c r="F15" s="42" t="s">
        <v>7</v>
      </c>
      <c r="G15" s="35">
        <f>ROUND(IF(F15=$D$4,E15+(E15*$E$4),E15+(E15*$E$5)),2)</f>
        <v>3832.32</v>
      </c>
      <c r="H15" s="35">
        <f>D15*G15</f>
        <v>4150095.9744000006</v>
      </c>
      <c r="I15" s="41">
        <f>H15/$H$169</f>
        <v>4.0347000870711199E-2</v>
      </c>
      <c r="J15" s="49" t="str">
        <f>A15</f>
        <v>AA000002</v>
      </c>
      <c r="K15" s="41">
        <f>K14+I15</f>
        <v>0.63492797452801442</v>
      </c>
    </row>
    <row r="16" spans="1:11" ht="12.75" x14ac:dyDescent="0.2">
      <c r="A16" s="1" t="s">
        <v>100</v>
      </c>
      <c r="B16" s="2" t="s">
        <v>101</v>
      </c>
      <c r="C16" s="10" t="s">
        <v>16</v>
      </c>
      <c r="D16" s="17">
        <v>47894.6</v>
      </c>
      <c r="E16" s="39">
        <v>59.14</v>
      </c>
      <c r="F16" s="42" t="s">
        <v>52</v>
      </c>
      <c r="G16" s="35">
        <f>ROUND(IF(F16=$D$4,E16+(E16*$E$4),E16+(E16*$E$5)),2)</f>
        <v>71.84</v>
      </c>
      <c r="H16" s="35">
        <f>D16*G16</f>
        <v>3440748.0640000002</v>
      </c>
      <c r="I16" s="48">
        <f>H16/$H$169</f>
        <v>3.345076017288403E-2</v>
      </c>
      <c r="J16" s="49"/>
      <c r="K16" s="41">
        <f>K15+I16</f>
        <v>0.66837873470089848</v>
      </c>
    </row>
    <row r="17" spans="1:11" ht="12.75" x14ac:dyDescent="0.2">
      <c r="A17" s="1" t="s">
        <v>140</v>
      </c>
      <c r="B17" s="2" t="s">
        <v>141</v>
      </c>
      <c r="C17" s="10" t="s">
        <v>19</v>
      </c>
      <c r="D17" s="17">
        <v>3375.57</v>
      </c>
      <c r="E17" s="39">
        <v>721.89</v>
      </c>
      <c r="F17" s="42" t="s">
        <v>7</v>
      </c>
      <c r="G17" s="35">
        <f>ROUND(IF(F17=$D$4,E17+(E17*$E$4),E17+(E17*$E$5)),2)</f>
        <v>832.12</v>
      </c>
      <c r="H17" s="35">
        <f>D17*G17</f>
        <v>2808879.3084</v>
      </c>
      <c r="I17" s="48">
        <f>H17/$H$169</f>
        <v>2.7307767483165764E-2</v>
      </c>
      <c r="J17" s="49" t="str">
        <f>A17</f>
        <v>TA000007</v>
      </c>
      <c r="K17" s="41">
        <f>K16+I17</f>
        <v>0.69568650218406425</v>
      </c>
    </row>
    <row r="18" spans="1:11" ht="12.75" x14ac:dyDescent="0.2">
      <c r="A18" s="1" t="s">
        <v>165</v>
      </c>
      <c r="B18" s="2" t="s">
        <v>12</v>
      </c>
      <c r="C18" s="51" t="s">
        <v>6</v>
      </c>
      <c r="D18" s="17">
        <v>290325.21799999999</v>
      </c>
      <c r="E18" s="39">
        <v>6.5</v>
      </c>
      <c r="F18" s="42" t="s">
        <v>52</v>
      </c>
      <c r="G18" s="35">
        <f>ROUND(IF(F18=$D$4,E18+(E18*$E$4),E18+(E18*$E$5)),2)</f>
        <v>7.9</v>
      </c>
      <c r="H18" s="35">
        <f>D18*G18</f>
        <v>2293569.2222000002</v>
      </c>
      <c r="I18" s="48">
        <f>H18/$H$169</f>
        <v>2.2297951656050214E-2</v>
      </c>
      <c r="J18" s="49" t="str">
        <f>A18</f>
        <v>AGA4011370</v>
      </c>
      <c r="K18" s="41">
        <f>K17+I18</f>
        <v>0.71798445384011444</v>
      </c>
    </row>
    <row r="19" spans="1:11" ht="22.5" x14ac:dyDescent="0.2">
      <c r="A19" s="1" t="s">
        <v>159</v>
      </c>
      <c r="B19" s="2" t="s">
        <v>160</v>
      </c>
      <c r="C19" s="51" t="s">
        <v>16</v>
      </c>
      <c r="D19" s="17">
        <v>6468</v>
      </c>
      <c r="E19" s="39">
        <v>248.24</v>
      </c>
      <c r="F19" s="42" t="s">
        <v>52</v>
      </c>
      <c r="G19" s="35">
        <f>ROUND(IF(F19=$D$4,E19+(E19*$E$4),E19+(E19*$E$5)),2)</f>
        <v>301.54000000000002</v>
      </c>
      <c r="H19" s="35">
        <f>D19*G19</f>
        <v>1950360.7200000002</v>
      </c>
      <c r="I19" s="48">
        <f>H19/$H$169</f>
        <v>1.8961297799725631E-2</v>
      </c>
      <c r="J19" s="49" t="str">
        <f>A19</f>
        <v>AGE0001</v>
      </c>
      <c r="K19" s="41">
        <f>K18+I19</f>
        <v>0.73694575163984011</v>
      </c>
    </row>
    <row r="20" spans="1:11" ht="12.75" x14ac:dyDescent="0.2">
      <c r="A20" s="1" t="s">
        <v>90</v>
      </c>
      <c r="B20" s="2" t="s">
        <v>91</v>
      </c>
      <c r="C20" s="51" t="s">
        <v>19</v>
      </c>
      <c r="D20" s="17">
        <v>447.73</v>
      </c>
      <c r="E20" s="39">
        <v>3052.49</v>
      </c>
      <c r="F20" s="42" t="s">
        <v>7</v>
      </c>
      <c r="G20" s="35">
        <f>ROUND(IF(F20=$D$4,E20+(E20*$E$4),E20+(E20*$E$5)),2)</f>
        <v>3518.61</v>
      </c>
      <c r="H20" s="35">
        <f>D20*G20</f>
        <v>1575387.2553000001</v>
      </c>
      <c r="I20" s="48">
        <f>H20/$H$169</f>
        <v>1.5315826755183877E-2</v>
      </c>
      <c r="J20" s="49" t="str">
        <f>A20</f>
        <v>AA000005</v>
      </c>
      <c r="K20" s="41">
        <f>K19+I20</f>
        <v>0.75226157839502394</v>
      </c>
    </row>
    <row r="21" spans="1:11" ht="12.75" x14ac:dyDescent="0.2">
      <c r="A21" s="1" t="s">
        <v>104</v>
      </c>
      <c r="B21" s="2" t="s">
        <v>105</v>
      </c>
      <c r="C21" s="51" t="s">
        <v>8</v>
      </c>
      <c r="D21" s="17">
        <v>9694.08</v>
      </c>
      <c r="E21" s="39">
        <v>126.78</v>
      </c>
      <c r="F21" s="42" t="s">
        <v>52</v>
      </c>
      <c r="G21" s="35">
        <f>ROUND(IF(F21=$D$4,E21+(E21*$E$4),E21+(E21*$E$5)),2)</f>
        <v>154</v>
      </c>
      <c r="H21" s="35">
        <f>D21*G21</f>
        <v>1492888.32</v>
      </c>
      <c r="I21" s="48">
        <f>H21/$H$169</f>
        <v>1.4513776721904086E-2</v>
      </c>
      <c r="J21" s="49" t="str">
        <f>A21</f>
        <v>AGA4011481</v>
      </c>
      <c r="K21" s="41">
        <f>K20+I21</f>
        <v>0.76677535511692807</v>
      </c>
    </row>
    <row r="22" spans="1:11" ht="12.75" x14ac:dyDescent="0.2">
      <c r="A22" s="1" t="s">
        <v>195</v>
      </c>
      <c r="B22" s="2" t="s">
        <v>58</v>
      </c>
      <c r="C22" s="51" t="s">
        <v>8</v>
      </c>
      <c r="D22" s="17">
        <v>2434.16</v>
      </c>
      <c r="E22" s="39">
        <v>444.86</v>
      </c>
      <c r="F22" s="42" t="s">
        <v>52</v>
      </c>
      <c r="G22" s="35">
        <f>ROUND(IF(F22=$D$4,E22+(E22*$E$4),E22+(E22*$E$5)),2)</f>
        <v>540.37</v>
      </c>
      <c r="H22" s="35">
        <f>D22*G22</f>
        <v>1315347.0392</v>
      </c>
      <c r="I22" s="48">
        <f>H22/$H$169</f>
        <v>1.2787730323167389E-2</v>
      </c>
      <c r="J22" s="49" t="str">
        <f>A22</f>
        <v>AGA1600989</v>
      </c>
      <c r="K22" s="41">
        <f>K21+I22</f>
        <v>0.77956308544009545</v>
      </c>
    </row>
    <row r="23" spans="1:11" ht="12.75" x14ac:dyDescent="0.2">
      <c r="A23" s="1" t="s">
        <v>157</v>
      </c>
      <c r="B23" s="2" t="s">
        <v>158</v>
      </c>
      <c r="C23" s="51" t="s">
        <v>16</v>
      </c>
      <c r="D23" s="17">
        <v>5493.5</v>
      </c>
      <c r="E23" s="39">
        <v>186.51</v>
      </c>
      <c r="F23" s="42" t="s">
        <v>52</v>
      </c>
      <c r="G23" s="35">
        <f>ROUND(IF(F23=$D$4,E23+(E23*$E$4),E23+(E23*$E$5)),2)</f>
        <v>226.55</v>
      </c>
      <c r="H23" s="35">
        <f>D23*G23</f>
        <v>1244552.425</v>
      </c>
      <c r="I23" s="48">
        <f>H23/$H$169</f>
        <v>1.2099469044780443E-2</v>
      </c>
      <c r="J23" s="49" t="str">
        <f>A23</f>
        <v>AGA2003391</v>
      </c>
      <c r="K23" s="41">
        <f>K22+I23</f>
        <v>0.79166255448487588</v>
      </c>
    </row>
    <row r="24" spans="1:11" ht="12.75" x14ac:dyDescent="0.2">
      <c r="A24" s="1" t="s">
        <v>258</v>
      </c>
      <c r="B24" s="2" t="s">
        <v>259</v>
      </c>
      <c r="C24" s="51" t="s">
        <v>22</v>
      </c>
      <c r="D24" s="17">
        <v>1664</v>
      </c>
      <c r="E24" s="39">
        <v>608.01</v>
      </c>
      <c r="F24" s="42" t="s">
        <v>52</v>
      </c>
      <c r="G24" s="35">
        <f>ROUND(IF(F24=$D$4,E24+(E24*$E$4),E24+(E24*$E$5)),2)</f>
        <v>738.55</v>
      </c>
      <c r="H24" s="35">
        <f>D24*G24</f>
        <v>1228947.2</v>
      </c>
      <c r="I24" s="48">
        <f>H24/$H$169</f>
        <v>1.1947755920422234E-2</v>
      </c>
      <c r="J24" s="49"/>
      <c r="K24" s="41">
        <f>K23+I24</f>
        <v>0.80361031040529807</v>
      </c>
    </row>
    <row r="25" spans="1:11" ht="12.75" x14ac:dyDescent="0.2">
      <c r="A25" s="1" t="s">
        <v>201</v>
      </c>
      <c r="B25" s="2" t="s">
        <v>202</v>
      </c>
      <c r="C25" s="10" t="s">
        <v>32</v>
      </c>
      <c r="D25" s="17">
        <v>28</v>
      </c>
      <c r="E25" s="39">
        <v>33040.629999999997</v>
      </c>
      <c r="F25" s="42" t="s">
        <v>52</v>
      </c>
      <c r="G25" s="35">
        <f>ROUND(IF(F25=$D$4,E25+(E25*$E$4),E25+(E25*$E$5)),2)</f>
        <v>40134.449999999997</v>
      </c>
      <c r="H25" s="35">
        <f>D25*G25</f>
        <v>1123764.5999999999</v>
      </c>
      <c r="I25" s="48">
        <f>H25/$H$169</f>
        <v>1.0925176568050216E-2</v>
      </c>
      <c r="J25" s="49" t="str">
        <f>A25</f>
        <v>AGE9560</v>
      </c>
      <c r="K25" s="48">
        <f>K24+I25</f>
        <v>0.81453548697334832</v>
      </c>
    </row>
    <row r="26" spans="1:11" ht="12.75" x14ac:dyDescent="0.2">
      <c r="A26" s="1" t="s">
        <v>214</v>
      </c>
      <c r="B26" s="2" t="s">
        <v>215</v>
      </c>
      <c r="C26" s="10" t="s">
        <v>22</v>
      </c>
      <c r="D26" s="17">
        <v>1</v>
      </c>
      <c r="E26" s="39">
        <v>918558.9</v>
      </c>
      <c r="F26" s="42" t="s">
        <v>52</v>
      </c>
      <c r="G26" s="35">
        <f>ROUND(IF(F26=$D$4,E26+(E26*$E$4),E26+(E26*$E$5)),2)</f>
        <v>1115773.5</v>
      </c>
      <c r="H26" s="35">
        <f>D26*G26</f>
        <v>1115773.5</v>
      </c>
      <c r="I26" s="48">
        <f>H26/$H$169</f>
        <v>1.0847487540941742E-2</v>
      </c>
      <c r="J26" s="49" t="str">
        <f>A26</f>
        <v>IMT9900045</v>
      </c>
      <c r="K26" s="48">
        <f>K25+I26</f>
        <v>0.8253829745142901</v>
      </c>
    </row>
    <row r="27" spans="1:11" ht="22.5" x14ac:dyDescent="0.2">
      <c r="A27" s="1" t="s">
        <v>98</v>
      </c>
      <c r="B27" s="2" t="s">
        <v>99</v>
      </c>
      <c r="C27" s="10" t="s">
        <v>8</v>
      </c>
      <c r="D27" s="17">
        <v>3168</v>
      </c>
      <c r="E27" s="39">
        <v>283.77999999999997</v>
      </c>
      <c r="F27" s="42" t="s">
        <v>52</v>
      </c>
      <c r="G27" s="35">
        <f>ROUND(IF(F27=$D$4,E27+(E27*$E$4),E27+(E27*$E$5)),2)</f>
        <v>344.71</v>
      </c>
      <c r="H27" s="35">
        <f>D27*G27</f>
        <v>1092041.28</v>
      </c>
      <c r="I27" s="48">
        <f>H27/$H$169</f>
        <v>1.0616764225888205E-2</v>
      </c>
      <c r="J27" s="49" t="str">
        <f>A27</f>
        <v>AGA4003859</v>
      </c>
      <c r="K27" s="48">
        <f>K26+I27</f>
        <v>0.8359997387401783</v>
      </c>
    </row>
    <row r="28" spans="1:11" ht="12.75" x14ac:dyDescent="0.2">
      <c r="A28" s="1" t="s">
        <v>86</v>
      </c>
      <c r="B28" s="2" t="s">
        <v>87</v>
      </c>
      <c r="C28" s="10" t="s">
        <v>19</v>
      </c>
      <c r="D28" s="17">
        <v>275.70999999999998</v>
      </c>
      <c r="E28" s="39">
        <v>2936.33</v>
      </c>
      <c r="F28" s="42" t="s">
        <v>7</v>
      </c>
      <c r="G28" s="35">
        <f>ROUND(IF(F28=$D$4,E28+(E28*$E$4),E28+(E28*$E$5)),2)</f>
        <v>3384.71</v>
      </c>
      <c r="H28" s="35">
        <f>D28*G28</f>
        <v>933198.39409999992</v>
      </c>
      <c r="I28" s="48">
        <f>H28/$H$169</f>
        <v>9.0725025762187321E-3</v>
      </c>
      <c r="J28" s="49" t="str">
        <f>A28</f>
        <v>AA000003</v>
      </c>
      <c r="K28" s="48">
        <f>K27+I28</f>
        <v>0.84507224131639702</v>
      </c>
    </row>
    <row r="29" spans="1:11" ht="12.75" x14ac:dyDescent="0.2">
      <c r="A29" s="1" t="s">
        <v>132</v>
      </c>
      <c r="B29" s="2" t="s">
        <v>133</v>
      </c>
      <c r="C29" s="10" t="s">
        <v>19</v>
      </c>
      <c r="D29" s="17">
        <v>1082.92</v>
      </c>
      <c r="E29" s="39">
        <v>721.89</v>
      </c>
      <c r="F29" s="42" t="s">
        <v>7</v>
      </c>
      <c r="G29" s="35">
        <f>ROUND(IF(F29=$D$4,E29+(E29*$E$4),E29+(E29*$E$5)),2)</f>
        <v>832.12</v>
      </c>
      <c r="H29" s="35">
        <f>D29*G29</f>
        <v>901119.39040000003</v>
      </c>
      <c r="I29" s="48">
        <f>H29/$H$169</f>
        <v>8.7606322970253531E-3</v>
      </c>
      <c r="J29" s="49" t="str">
        <f>A29</f>
        <v>TA000002</v>
      </c>
      <c r="K29" s="48">
        <f>K28+I29</f>
        <v>0.85383287361342242</v>
      </c>
    </row>
    <row r="30" spans="1:11" ht="12.75" x14ac:dyDescent="0.2">
      <c r="A30" s="1" t="s">
        <v>177</v>
      </c>
      <c r="B30" s="2" t="s">
        <v>9</v>
      </c>
      <c r="C30" s="10" t="s">
        <v>6</v>
      </c>
      <c r="D30" s="17">
        <v>100400.24</v>
      </c>
      <c r="E30" s="39">
        <v>6.25</v>
      </c>
      <c r="F30" s="42" t="s">
        <v>52</v>
      </c>
      <c r="G30" s="35">
        <f>ROUND(IF(F30=$D$4,E30+(E30*$E$4),E30+(E30*$E$5)),2)</f>
        <v>7.59</v>
      </c>
      <c r="H30" s="35">
        <f>D30*G30</f>
        <v>762037.82160000002</v>
      </c>
      <c r="I30" s="48">
        <f>H30/$H$169</f>
        <v>7.4084890665824079E-3</v>
      </c>
      <c r="J30" s="49" t="str">
        <f>A30</f>
        <v>AGA4413905</v>
      </c>
      <c r="K30" s="48">
        <f>K29+I30</f>
        <v>0.86124136268000484</v>
      </c>
    </row>
    <row r="31" spans="1:11" ht="12.75" x14ac:dyDescent="0.2">
      <c r="A31" s="1">
        <v>5213850</v>
      </c>
      <c r="B31" s="2" t="s">
        <v>76</v>
      </c>
      <c r="C31" s="10" t="s">
        <v>29</v>
      </c>
      <c r="D31" s="17">
        <v>22992</v>
      </c>
      <c r="E31" s="39">
        <v>21.71</v>
      </c>
      <c r="F31" s="42" t="s">
        <v>52</v>
      </c>
      <c r="G31" s="35">
        <f>ROUND(IF(F31=$D$4,E31+(E31*$E$4),E31+(E31*$E$5)),2)</f>
        <v>26.37</v>
      </c>
      <c r="H31" s="35">
        <f>D31*G31</f>
        <v>606299.04</v>
      </c>
      <c r="I31" s="48">
        <f>H31/$H$169</f>
        <v>5.8944053452469874E-3</v>
      </c>
      <c r="J31" s="49">
        <f>A31</f>
        <v>5213850</v>
      </c>
      <c r="K31" s="48">
        <f>K30+I31</f>
        <v>0.86713576802525183</v>
      </c>
    </row>
    <row r="32" spans="1:11" ht="12.75" x14ac:dyDescent="0.2">
      <c r="A32" s="1" t="s">
        <v>173</v>
      </c>
      <c r="B32" s="2" t="s">
        <v>174</v>
      </c>
      <c r="C32" s="10" t="s">
        <v>6</v>
      </c>
      <c r="D32" s="17">
        <v>24234.84</v>
      </c>
      <c r="E32" s="39">
        <v>18.03</v>
      </c>
      <c r="F32" s="42" t="s">
        <v>52</v>
      </c>
      <c r="G32" s="35">
        <f>ROUND(IF(F32=$D$4,E32+(E32*$E$4),E32+(E32*$E$5)),2)</f>
        <v>21.9</v>
      </c>
      <c r="H32" s="35">
        <f>D32*G32</f>
        <v>530742.99599999993</v>
      </c>
      <c r="I32" s="48">
        <f>H32/$H$169</f>
        <v>5.1598537127401679E-3</v>
      </c>
      <c r="J32" s="49" t="str">
        <f>A32</f>
        <v>AGA5213403</v>
      </c>
      <c r="K32" s="48">
        <f>K31+I32</f>
        <v>0.87229562173799202</v>
      </c>
    </row>
    <row r="33" spans="1:11" ht="22.5" x14ac:dyDescent="0.2">
      <c r="A33" s="1" t="s">
        <v>266</v>
      </c>
      <c r="B33" s="2" t="s">
        <v>267</v>
      </c>
      <c r="C33" s="10" t="s">
        <v>22</v>
      </c>
      <c r="D33" s="17">
        <v>58</v>
      </c>
      <c r="E33" s="39">
        <v>7227.57</v>
      </c>
      <c r="F33" s="42" t="s">
        <v>52</v>
      </c>
      <c r="G33" s="35">
        <f>ROUND(IF(F33=$D$4,E33+(E33*$E$4),E33+(E33*$E$5)),2)</f>
        <v>8779.33</v>
      </c>
      <c r="H33" s="35">
        <f>D33*G33</f>
        <v>509201.14</v>
      </c>
      <c r="I33" s="48">
        <f>H33/$H$169</f>
        <v>4.9504249939466491E-3</v>
      </c>
      <c r="J33" s="49" t="str">
        <f>A33</f>
        <v>AGE0002</v>
      </c>
      <c r="K33" s="48">
        <f>K32+I33</f>
        <v>0.87724604673193862</v>
      </c>
    </row>
    <row r="34" spans="1:11" ht="12.75" x14ac:dyDescent="0.2">
      <c r="A34" s="1" t="s">
        <v>204</v>
      </c>
      <c r="B34" s="2" t="s">
        <v>205</v>
      </c>
      <c r="C34" s="10" t="s">
        <v>32</v>
      </c>
      <c r="D34" s="17">
        <v>71.194999999999993</v>
      </c>
      <c r="E34" s="39">
        <v>5641.7488000000003</v>
      </c>
      <c r="F34" s="42" t="s">
        <v>52</v>
      </c>
      <c r="G34" s="35">
        <f>ROUND(IF(F34=$D$4,E34+(E34*$E$4),E34+(E34*$E$5)),2)</f>
        <v>6853.03</v>
      </c>
      <c r="H34" s="35">
        <f>D34*G34</f>
        <v>487901.47084999993</v>
      </c>
      <c r="I34" s="48">
        <f>H34/$H$169</f>
        <v>4.7433508021587937E-3</v>
      </c>
      <c r="J34" s="49" t="str">
        <f>A34</f>
        <v>P9875</v>
      </c>
      <c r="K34" s="48">
        <f>K33+I34</f>
        <v>0.88198939753409744</v>
      </c>
    </row>
    <row r="35" spans="1:11" ht="12.75" x14ac:dyDescent="0.2">
      <c r="A35" s="1" t="s">
        <v>130</v>
      </c>
      <c r="B35" s="2" t="s">
        <v>131</v>
      </c>
      <c r="C35" s="10" t="s">
        <v>32</v>
      </c>
      <c r="D35" s="17">
        <v>14</v>
      </c>
      <c r="E35" s="39">
        <v>27786.577300000001</v>
      </c>
      <c r="F35" s="42" t="s">
        <v>52</v>
      </c>
      <c r="G35" s="35">
        <f>ROUND(IF(F35=$D$4,E35+(E35*$E$4),E35+(E35*$E$5)),2)</f>
        <v>33752.36</v>
      </c>
      <c r="H35" s="35">
        <f>D35*G35</f>
        <v>472533.04000000004</v>
      </c>
      <c r="I35" s="48">
        <f>H35/$H$169</f>
        <v>4.5939397772785662E-3</v>
      </c>
      <c r="J35" s="49" t="str">
        <f>A35</f>
        <v>P9955</v>
      </c>
      <c r="K35" s="48">
        <f>K34+I35</f>
        <v>0.88658333731137606</v>
      </c>
    </row>
    <row r="36" spans="1:11" ht="12.75" x14ac:dyDescent="0.2">
      <c r="A36" s="1" t="s">
        <v>216</v>
      </c>
      <c r="B36" s="2" t="s">
        <v>217</v>
      </c>
      <c r="C36" s="10" t="s">
        <v>22</v>
      </c>
      <c r="D36" s="17">
        <v>1</v>
      </c>
      <c r="E36" s="39">
        <v>355367.15</v>
      </c>
      <c r="F36" s="42" t="s">
        <v>52</v>
      </c>
      <c r="G36" s="35">
        <f>ROUND(IF(F36=$D$4,E36+(E36*$E$4),E36+(E36*$E$5)),2)</f>
        <v>431664.48</v>
      </c>
      <c r="H36" s="35">
        <f>D36*G36</f>
        <v>431664.48</v>
      </c>
      <c r="I36" s="48">
        <f>H36/$H$169</f>
        <v>4.1966179235006888E-3</v>
      </c>
      <c r="J36" s="49" t="str">
        <f>A36</f>
        <v>IMT9900059</v>
      </c>
      <c r="K36" s="48">
        <f>K35+I36</f>
        <v>0.89077995523487674</v>
      </c>
    </row>
    <row r="37" spans="1:11" ht="22.5" x14ac:dyDescent="0.2">
      <c r="A37" s="1">
        <v>5213360</v>
      </c>
      <c r="B37" s="2" t="s">
        <v>72</v>
      </c>
      <c r="C37" s="10" t="s">
        <v>22</v>
      </c>
      <c r="D37" s="17">
        <v>9297</v>
      </c>
      <c r="E37" s="39">
        <v>34.85</v>
      </c>
      <c r="F37" s="42" t="s">
        <v>52</v>
      </c>
      <c r="G37" s="35">
        <f>ROUND(IF(F37=$D$4,E37+(E37*$E$4),E37+(E37*$E$5)),2)</f>
        <v>42.33</v>
      </c>
      <c r="H37" s="35">
        <f>D37*G37</f>
        <v>393542.01</v>
      </c>
      <c r="I37" s="48">
        <f>H37/$H$169</f>
        <v>3.8259934030626919E-3</v>
      </c>
      <c r="J37" s="49"/>
      <c r="K37" s="48">
        <f>K36+I37</f>
        <v>0.89460594863793941</v>
      </c>
    </row>
    <row r="38" spans="1:11" ht="12.75" x14ac:dyDescent="0.2">
      <c r="A38" s="1" t="s">
        <v>125</v>
      </c>
      <c r="B38" s="2" t="s">
        <v>126</v>
      </c>
      <c r="C38" s="10" t="s">
        <v>32</v>
      </c>
      <c r="D38" s="17">
        <v>14</v>
      </c>
      <c r="E38" s="39">
        <v>22238.349699999999</v>
      </c>
      <c r="F38" s="42" t="s">
        <v>52</v>
      </c>
      <c r="G38" s="35">
        <f>ROUND(IF(F38=$D$4,E38+(E38*$E$4),E38+(E38*$E$5)),2)</f>
        <v>27012.92</v>
      </c>
      <c r="H38" s="35">
        <f>D38*G38</f>
        <v>378180.88</v>
      </c>
      <c r="I38" s="48">
        <f>H38/$H$169</f>
        <v>3.6766533566376905E-3</v>
      </c>
      <c r="J38" s="49" t="str">
        <f>A38</f>
        <v>P9946</v>
      </c>
      <c r="K38" s="48">
        <f>K37+I38</f>
        <v>0.8982826019945771</v>
      </c>
    </row>
    <row r="39" spans="1:11" ht="12.75" x14ac:dyDescent="0.2">
      <c r="A39" s="1" t="s">
        <v>138</v>
      </c>
      <c r="B39" s="2" t="s">
        <v>139</v>
      </c>
      <c r="C39" s="10" t="s">
        <v>19</v>
      </c>
      <c r="D39" s="17">
        <v>447.73</v>
      </c>
      <c r="E39" s="39">
        <v>721.89</v>
      </c>
      <c r="F39" s="42" t="s">
        <v>7</v>
      </c>
      <c r="G39" s="35">
        <f>ROUND(IF(F39=$D$4,E39+(E39*$E$4),E39+(E39*$E$5)),2)</f>
        <v>832.12</v>
      </c>
      <c r="H39" s="35">
        <f>D39*G39</f>
        <v>372565.08760000003</v>
      </c>
      <c r="I39" s="48">
        <f>H39/$H$169</f>
        <v>3.6220569371210815E-3</v>
      </c>
      <c r="J39" s="49" t="str">
        <f>A39</f>
        <v>TA000005</v>
      </c>
      <c r="K39" s="48">
        <f>K38+I39</f>
        <v>0.90190465893169813</v>
      </c>
    </row>
    <row r="40" spans="1:11" ht="12.75" x14ac:dyDescent="0.2">
      <c r="A40" s="1" t="s">
        <v>115</v>
      </c>
      <c r="B40" s="2" t="s">
        <v>34</v>
      </c>
      <c r="C40" s="10" t="s">
        <v>32</v>
      </c>
      <c r="D40" s="17">
        <v>56</v>
      </c>
      <c r="E40" s="39">
        <v>5326.3909999999996</v>
      </c>
      <c r="F40" s="42" t="s">
        <v>52</v>
      </c>
      <c r="G40" s="35">
        <f>ROUND(IF(F40=$D$4,E40+(E40*$E$4),E40+(E40*$E$5)),2)</f>
        <v>6469.97</v>
      </c>
      <c r="H40" s="35">
        <f>D40*G40</f>
        <v>362318.32</v>
      </c>
      <c r="I40" s="48">
        <f>H40/$H$169</f>
        <v>3.5224384358070373E-3</v>
      </c>
      <c r="J40" s="49" t="str">
        <f>A40</f>
        <v>P9827</v>
      </c>
      <c r="K40" s="48">
        <f>K39+I40</f>
        <v>0.90542709736750515</v>
      </c>
    </row>
    <row r="41" spans="1:11" ht="12.75" x14ac:dyDescent="0.2">
      <c r="A41" s="1" t="s">
        <v>269</v>
      </c>
      <c r="B41" s="2" t="s">
        <v>270</v>
      </c>
      <c r="C41" s="10" t="s">
        <v>22</v>
      </c>
      <c r="D41" s="17">
        <v>1</v>
      </c>
      <c r="E41" s="39">
        <v>287868.27</v>
      </c>
      <c r="F41" s="42" t="s">
        <v>52</v>
      </c>
      <c r="G41" s="35">
        <f>ROUND(IF(F41=$D$4,E41+(E41*$E$4),E41+(E41*$E$5)),2)</f>
        <v>349673.59</v>
      </c>
      <c r="H41" s="35">
        <f>D41*G41</f>
        <v>349673.59</v>
      </c>
      <c r="I41" s="48">
        <f>H41/$H$169</f>
        <v>3.3995070782030326E-3</v>
      </c>
      <c r="J41" s="49" t="str">
        <f>A41</f>
        <v>IMT0000007</v>
      </c>
      <c r="K41" s="48">
        <f>K40+I41</f>
        <v>0.90882660444570817</v>
      </c>
    </row>
    <row r="42" spans="1:11" ht="12.75" x14ac:dyDescent="0.2">
      <c r="A42" s="1" t="s">
        <v>106</v>
      </c>
      <c r="B42" s="2" t="s">
        <v>107</v>
      </c>
      <c r="C42" s="10" t="s">
        <v>8</v>
      </c>
      <c r="D42" s="17">
        <v>428.94</v>
      </c>
      <c r="E42" s="39">
        <v>628.80999999999995</v>
      </c>
      <c r="F42" s="42" t="s">
        <v>52</v>
      </c>
      <c r="G42" s="35">
        <f>ROUND(IF(F42=$D$4,E42+(E42*$E$4),E42+(E42*$E$5)),2)</f>
        <v>763.82</v>
      </c>
      <c r="H42" s="35">
        <f>D42*G42</f>
        <v>327632.95079999999</v>
      </c>
      <c r="I42" s="48">
        <f>H42/$H$169</f>
        <v>3.185229217045376E-3</v>
      </c>
      <c r="J42" s="49" t="str">
        <f>A42</f>
        <v>AGA4915631</v>
      </c>
      <c r="K42" s="48">
        <f>K41+I42</f>
        <v>0.91201183366275351</v>
      </c>
    </row>
    <row r="43" spans="1:11" ht="22.5" x14ac:dyDescent="0.2">
      <c r="A43" s="1" t="s">
        <v>96</v>
      </c>
      <c r="B43" s="2" t="s">
        <v>97</v>
      </c>
      <c r="C43" s="10" t="s">
        <v>8</v>
      </c>
      <c r="D43" s="17">
        <v>272</v>
      </c>
      <c r="E43" s="39">
        <v>836.04</v>
      </c>
      <c r="F43" s="42" t="s">
        <v>52</v>
      </c>
      <c r="G43" s="35">
        <f>ROUND(IF(F43=$D$4,E43+(E43*$E$4),E43+(E43*$E$5)),2)</f>
        <v>1015.54</v>
      </c>
      <c r="H43" s="35">
        <f>D43*G43</f>
        <v>276226.88</v>
      </c>
      <c r="I43" s="48">
        <f>H43/$H$169</f>
        <v>2.685462272829754E-3</v>
      </c>
      <c r="J43" s="49" t="str">
        <f>A43</f>
        <v>AGA3205866</v>
      </c>
      <c r="K43" s="48">
        <f>K42+I43</f>
        <v>0.91469729593558324</v>
      </c>
    </row>
    <row r="44" spans="1:11" ht="12.75" x14ac:dyDescent="0.2">
      <c r="A44" s="1" t="s">
        <v>134</v>
      </c>
      <c r="B44" s="2" t="s">
        <v>135</v>
      </c>
      <c r="C44" s="10" t="s">
        <v>19</v>
      </c>
      <c r="D44" s="17">
        <v>275.70999999999998</v>
      </c>
      <c r="E44" s="39">
        <v>855.31</v>
      </c>
      <c r="F44" s="42" t="s">
        <v>7</v>
      </c>
      <c r="G44" s="35">
        <f>ROUND(IF(F44=$D$4,E44+(E44*$E$4),E44+(E44*$E$5)),2)</f>
        <v>985.92</v>
      </c>
      <c r="H44" s="35">
        <f>D44*G44</f>
        <v>271828.00319999998</v>
      </c>
      <c r="I44" s="48">
        <f>H44/$H$169</f>
        <v>2.6426966386915193E-3</v>
      </c>
      <c r="J44" s="49" t="str">
        <f>A44</f>
        <v>TA000003</v>
      </c>
      <c r="K44" s="48">
        <f>K43+I44</f>
        <v>0.91733999257427479</v>
      </c>
    </row>
    <row r="45" spans="1:11" ht="12.75" x14ac:dyDescent="0.2">
      <c r="A45" s="1" t="s">
        <v>129</v>
      </c>
      <c r="B45" s="2" t="s">
        <v>35</v>
      </c>
      <c r="C45" s="10" t="s">
        <v>32</v>
      </c>
      <c r="D45" s="17">
        <v>42</v>
      </c>
      <c r="E45" s="39">
        <v>4996.8325999999997</v>
      </c>
      <c r="F45" s="42" t="s">
        <v>52</v>
      </c>
      <c r="G45" s="35">
        <f>ROUND(IF(F45=$D$4,E45+(E45*$E$4),E45+(E45*$E$5)),2)</f>
        <v>6069.65</v>
      </c>
      <c r="H45" s="35">
        <f>D45*G45</f>
        <v>254925.3</v>
      </c>
      <c r="I45" s="48">
        <f>H45/$H$169</f>
        <v>2.4783695038651087E-3</v>
      </c>
      <c r="J45" s="49" t="str">
        <f>A45</f>
        <v>P9950</v>
      </c>
      <c r="K45" s="48">
        <f>K44+I45</f>
        <v>0.91981836207813994</v>
      </c>
    </row>
    <row r="46" spans="1:11" ht="12.75" x14ac:dyDescent="0.2">
      <c r="A46" s="1" t="s">
        <v>124</v>
      </c>
      <c r="B46" s="2" t="s">
        <v>38</v>
      </c>
      <c r="C46" s="10" t="s">
        <v>32</v>
      </c>
      <c r="D46" s="17">
        <v>42</v>
      </c>
      <c r="E46" s="39">
        <v>4696.7439999999997</v>
      </c>
      <c r="F46" s="42" t="s">
        <v>52</v>
      </c>
      <c r="G46" s="35">
        <f>ROUND(IF(F46=$D$4,E46+(E46*$E$4),E46+(E46*$E$5)),2)</f>
        <v>5705.13</v>
      </c>
      <c r="H46" s="35">
        <f>D46*G46</f>
        <v>239615.46</v>
      </c>
      <c r="I46" s="48">
        <f>H46/$H$169</f>
        <v>2.3295280959504993E-3</v>
      </c>
      <c r="J46" s="49" t="str">
        <f>A46</f>
        <v>P9903</v>
      </c>
      <c r="K46" s="48">
        <f>K45+I46</f>
        <v>0.92214789017409049</v>
      </c>
    </row>
    <row r="47" spans="1:11" ht="12.75" x14ac:dyDescent="0.2">
      <c r="A47" s="1" t="s">
        <v>147</v>
      </c>
      <c r="B47" s="2" t="s">
        <v>148</v>
      </c>
      <c r="C47" s="10" t="s">
        <v>16</v>
      </c>
      <c r="D47" s="17">
        <v>127</v>
      </c>
      <c r="E47" s="39">
        <v>1541.16</v>
      </c>
      <c r="F47" s="42" t="s">
        <v>52</v>
      </c>
      <c r="G47" s="35">
        <f>ROUND(IF(F47=$D$4,E47+(E47*$E$4),E47+(E47*$E$5)),2)</f>
        <v>1872.05</v>
      </c>
      <c r="H47" s="35">
        <f>D47*G47</f>
        <v>237750.35</v>
      </c>
      <c r="I47" s="48">
        <f>H47/$H$169</f>
        <v>2.3113956008809482E-3</v>
      </c>
      <c r="J47" s="49"/>
      <c r="K47" s="48">
        <f>K46+I47</f>
        <v>0.92445928577497138</v>
      </c>
    </row>
    <row r="48" spans="1:11" ht="12.75" x14ac:dyDescent="0.2">
      <c r="A48" s="1" t="s">
        <v>143</v>
      </c>
      <c r="B48" s="2" t="s">
        <v>144</v>
      </c>
      <c r="C48" s="10" t="s">
        <v>30</v>
      </c>
      <c r="D48" s="17">
        <v>16.635999999999999</v>
      </c>
      <c r="E48" s="39">
        <v>11724.85</v>
      </c>
      <c r="F48" s="42" t="s">
        <v>52</v>
      </c>
      <c r="G48" s="35">
        <f>ROUND(IF(F48=$D$4,E48+(E48*$E$4),E48+(E48*$E$5)),2)</f>
        <v>14242.18</v>
      </c>
      <c r="H48" s="35">
        <f>D48*G48</f>
        <v>236932.90648000001</v>
      </c>
      <c r="I48" s="48">
        <f>H48/$H$169</f>
        <v>2.3034484607143968E-3</v>
      </c>
      <c r="J48" s="49" t="str">
        <f>A48</f>
        <v>IMT9900694</v>
      </c>
      <c r="K48" s="48">
        <f>K47+I48</f>
        <v>0.92676273423568578</v>
      </c>
    </row>
    <row r="49" spans="1:11" ht="12.75" x14ac:dyDescent="0.2">
      <c r="A49" s="1" t="s">
        <v>206</v>
      </c>
      <c r="B49" s="2" t="s">
        <v>33</v>
      </c>
      <c r="C49" s="10" t="s">
        <v>32</v>
      </c>
      <c r="D49" s="17">
        <v>35.597999999999999</v>
      </c>
      <c r="E49" s="39">
        <v>5116.2664000000004</v>
      </c>
      <c r="F49" s="42" t="s">
        <v>52</v>
      </c>
      <c r="G49" s="35">
        <f>ROUND(IF(F49=$D$4,E49+(E49*$E$4),E49+(E49*$E$5)),2)</f>
        <v>6214.73</v>
      </c>
      <c r="H49" s="35">
        <f>D49*G49</f>
        <v>221231.95853999999</v>
      </c>
      <c r="I49" s="48">
        <f>H49/$H$169</f>
        <v>2.1508047232890815E-3</v>
      </c>
      <c r="J49" s="49" t="str">
        <f>A49</f>
        <v>P9804</v>
      </c>
      <c r="K49" s="48">
        <f>K48+I49</f>
        <v>0.92891353895897488</v>
      </c>
    </row>
    <row r="50" spans="1:11" ht="12.75" x14ac:dyDescent="0.2">
      <c r="A50" s="1">
        <v>4011353</v>
      </c>
      <c r="B50" s="2" t="s">
        <v>10</v>
      </c>
      <c r="C50" s="10" t="s">
        <v>6</v>
      </c>
      <c r="D50" s="17">
        <v>612681.06799999997</v>
      </c>
      <c r="E50" s="39">
        <v>0.28000000000000003</v>
      </c>
      <c r="F50" s="42" t="s">
        <v>52</v>
      </c>
      <c r="G50" s="35">
        <f>ROUND(IF(F50=$D$4,E50+(E50*$E$4),E50+(E50*$E$5)),2)</f>
        <v>0.34</v>
      </c>
      <c r="H50" s="35">
        <f>D50*G50</f>
        <v>208311.56312000001</v>
      </c>
      <c r="I50" s="48">
        <f>H50/$H$169</f>
        <v>2.0251933618949539E-3</v>
      </c>
      <c r="J50" s="49">
        <f>A50</f>
        <v>4011353</v>
      </c>
      <c r="K50" s="48">
        <f>K49+I50</f>
        <v>0.93093873232086988</v>
      </c>
    </row>
    <row r="51" spans="1:11" ht="12.75" x14ac:dyDescent="0.2">
      <c r="A51" s="1" t="s">
        <v>182</v>
      </c>
      <c r="B51" s="2" t="s">
        <v>183</v>
      </c>
      <c r="C51" s="10" t="s">
        <v>8</v>
      </c>
      <c r="D51" s="17">
        <v>585.32600000000002</v>
      </c>
      <c r="E51" s="39">
        <v>291.73</v>
      </c>
      <c r="F51" s="42" t="s">
        <v>52</v>
      </c>
      <c r="G51" s="35">
        <f>ROUND(IF(F51=$D$4,E51+(E51*$E$4),E51+(E51*$E$5)),2)</f>
        <v>354.36</v>
      </c>
      <c r="H51" s="35">
        <f>D51*G51</f>
        <v>207416.12136000002</v>
      </c>
      <c r="I51" s="48">
        <f>H51/$H$169</f>
        <v>2.0164879272030214E-3</v>
      </c>
      <c r="J51" s="49" t="str">
        <f>A51</f>
        <v>AGO4011256</v>
      </c>
      <c r="K51" s="48">
        <f>K50+I51</f>
        <v>0.93295522024807287</v>
      </c>
    </row>
    <row r="52" spans="1:11" ht="12.75" x14ac:dyDescent="0.2">
      <c r="A52" s="1" t="s">
        <v>116</v>
      </c>
      <c r="B52" s="2" t="s">
        <v>46</v>
      </c>
      <c r="C52" s="10" t="s">
        <v>32</v>
      </c>
      <c r="D52" s="17">
        <v>14</v>
      </c>
      <c r="E52" s="39">
        <v>11779.956899999999</v>
      </c>
      <c r="F52" s="42" t="s">
        <v>52</v>
      </c>
      <c r="G52" s="35">
        <f>ROUND(IF(F52=$D$4,E52+(E52*$E$4),E52+(E52*$E$5)),2)</f>
        <v>14309.11</v>
      </c>
      <c r="H52" s="35">
        <f>D52*G52</f>
        <v>200327.54</v>
      </c>
      <c r="I52" s="48">
        <f>H52/$H$169</f>
        <v>1.9475731358178953E-3</v>
      </c>
      <c r="J52" s="49" t="str">
        <f>A52</f>
        <v>P9840</v>
      </c>
      <c r="K52" s="48">
        <f>K51+I52</f>
        <v>0.93490279338389082</v>
      </c>
    </row>
    <row r="53" spans="1:11" ht="12.75" x14ac:dyDescent="0.2">
      <c r="A53" s="1" t="s">
        <v>143</v>
      </c>
      <c r="B53" s="2" t="s">
        <v>144</v>
      </c>
      <c r="C53" s="10" t="s">
        <v>30</v>
      </c>
      <c r="D53" s="17">
        <v>14</v>
      </c>
      <c r="E53" s="39">
        <v>11724.85</v>
      </c>
      <c r="F53" s="42" t="s">
        <v>52</v>
      </c>
      <c r="G53" s="35">
        <f>ROUND(IF(F53=$D$4,E53+(E53*$E$4),E53+(E53*$E$5)),2)</f>
        <v>14242.18</v>
      </c>
      <c r="H53" s="35">
        <f>D53*G53</f>
        <v>199390.52000000002</v>
      </c>
      <c r="I53" s="48">
        <f>H53/$H$169</f>
        <v>1.9384634798029308E-3</v>
      </c>
      <c r="J53" s="49" t="str">
        <f>A53</f>
        <v>IMT9900694</v>
      </c>
      <c r="K53" s="48">
        <f>K52+I53</f>
        <v>0.93684125686369379</v>
      </c>
    </row>
    <row r="54" spans="1:11" ht="12.75" x14ac:dyDescent="0.2">
      <c r="A54" s="1">
        <v>5213572</v>
      </c>
      <c r="B54" s="2" t="s">
        <v>75</v>
      </c>
      <c r="C54" s="10" t="s">
        <v>6</v>
      </c>
      <c r="D54" s="17">
        <v>247.9</v>
      </c>
      <c r="E54" s="39">
        <v>633.36</v>
      </c>
      <c r="F54" s="42" t="s">
        <v>52</v>
      </c>
      <c r="G54" s="35">
        <f>ROUND(IF(F54=$D$4,E54+(E54*$E$4),E54+(E54*$E$5)),2)</f>
        <v>769.34</v>
      </c>
      <c r="H54" s="35">
        <f>D54*G54</f>
        <v>190719.386</v>
      </c>
      <c r="I54" s="48">
        <f>H54/$H$169</f>
        <v>1.8541632001934612E-3</v>
      </c>
      <c r="J54" s="49">
        <f>A54</f>
        <v>5213572</v>
      </c>
      <c r="K54" s="48">
        <f>K53+I54</f>
        <v>0.93869542006388729</v>
      </c>
    </row>
    <row r="55" spans="1:11" ht="12.75" x14ac:dyDescent="0.2">
      <c r="A55" s="1" t="s">
        <v>25</v>
      </c>
      <c r="B55" s="2" t="s">
        <v>26</v>
      </c>
      <c r="C55" s="10" t="s">
        <v>8</v>
      </c>
      <c r="D55" s="17">
        <v>3168</v>
      </c>
      <c r="E55" s="39">
        <v>49.04</v>
      </c>
      <c r="F55" s="42" t="s">
        <v>52</v>
      </c>
      <c r="G55" s="35">
        <f>ROUND(IF(F55=$D$4,E55+(E55*$E$4),E55+(E55*$E$5)),2)</f>
        <v>59.57</v>
      </c>
      <c r="H55" s="35">
        <f>D55*G55</f>
        <v>188717.76</v>
      </c>
      <c r="I55" s="48">
        <f>H55/$H$169</f>
        <v>1.8347035042098005E-3</v>
      </c>
      <c r="J55" s="49" t="str">
        <f>A55</f>
        <v>AGA4915669</v>
      </c>
      <c r="K55" s="48">
        <f>K54+I55</f>
        <v>0.94053012356809707</v>
      </c>
    </row>
    <row r="56" spans="1:11" ht="12.75" x14ac:dyDescent="0.2">
      <c r="A56" s="1" t="s">
        <v>208</v>
      </c>
      <c r="B56" s="2" t="s">
        <v>209</v>
      </c>
      <c r="C56" s="10" t="s">
        <v>32</v>
      </c>
      <c r="D56" s="17">
        <v>33.271000000000001</v>
      </c>
      <c r="E56" s="39">
        <v>4614.8440000000001</v>
      </c>
      <c r="F56" s="42" t="s">
        <v>52</v>
      </c>
      <c r="G56" s="35">
        <f>ROUND(IF(F56=$D$4,E56+(E56*$E$4),E56+(E56*$E$5)),2)</f>
        <v>5605.65</v>
      </c>
      <c r="H56" s="35">
        <f>D56*G56</f>
        <v>186505.58114999998</v>
      </c>
      <c r="I56" s="48">
        <f>H56/$H$169</f>
        <v>1.8131968251985943E-3</v>
      </c>
      <c r="J56" s="49" t="str">
        <f>A56</f>
        <v>P9833</v>
      </c>
      <c r="K56" s="48">
        <f>K55+I56</f>
        <v>0.94234332039329571</v>
      </c>
    </row>
    <row r="57" spans="1:11" ht="12.75" x14ac:dyDescent="0.2">
      <c r="A57" s="1" t="s">
        <v>198</v>
      </c>
      <c r="B57" s="2" t="s">
        <v>199</v>
      </c>
      <c r="C57" s="10" t="s">
        <v>32</v>
      </c>
      <c r="D57" s="17">
        <v>14</v>
      </c>
      <c r="E57" s="39">
        <v>10769.22</v>
      </c>
      <c r="F57" s="42" t="s">
        <v>52</v>
      </c>
      <c r="G57" s="35">
        <f>ROUND(IF(F57=$D$4,E57+(E57*$E$4),E57+(E57*$E$5)),2)</f>
        <v>13081.37</v>
      </c>
      <c r="H57" s="35">
        <f>D57*G57</f>
        <v>183139.18000000002</v>
      </c>
      <c r="I57" s="48">
        <f>H57/$H$169</f>
        <v>1.7804688615640067E-3</v>
      </c>
      <c r="J57" s="49" t="str">
        <f>A57</f>
        <v>IMT9900454</v>
      </c>
      <c r="K57" s="48">
        <f>K56+I57</f>
        <v>0.94412378925485974</v>
      </c>
    </row>
    <row r="58" spans="1:11" ht="12.75" x14ac:dyDescent="0.2">
      <c r="A58" s="1" t="s">
        <v>212</v>
      </c>
      <c r="B58" s="2" t="s">
        <v>213</v>
      </c>
      <c r="C58" s="10" t="s">
        <v>32</v>
      </c>
      <c r="D58" s="17">
        <v>14</v>
      </c>
      <c r="E58" s="39">
        <v>10721.64</v>
      </c>
      <c r="F58" s="42" t="s">
        <v>52</v>
      </c>
      <c r="G58" s="35">
        <f>ROUND(IF(F58=$D$4,E58+(E58*$E$4),E58+(E58*$E$5)),2)</f>
        <v>13023.58</v>
      </c>
      <c r="H58" s="35">
        <f>D58*G58</f>
        <v>182330.12</v>
      </c>
      <c r="I58" s="48">
        <f>H58/$H$169</f>
        <v>1.7726032255098482E-3</v>
      </c>
      <c r="J58" s="49" t="str">
        <f>A58</f>
        <v>IMT0000171</v>
      </c>
      <c r="K58" s="48">
        <f>K57+I58</f>
        <v>0.94589639248036961</v>
      </c>
    </row>
    <row r="59" spans="1:11" ht="12.75" x14ac:dyDescent="0.2">
      <c r="A59" s="1">
        <v>5501710</v>
      </c>
      <c r="B59" s="2" t="s">
        <v>13</v>
      </c>
      <c r="C59" s="10" t="s">
        <v>8</v>
      </c>
      <c r="D59" s="17">
        <v>51975.95</v>
      </c>
      <c r="E59" s="39">
        <v>2.81</v>
      </c>
      <c r="F59" s="42" t="s">
        <v>52</v>
      </c>
      <c r="G59" s="35">
        <f>ROUND(IF(F59=$D$4,E59+(E59*$E$4),E59+(E59*$E$5)),2)</f>
        <v>3.41</v>
      </c>
      <c r="H59" s="35">
        <f>D59*G59</f>
        <v>177237.9895</v>
      </c>
      <c r="I59" s="48">
        <f>H59/$H$169</f>
        <v>1.7230978176868451E-3</v>
      </c>
      <c r="J59" s="49">
        <f>A59</f>
        <v>5501710</v>
      </c>
      <c r="K59" s="48">
        <f>K58+I59</f>
        <v>0.94761949029805648</v>
      </c>
    </row>
    <row r="60" spans="1:11" ht="12.75" x14ac:dyDescent="0.2">
      <c r="A60" s="1">
        <v>4011352</v>
      </c>
      <c r="B60" s="2" t="s">
        <v>11</v>
      </c>
      <c r="C60" s="10" t="s">
        <v>6</v>
      </c>
      <c r="D60" s="17">
        <v>344406.21799999999</v>
      </c>
      <c r="E60" s="39">
        <v>0.4</v>
      </c>
      <c r="F60" s="42" t="s">
        <v>52</v>
      </c>
      <c r="G60" s="35">
        <f>ROUND(IF(F60=$D$4,E60+(E60*$E$4),E60+(E60*$E$5)),2)</f>
        <v>0.49</v>
      </c>
      <c r="H60" s="35">
        <f>D60*G60</f>
        <v>168759.04681999999</v>
      </c>
      <c r="I60" s="48">
        <f>H60/$H$169</f>
        <v>1.6406660113375644E-3</v>
      </c>
      <c r="J60" s="49">
        <f>A60</f>
        <v>4011352</v>
      </c>
      <c r="K60" s="48">
        <f>K59+I60</f>
        <v>0.94926015630939409</v>
      </c>
    </row>
    <row r="61" spans="1:11" ht="12.75" x14ac:dyDescent="0.2">
      <c r="A61" s="1" t="s">
        <v>112</v>
      </c>
      <c r="B61" s="2" t="s">
        <v>41</v>
      </c>
      <c r="C61" s="10" t="s">
        <v>32</v>
      </c>
      <c r="D61" s="17">
        <v>28</v>
      </c>
      <c r="E61" s="39">
        <v>4621.6126999999997</v>
      </c>
      <c r="F61" s="42" t="s">
        <v>52</v>
      </c>
      <c r="G61" s="35">
        <f>ROUND(IF(F61=$D$4,E61+(E61*$E$4),E61+(E61*$E$5)),2)</f>
        <v>5613.87</v>
      </c>
      <c r="H61" s="35">
        <f>D61*G61</f>
        <v>157188.35999999999</v>
      </c>
      <c r="I61" s="48">
        <f>H61/$H$169</f>
        <v>1.5281764414382176E-3</v>
      </c>
      <c r="J61" s="49" t="str">
        <f>A61</f>
        <v>P9806</v>
      </c>
      <c r="K61" s="48">
        <f>K60+I61</f>
        <v>0.9507883327508323</v>
      </c>
    </row>
    <row r="62" spans="1:11" ht="12.75" x14ac:dyDescent="0.2">
      <c r="A62" s="1" t="s">
        <v>121</v>
      </c>
      <c r="B62" s="2" t="s">
        <v>40</v>
      </c>
      <c r="C62" s="10" t="s">
        <v>32</v>
      </c>
      <c r="D62" s="17">
        <v>28</v>
      </c>
      <c r="E62" s="39">
        <v>4395.7870999999996</v>
      </c>
      <c r="F62" s="42" t="s">
        <v>52</v>
      </c>
      <c r="G62" s="35">
        <f>ROUND(IF(F62=$D$4,E62+(E62*$E$4),E62+(E62*$E$5)),2)</f>
        <v>5339.56</v>
      </c>
      <c r="H62" s="35">
        <f>D62*G62</f>
        <v>149507.68000000002</v>
      </c>
      <c r="I62" s="48">
        <f>H62/$H$169</f>
        <v>1.4535053002021512E-3</v>
      </c>
      <c r="J62" s="49" t="str">
        <f>A62</f>
        <v>P9896</v>
      </c>
      <c r="K62" s="48">
        <f>K61+I62</f>
        <v>0.95224183805103446</v>
      </c>
    </row>
    <row r="63" spans="1:11" ht="12.75" x14ac:dyDescent="0.2">
      <c r="A63" s="1" t="s">
        <v>143</v>
      </c>
      <c r="B63" s="2" t="s">
        <v>144</v>
      </c>
      <c r="C63" s="10" t="s">
        <v>30</v>
      </c>
      <c r="D63" s="17">
        <v>10.398</v>
      </c>
      <c r="E63" s="39">
        <v>11724.85</v>
      </c>
      <c r="F63" s="42" t="s">
        <v>52</v>
      </c>
      <c r="G63" s="35">
        <f>ROUND(IF(F63=$D$4,E63+(E63*$E$4),E63+(E63*$E$5)),2)</f>
        <v>14242.18</v>
      </c>
      <c r="H63" s="35">
        <f>D63*G63</f>
        <v>148090.18763999999</v>
      </c>
      <c r="I63" s="48">
        <f>H63/$H$169</f>
        <v>1.4397245187850623E-3</v>
      </c>
      <c r="J63" s="49" t="str">
        <f>A63</f>
        <v>IMT9900694</v>
      </c>
      <c r="K63" s="48">
        <f>K62+I63</f>
        <v>0.95368156256981951</v>
      </c>
    </row>
    <row r="64" spans="1:11" ht="12.75" x14ac:dyDescent="0.2">
      <c r="A64" s="1" t="s">
        <v>120</v>
      </c>
      <c r="B64" s="2" t="s">
        <v>48</v>
      </c>
      <c r="C64" s="10" t="s">
        <v>32</v>
      </c>
      <c r="D64" s="17">
        <v>14</v>
      </c>
      <c r="E64" s="39">
        <v>8256.3493999999992</v>
      </c>
      <c r="F64" s="42" t="s">
        <v>52</v>
      </c>
      <c r="G64" s="35">
        <f>ROUND(IF(F64=$D$4,E64+(E64*$E$4),E64+(E64*$E$5)),2)</f>
        <v>10028.99</v>
      </c>
      <c r="H64" s="35">
        <f>D64*G64</f>
        <v>140405.85999999999</v>
      </c>
      <c r="I64" s="48">
        <f>H64/$H$169</f>
        <v>1.3650179153969961E-3</v>
      </c>
      <c r="J64" s="49" t="str">
        <f>A64</f>
        <v>P9893</v>
      </c>
      <c r="K64" s="48">
        <f>K63+I64</f>
        <v>0.95504658048521651</v>
      </c>
    </row>
    <row r="65" spans="1:11" ht="12.75" x14ac:dyDescent="0.2">
      <c r="A65" s="1" t="s">
        <v>254</v>
      </c>
      <c r="B65" s="2" t="s">
        <v>255</v>
      </c>
      <c r="C65" s="10" t="s">
        <v>22</v>
      </c>
      <c r="D65" s="17">
        <v>1412</v>
      </c>
      <c r="E65" s="39">
        <v>81.25</v>
      </c>
      <c r="F65" s="42" t="s">
        <v>52</v>
      </c>
      <c r="G65" s="35">
        <f>ROUND(IF(F65=$D$4,E65+(E65*$E$4),E65+(E65*$E$5)),2)</f>
        <v>98.69</v>
      </c>
      <c r="H65" s="35">
        <f>D65*G65</f>
        <v>139350.28</v>
      </c>
      <c r="I65" s="48">
        <f>H65/$H$169</f>
        <v>1.3547556256953074E-3</v>
      </c>
      <c r="J65" s="49"/>
      <c r="K65" s="48">
        <f>K64+I65</f>
        <v>0.95640133611091183</v>
      </c>
    </row>
    <row r="66" spans="1:11" ht="12.75" x14ac:dyDescent="0.2">
      <c r="A66" s="1" t="s">
        <v>119</v>
      </c>
      <c r="B66" s="2" t="s">
        <v>43</v>
      </c>
      <c r="C66" s="10" t="s">
        <v>32</v>
      </c>
      <c r="D66" s="17">
        <v>14</v>
      </c>
      <c r="E66" s="39">
        <v>8146.7174999999997</v>
      </c>
      <c r="F66" s="42" t="s">
        <v>52</v>
      </c>
      <c r="G66" s="35">
        <f>ROUND(IF(F66=$D$4,E66+(E66*$E$4),E66+(E66*$E$5)),2)</f>
        <v>9895.82</v>
      </c>
      <c r="H66" s="35">
        <f>D66*G66</f>
        <v>138541.47999999998</v>
      </c>
      <c r="I66" s="48">
        <f>H66/$H$169</f>
        <v>1.3468925173466023E-3</v>
      </c>
      <c r="J66" s="49" t="str">
        <f>A66</f>
        <v>P9883</v>
      </c>
      <c r="K66" s="48">
        <f>K65+I66</f>
        <v>0.95774822862825848</v>
      </c>
    </row>
    <row r="67" spans="1:11" ht="12.75" x14ac:dyDescent="0.2">
      <c r="A67" s="1" t="s">
        <v>113</v>
      </c>
      <c r="B67" s="2" t="s">
        <v>114</v>
      </c>
      <c r="C67" s="10" t="s">
        <v>32</v>
      </c>
      <c r="D67" s="17">
        <v>14</v>
      </c>
      <c r="E67" s="39">
        <v>8146.2309999999998</v>
      </c>
      <c r="F67" s="42" t="s">
        <v>52</v>
      </c>
      <c r="G67" s="35">
        <f>ROUND(IF(F67=$D$4,E67+(E67*$E$4),E67+(E67*$E$5)),2)</f>
        <v>9895.23</v>
      </c>
      <c r="H67" s="35">
        <f>D67*G67</f>
        <v>138533.22</v>
      </c>
      <c r="I67" s="48">
        <f>H67/$H$169</f>
        <v>1.3468122140887387E-3</v>
      </c>
      <c r="J67" s="49" t="str">
        <f>A67</f>
        <v>P9809</v>
      </c>
      <c r="K67" s="48">
        <f>K66+I67</f>
        <v>0.9590950408423472</v>
      </c>
    </row>
    <row r="68" spans="1:11" ht="12.75" x14ac:dyDescent="0.2">
      <c r="A68" s="1" t="s">
        <v>117</v>
      </c>
      <c r="B68" s="2" t="s">
        <v>47</v>
      </c>
      <c r="C68" s="10" t="s">
        <v>32</v>
      </c>
      <c r="D68" s="17">
        <v>28</v>
      </c>
      <c r="E68" s="39">
        <v>3939.7384999999999</v>
      </c>
      <c r="F68" s="42" t="s">
        <v>52</v>
      </c>
      <c r="G68" s="35">
        <f>ROUND(IF(F68=$D$4,E68+(E68*$E$4),E68+(E68*$E$5)),2)</f>
        <v>4785.6000000000004</v>
      </c>
      <c r="H68" s="35">
        <f>D68*G68</f>
        <v>133996.80000000002</v>
      </c>
      <c r="I68" s="48">
        <f>H68/$H$169</f>
        <v>1.302709392655465E-3</v>
      </c>
      <c r="J68" s="49" t="str">
        <f>A68</f>
        <v>P9842</v>
      </c>
      <c r="K68" s="48">
        <f>K67+I68</f>
        <v>0.96039775023500262</v>
      </c>
    </row>
    <row r="69" spans="1:11" ht="12.75" x14ac:dyDescent="0.2">
      <c r="A69" s="1" t="s">
        <v>122</v>
      </c>
      <c r="B69" s="2" t="s">
        <v>123</v>
      </c>
      <c r="C69" s="10" t="s">
        <v>32</v>
      </c>
      <c r="D69" s="17">
        <v>14</v>
      </c>
      <c r="E69" s="39">
        <v>7733.2878000000001</v>
      </c>
      <c r="F69" s="42" t="s">
        <v>52</v>
      </c>
      <c r="G69" s="35">
        <f>ROUND(IF(F69=$D$4,E69+(E69*$E$4),E69+(E69*$E$5)),2)</f>
        <v>9393.6200000000008</v>
      </c>
      <c r="H69" s="35">
        <f>D69*G69</f>
        <v>131510.68000000002</v>
      </c>
      <c r="I69" s="48">
        <f>H69/$H$169</f>
        <v>1.2785394731106058E-3</v>
      </c>
      <c r="J69" s="49" t="str">
        <f>A69</f>
        <v>P9897</v>
      </c>
      <c r="K69" s="48">
        <f>K68+I69</f>
        <v>0.96167628970811325</v>
      </c>
    </row>
    <row r="70" spans="1:11" ht="12.75" x14ac:dyDescent="0.2">
      <c r="A70" s="1" t="s">
        <v>207</v>
      </c>
      <c r="B70" s="2" t="s">
        <v>37</v>
      </c>
      <c r="C70" s="10" t="s">
        <v>32</v>
      </c>
      <c r="D70" s="17">
        <v>16.635999999999999</v>
      </c>
      <c r="E70" s="39">
        <v>6243.8017</v>
      </c>
      <c r="F70" s="42" t="s">
        <v>52</v>
      </c>
      <c r="G70" s="35">
        <f>ROUND(IF(F70=$D$4,E70+(E70*$E$4),E70+(E70*$E$5)),2)</f>
        <v>7584.35</v>
      </c>
      <c r="H70" s="35">
        <f>D70*G70</f>
        <v>126173.2466</v>
      </c>
      <c r="I70" s="48">
        <f>H70/$H$169</f>
        <v>1.2266492442181769E-3</v>
      </c>
      <c r="J70" s="49" t="str">
        <f>A70</f>
        <v>P9858</v>
      </c>
      <c r="K70" s="48">
        <f>K69+I70</f>
        <v>0.96290293895233148</v>
      </c>
    </row>
    <row r="71" spans="1:11" ht="12.75" x14ac:dyDescent="0.2">
      <c r="A71" s="1" t="s">
        <v>208</v>
      </c>
      <c r="B71" s="2" t="s">
        <v>209</v>
      </c>
      <c r="C71" s="10" t="s">
        <v>32</v>
      </c>
      <c r="D71" s="17">
        <v>20.795999999999999</v>
      </c>
      <c r="E71" s="39">
        <v>4614.8440000000001</v>
      </c>
      <c r="F71" s="42" t="s">
        <v>52</v>
      </c>
      <c r="G71" s="35">
        <f>ROUND(IF(F71=$D$4,E71+(E71*$E$4),E71+(E71*$E$5)),2)</f>
        <v>5605.65</v>
      </c>
      <c r="H71" s="35">
        <f>D71*G71</f>
        <v>116575.09739999998</v>
      </c>
      <c r="I71" s="48">
        <f>H71/$H$169</f>
        <v>1.1333365746995872E-3</v>
      </c>
      <c r="J71" s="49" t="str">
        <f>A71</f>
        <v>P9833</v>
      </c>
      <c r="K71" s="48">
        <f>K70+I71</f>
        <v>0.96403627552703108</v>
      </c>
    </row>
    <row r="72" spans="1:11" ht="12.75" x14ac:dyDescent="0.2">
      <c r="A72" s="1" t="s">
        <v>203</v>
      </c>
      <c r="B72" s="2" t="s">
        <v>36</v>
      </c>
      <c r="C72" s="10" t="s">
        <v>32</v>
      </c>
      <c r="D72" s="17">
        <v>14</v>
      </c>
      <c r="E72" s="39">
        <v>6840.5091000000002</v>
      </c>
      <c r="F72" s="42" t="s">
        <v>52</v>
      </c>
      <c r="G72" s="35">
        <f>ROUND(IF(F72=$D$4,E72+(E72*$E$4),E72+(E72*$E$5)),2)</f>
        <v>8309.17</v>
      </c>
      <c r="H72" s="35">
        <f>D72*G72</f>
        <v>116328.38</v>
      </c>
      <c r="I72" s="48">
        <f>H72/$H$169</f>
        <v>1.1309380019403012E-3</v>
      </c>
      <c r="J72" s="49" t="str">
        <f>A72</f>
        <v>P9876</v>
      </c>
      <c r="K72" s="48">
        <f>K71+I72</f>
        <v>0.96516721352897139</v>
      </c>
    </row>
    <row r="73" spans="1:11" ht="12.75" x14ac:dyDescent="0.2">
      <c r="A73" s="1" t="s">
        <v>17</v>
      </c>
      <c r="B73" s="2" t="s">
        <v>18</v>
      </c>
      <c r="C73" s="10" t="s">
        <v>19</v>
      </c>
      <c r="D73" s="17">
        <v>431.51799999999997</v>
      </c>
      <c r="E73" s="39">
        <v>219.23</v>
      </c>
      <c r="F73" s="42" t="s">
        <v>52</v>
      </c>
      <c r="G73" s="35">
        <f>ROUND(IF(F73=$D$4,E73+(E73*$E$4),E73+(E73*$E$5)),2)</f>
        <v>266.3</v>
      </c>
      <c r="H73" s="35">
        <f>D73*G73</f>
        <v>114913.24339999999</v>
      </c>
      <c r="I73" s="48">
        <f>H73/$H$169</f>
        <v>1.1171801230901305E-3</v>
      </c>
      <c r="J73" s="49" t="str">
        <f>A73</f>
        <v>AGA4011463</v>
      </c>
      <c r="K73" s="48">
        <f>K72+I73</f>
        <v>0.96628439365206154</v>
      </c>
    </row>
    <row r="74" spans="1:11" ht="12.75" x14ac:dyDescent="0.2">
      <c r="A74" s="1" t="s">
        <v>226</v>
      </c>
      <c r="B74" s="2" t="s">
        <v>227</v>
      </c>
      <c r="C74" s="10" t="s">
        <v>22</v>
      </c>
      <c r="D74" s="17">
        <v>1</v>
      </c>
      <c r="E74" s="39">
        <v>94376.25</v>
      </c>
      <c r="F74" s="42" t="s">
        <v>52</v>
      </c>
      <c r="G74" s="35">
        <f>ROUND(IF(F74=$D$4,E74+(E74*$E$4),E74+(E74*$E$5)),2)</f>
        <v>114638.83</v>
      </c>
      <c r="H74" s="35">
        <f>D74*G74</f>
        <v>114638.83</v>
      </c>
      <c r="I74" s="48">
        <f>H74/$H$169</f>
        <v>1.114512291368399E-3</v>
      </c>
      <c r="J74" s="49" t="str">
        <f>A74</f>
        <v>IMT9900309</v>
      </c>
      <c r="K74" s="48">
        <f>K73+I74</f>
        <v>0.96739890594342992</v>
      </c>
    </row>
    <row r="75" spans="1:11" ht="12.75" x14ac:dyDescent="0.2">
      <c r="A75" s="1" t="s">
        <v>228</v>
      </c>
      <c r="B75" s="2" t="s">
        <v>229</v>
      </c>
      <c r="C75" s="10" t="s">
        <v>22</v>
      </c>
      <c r="D75" s="17">
        <v>1</v>
      </c>
      <c r="E75" s="39">
        <v>94376.25</v>
      </c>
      <c r="F75" s="42" t="s">
        <v>52</v>
      </c>
      <c r="G75" s="35">
        <f>ROUND(IF(F75=$D$4,E75+(E75*$E$4),E75+(E75*$E$5)),2)</f>
        <v>114638.83</v>
      </c>
      <c r="H75" s="35">
        <f>D75*G75</f>
        <v>114638.83</v>
      </c>
      <c r="I75" s="48">
        <f>H75/$H$169</f>
        <v>1.114512291368399E-3</v>
      </c>
      <c r="J75" s="49" t="str">
        <f>A75</f>
        <v>IMT9900310</v>
      </c>
      <c r="K75" s="48">
        <f>K74+I75</f>
        <v>0.96851341823479831</v>
      </c>
    </row>
    <row r="76" spans="1:11" ht="12.75" x14ac:dyDescent="0.2">
      <c r="A76" s="1">
        <v>4915776</v>
      </c>
      <c r="B76" s="2" t="s">
        <v>69</v>
      </c>
      <c r="C76" s="10" t="s">
        <v>68</v>
      </c>
      <c r="D76" s="17">
        <v>119.42400000000001</v>
      </c>
      <c r="E76" s="39">
        <v>776.76</v>
      </c>
      <c r="F76" s="42" t="s">
        <v>52</v>
      </c>
      <c r="G76" s="35">
        <f>ROUND(IF(F76=$D$4,E76+(E76*$E$4),E76+(E76*$E$5)),2)</f>
        <v>943.53</v>
      </c>
      <c r="H76" s="35">
        <f>D76*G76</f>
        <v>112680.12672</v>
      </c>
      <c r="I76" s="48">
        <f>H76/$H$169</f>
        <v>1.0954698876671086E-3</v>
      </c>
      <c r="J76" s="49">
        <f>A76</f>
        <v>4915776</v>
      </c>
      <c r="K76" s="48">
        <f>K75+I76</f>
        <v>0.96960888812246537</v>
      </c>
    </row>
    <row r="77" spans="1:11" ht="12.75" x14ac:dyDescent="0.2">
      <c r="A77" s="1" t="s">
        <v>128</v>
      </c>
      <c r="B77" s="2" t="s">
        <v>44</v>
      </c>
      <c r="C77" s="10" t="s">
        <v>32</v>
      </c>
      <c r="D77" s="17">
        <v>14</v>
      </c>
      <c r="E77" s="39">
        <v>6335.1085000000003</v>
      </c>
      <c r="F77" s="42" t="s">
        <v>52</v>
      </c>
      <c r="G77" s="35">
        <f>ROUND(IF(F77=$D$4,E77+(E77*$E$4),E77+(E77*$E$5)),2)</f>
        <v>7695.26</v>
      </c>
      <c r="H77" s="35">
        <f>D77*G77</f>
        <v>107733.64</v>
      </c>
      <c r="I77" s="48">
        <f>H77/$H$169</f>
        <v>1.0473804205246879E-3</v>
      </c>
      <c r="J77" s="49" t="str">
        <f>A77</f>
        <v>P9949</v>
      </c>
      <c r="K77" s="48">
        <f>K76+I77</f>
        <v>0.97065626854299003</v>
      </c>
    </row>
    <row r="78" spans="1:11" ht="12.75" x14ac:dyDescent="0.2">
      <c r="A78" s="1" t="s">
        <v>118</v>
      </c>
      <c r="B78" s="2" t="s">
        <v>42</v>
      </c>
      <c r="C78" s="10" t="s">
        <v>32</v>
      </c>
      <c r="D78" s="17">
        <v>14</v>
      </c>
      <c r="E78" s="39">
        <v>6309.1458000000002</v>
      </c>
      <c r="F78" s="42" t="s">
        <v>52</v>
      </c>
      <c r="G78" s="35">
        <f>ROUND(IF(F78=$D$4,E78+(E78*$E$4),E78+(E78*$E$5)),2)</f>
        <v>7663.72</v>
      </c>
      <c r="H78" s="35">
        <f>D78*G78</f>
        <v>107292.08</v>
      </c>
      <c r="I78" s="48">
        <f>H78/$H$169</f>
        <v>1.0430875989093885E-3</v>
      </c>
      <c r="J78" s="49" t="str">
        <f>A78</f>
        <v>P9878</v>
      </c>
      <c r="K78" s="48">
        <f>K77+I78</f>
        <v>0.9716993561418994</v>
      </c>
    </row>
    <row r="79" spans="1:11" ht="22.5" x14ac:dyDescent="0.2">
      <c r="A79" s="1" t="s">
        <v>178</v>
      </c>
      <c r="B79" s="2" t="s">
        <v>179</v>
      </c>
      <c r="C79" s="10" t="s">
        <v>6</v>
      </c>
      <c r="D79" s="17">
        <v>23178.6</v>
      </c>
      <c r="E79" s="39">
        <v>3.53</v>
      </c>
      <c r="F79" s="42" t="s">
        <v>52</v>
      </c>
      <c r="G79" s="35">
        <f>ROUND(IF(F79=$D$4,E79+(E79*$E$4),E79+(E79*$E$5)),2)</f>
        <v>4.29</v>
      </c>
      <c r="H79" s="35">
        <f>D79*G79</f>
        <v>99436.193999999989</v>
      </c>
      <c r="I79" s="48">
        <f>H79/$H$169</f>
        <v>9.6671311474386676E-4</v>
      </c>
      <c r="J79" s="49" t="str">
        <f>A79</f>
        <v>EG00004</v>
      </c>
      <c r="K79" s="48">
        <f>K78+I79</f>
        <v>0.97266606925664323</v>
      </c>
    </row>
    <row r="80" spans="1:11" ht="12.75" x14ac:dyDescent="0.2">
      <c r="A80" s="1">
        <v>4915742</v>
      </c>
      <c r="B80" s="2" t="s">
        <v>67</v>
      </c>
      <c r="C80" s="10" t="s">
        <v>68</v>
      </c>
      <c r="D80" s="17">
        <v>179.136</v>
      </c>
      <c r="E80" s="39">
        <v>451.03</v>
      </c>
      <c r="F80" s="42" t="s">
        <v>52</v>
      </c>
      <c r="G80" s="35">
        <f>ROUND(IF(F80=$D$4,E80+(E80*$E$4),E80+(E80*$E$5)),2)</f>
        <v>547.87</v>
      </c>
      <c r="H80" s="35">
        <f>D80*G80</f>
        <v>98143.240319999997</v>
      </c>
      <c r="I80" s="48">
        <f>H80/$H$169</f>
        <v>9.5414309140596295E-4</v>
      </c>
      <c r="J80" s="49">
        <f>A80</f>
        <v>4915742</v>
      </c>
      <c r="K80" s="48">
        <f>K79+I80</f>
        <v>0.97362021234804919</v>
      </c>
    </row>
    <row r="81" spans="1:11" ht="12.75" x14ac:dyDescent="0.2">
      <c r="A81" s="1" t="s">
        <v>88</v>
      </c>
      <c r="B81" s="2" t="s">
        <v>89</v>
      </c>
      <c r="C81" s="10" t="s">
        <v>19</v>
      </c>
      <c r="D81" s="17">
        <v>20.713000000000001</v>
      </c>
      <c r="E81" s="39">
        <v>4109.26</v>
      </c>
      <c r="F81" s="42" t="s">
        <v>7</v>
      </c>
      <c r="G81" s="35">
        <f>ROUND(IF(F81=$D$4,E81+(E81*$E$4),E81+(E81*$E$5)),2)</f>
        <v>4736.74</v>
      </c>
      <c r="H81" s="35">
        <f>D81*G81</f>
        <v>98112.095620000007</v>
      </c>
      <c r="I81" s="48">
        <f>H81/$H$169</f>
        <v>9.5384030437506797E-4</v>
      </c>
      <c r="J81" s="49" t="str">
        <f>A81</f>
        <v>AA000004</v>
      </c>
      <c r="K81" s="48">
        <f>K80+I81</f>
        <v>0.97457405265242425</v>
      </c>
    </row>
    <row r="82" spans="1:11" ht="12.75" x14ac:dyDescent="0.2">
      <c r="A82" s="1" t="s">
        <v>171</v>
      </c>
      <c r="B82" s="2" t="s">
        <v>172</v>
      </c>
      <c r="C82" s="10" t="s">
        <v>6</v>
      </c>
      <c r="D82" s="17">
        <v>6000.7</v>
      </c>
      <c r="E82" s="39">
        <v>12.98</v>
      </c>
      <c r="F82" s="42" t="s">
        <v>52</v>
      </c>
      <c r="G82" s="35">
        <f>ROUND(IF(F82=$D$4,E82+(E82*$E$4),E82+(E82*$E$5)),2)</f>
        <v>15.77</v>
      </c>
      <c r="H82" s="35">
        <f>D82*G82</f>
        <v>94631.03899999999</v>
      </c>
      <c r="I82" s="48">
        <f>H82/$H$169</f>
        <v>9.1999766667596246E-4</v>
      </c>
      <c r="J82" s="49" t="str">
        <f>A82</f>
        <v>AGA5214001</v>
      </c>
      <c r="K82" s="48">
        <f>K81+I82</f>
        <v>0.97549405031910019</v>
      </c>
    </row>
    <row r="83" spans="1:11" ht="12.75" x14ac:dyDescent="0.2">
      <c r="A83" s="1" t="s">
        <v>180</v>
      </c>
      <c r="B83" s="2" t="s">
        <v>61</v>
      </c>
      <c r="C83" s="10" t="s">
        <v>8</v>
      </c>
      <c r="D83" s="17">
        <v>485.27699999999999</v>
      </c>
      <c r="E83" s="39">
        <v>158.84</v>
      </c>
      <c r="F83" s="42" t="s">
        <v>52</v>
      </c>
      <c r="G83" s="35">
        <f>ROUND(IF(F83=$D$4,E83+(E83*$E$4),E83+(E83*$E$5)),2)</f>
        <v>192.94</v>
      </c>
      <c r="H83" s="35">
        <f>D83*G83</f>
        <v>93629.344379999995</v>
      </c>
      <c r="I83" s="48">
        <f>H83/$H$169</f>
        <v>9.1025924762381757E-4</v>
      </c>
      <c r="J83" s="49" t="str">
        <f>A83</f>
        <v>AGA4915661</v>
      </c>
      <c r="K83" s="48">
        <f>K82+I83</f>
        <v>0.97640430956672397</v>
      </c>
    </row>
    <row r="84" spans="1:11" ht="12.75" x14ac:dyDescent="0.2">
      <c r="A84" s="1" t="s">
        <v>268</v>
      </c>
      <c r="B84" s="2" t="s">
        <v>59</v>
      </c>
      <c r="C84" s="10" t="s">
        <v>22</v>
      </c>
      <c r="D84" s="17">
        <v>14</v>
      </c>
      <c r="E84" s="39">
        <v>5347.36</v>
      </c>
      <c r="F84" s="42" t="s">
        <v>52</v>
      </c>
      <c r="G84" s="35">
        <f>ROUND(IF(F84=$D$4,E84+(E84*$E$4),E84+(E84*$E$5)),2)</f>
        <v>6495.44</v>
      </c>
      <c r="H84" s="35">
        <f>D84*G84</f>
        <v>90936.159999999989</v>
      </c>
      <c r="I84" s="48">
        <f>H84/$H$169</f>
        <v>8.8407625976157761E-4</v>
      </c>
      <c r="J84" s="49" t="str">
        <f>A84</f>
        <v>AGA3713873</v>
      </c>
      <c r="K84" s="48">
        <f>K83+I84</f>
        <v>0.97728838582648558</v>
      </c>
    </row>
    <row r="85" spans="1:11" ht="12.75" x14ac:dyDescent="0.2">
      <c r="A85" s="1" t="s">
        <v>143</v>
      </c>
      <c r="B85" s="2" t="s">
        <v>144</v>
      </c>
      <c r="C85" s="10" t="s">
        <v>30</v>
      </c>
      <c r="D85" s="17">
        <v>6.3680000000000003</v>
      </c>
      <c r="E85" s="39">
        <v>11724.85</v>
      </c>
      <c r="F85" s="42" t="s">
        <v>52</v>
      </c>
      <c r="G85" s="35">
        <f>ROUND(IF(F85=$D$4,E85+(E85*$E$4),E85+(E85*$E$5)),2)</f>
        <v>14242.18</v>
      </c>
      <c r="H85" s="35">
        <f>D85*G85</f>
        <v>90694.202240000013</v>
      </c>
      <c r="I85" s="48">
        <f>H85/$H$169</f>
        <v>8.8172395995607595E-4</v>
      </c>
      <c r="J85" s="49" t="str">
        <f>A85</f>
        <v>IMT9900694</v>
      </c>
      <c r="K85" s="48">
        <f>K84+I85</f>
        <v>0.9781701097864417</v>
      </c>
    </row>
    <row r="86" spans="1:11" ht="12.75" x14ac:dyDescent="0.2">
      <c r="A86" s="1" t="s">
        <v>127</v>
      </c>
      <c r="B86" s="2" t="s">
        <v>39</v>
      </c>
      <c r="C86" s="10" t="s">
        <v>32</v>
      </c>
      <c r="D86" s="17">
        <v>14</v>
      </c>
      <c r="E86" s="39">
        <v>5236.9138000000003</v>
      </c>
      <c r="F86" s="42" t="s">
        <v>52</v>
      </c>
      <c r="G86" s="35">
        <f>ROUND(IF(F86=$D$4,E86+(E86*$E$4),E86+(E86*$E$5)),2)</f>
        <v>6361.28</v>
      </c>
      <c r="H86" s="35">
        <f>D86*G86</f>
        <v>89057.919999999998</v>
      </c>
      <c r="I86" s="48">
        <f>H86/$H$169</f>
        <v>8.6581611556663281E-4</v>
      </c>
      <c r="J86" s="49" t="str">
        <f>A86</f>
        <v>P9948</v>
      </c>
      <c r="K86" s="48">
        <f>K85+I86</f>
        <v>0.97903592590200839</v>
      </c>
    </row>
    <row r="87" spans="1:11" ht="12.75" x14ac:dyDescent="0.2">
      <c r="A87" s="1" t="s">
        <v>127</v>
      </c>
      <c r="B87" s="2" t="s">
        <v>39</v>
      </c>
      <c r="C87" s="10" t="s">
        <v>32</v>
      </c>
      <c r="D87" s="17">
        <v>14</v>
      </c>
      <c r="E87" s="39">
        <v>5236.9138000000003</v>
      </c>
      <c r="F87" s="42" t="s">
        <v>52</v>
      </c>
      <c r="G87" s="35">
        <f>ROUND(IF(F87=$D$4,E87+(E87*$E$4),E87+(E87*$E$5)),2)</f>
        <v>6361.28</v>
      </c>
      <c r="H87" s="35">
        <f>D87*G87</f>
        <v>89057.919999999998</v>
      </c>
      <c r="I87" s="48">
        <f>H87/$H$169</f>
        <v>8.6581611556663281E-4</v>
      </c>
      <c r="J87" s="49" t="str">
        <f>A87</f>
        <v>P9948</v>
      </c>
      <c r="K87" s="48">
        <f>K86+I87</f>
        <v>0.97990174201757507</v>
      </c>
    </row>
    <row r="88" spans="1:11" ht="12.75" x14ac:dyDescent="0.2">
      <c r="A88" s="1" t="s">
        <v>200</v>
      </c>
      <c r="B88" s="2" t="s">
        <v>31</v>
      </c>
      <c r="C88" s="10" t="s">
        <v>32</v>
      </c>
      <c r="D88" s="17">
        <v>28</v>
      </c>
      <c r="E88" s="39">
        <v>2578.5100000000002</v>
      </c>
      <c r="F88" s="42" t="s">
        <v>52</v>
      </c>
      <c r="G88" s="35">
        <f>ROUND(IF(F88=$D$4,E88+(E88*$E$4),E88+(E88*$E$5)),2)</f>
        <v>3132.12</v>
      </c>
      <c r="H88" s="35">
        <f>D88*G88</f>
        <v>87699.36</v>
      </c>
      <c r="I88" s="48">
        <f>H88/$H$169</f>
        <v>8.5260827125627605E-4</v>
      </c>
      <c r="J88" s="49" t="str">
        <f>A88</f>
        <v>IMT0000182</v>
      </c>
      <c r="K88" s="48">
        <f>K87+I88</f>
        <v>0.9807543502888314</v>
      </c>
    </row>
    <row r="89" spans="1:11" ht="12.75" x14ac:dyDescent="0.2">
      <c r="A89" s="1" t="s">
        <v>200</v>
      </c>
      <c r="B89" s="2" t="s">
        <v>31</v>
      </c>
      <c r="C89" s="10" t="s">
        <v>32</v>
      </c>
      <c r="D89" s="17">
        <v>28</v>
      </c>
      <c r="E89" s="39">
        <v>2578.5100000000002</v>
      </c>
      <c r="F89" s="42" t="s">
        <v>52</v>
      </c>
      <c r="G89" s="35">
        <f>ROUND(IF(F89=$D$4,E89+(E89*$E$4),E89+(E89*$E$5)),2)</f>
        <v>3132.12</v>
      </c>
      <c r="H89" s="35">
        <f>D89*G89</f>
        <v>87699.36</v>
      </c>
      <c r="I89" s="48">
        <f>H89/$H$169</f>
        <v>8.5260827125627605E-4</v>
      </c>
      <c r="J89" s="49" t="str">
        <f>A89</f>
        <v>IMT0000182</v>
      </c>
      <c r="K89" s="48">
        <f>K88+I89</f>
        <v>0.98160695856008773</v>
      </c>
    </row>
    <row r="90" spans="1:11" ht="12.75" x14ac:dyDescent="0.2">
      <c r="A90" s="1" t="s">
        <v>207</v>
      </c>
      <c r="B90" s="2" t="s">
        <v>37</v>
      </c>
      <c r="C90" s="10" t="s">
        <v>32</v>
      </c>
      <c r="D90" s="17">
        <v>10.398</v>
      </c>
      <c r="E90" s="39">
        <v>6243.8017</v>
      </c>
      <c r="F90" s="42" t="s">
        <v>52</v>
      </c>
      <c r="G90" s="35">
        <f>ROUND(IF(F90=$D$4,E90+(E90*$E$4),E90+(E90*$E$5)),2)</f>
        <v>7584.35</v>
      </c>
      <c r="H90" s="35">
        <f>D90*G90</f>
        <v>78862.071299999996</v>
      </c>
      <c r="I90" s="48">
        <f>H90/$H$169</f>
        <v>7.6669264494954334E-4</v>
      </c>
      <c r="J90" s="49" t="str">
        <f>A90</f>
        <v>P9858</v>
      </c>
      <c r="K90" s="48">
        <f>K89+I90</f>
        <v>0.98237365120503728</v>
      </c>
    </row>
    <row r="91" spans="1:11" ht="12.75" x14ac:dyDescent="0.2">
      <c r="A91" s="1" t="s">
        <v>208</v>
      </c>
      <c r="B91" s="2" t="s">
        <v>209</v>
      </c>
      <c r="C91" s="10" t="s">
        <v>32</v>
      </c>
      <c r="D91" s="17">
        <v>12.736000000000001</v>
      </c>
      <c r="E91" s="39">
        <v>4614.8440000000001</v>
      </c>
      <c r="F91" s="42" t="s">
        <v>52</v>
      </c>
      <c r="G91" s="35">
        <f>ROUND(IF(F91=$D$4,E91+(E91*$E$4),E91+(E91*$E$5)),2)</f>
        <v>5605.65</v>
      </c>
      <c r="H91" s="35">
        <f>D91*G91</f>
        <v>71393.558399999994</v>
      </c>
      <c r="I91" s="48">
        <f>H91/$H$169</f>
        <v>6.940841803892067E-4</v>
      </c>
      <c r="J91" s="49" t="str">
        <f>A91</f>
        <v>P9833</v>
      </c>
      <c r="K91" s="48">
        <f>K90+I91</f>
        <v>0.98306773538542647</v>
      </c>
    </row>
    <row r="92" spans="1:11" ht="22.5" x14ac:dyDescent="0.2">
      <c r="A92" s="1" t="s">
        <v>196</v>
      </c>
      <c r="B92" s="2" t="s">
        <v>57</v>
      </c>
      <c r="C92" s="10" t="s">
        <v>8</v>
      </c>
      <c r="D92" s="17">
        <v>160</v>
      </c>
      <c r="E92" s="39">
        <v>367.1</v>
      </c>
      <c r="F92" s="42" t="s">
        <v>52</v>
      </c>
      <c r="G92" s="35">
        <f>ROUND(IF(F92=$D$4,E92+(E92*$E$4),E92+(E92*$E$5)),2)</f>
        <v>445.92</v>
      </c>
      <c r="H92" s="35">
        <f>D92*G92</f>
        <v>71347.199999999997</v>
      </c>
      <c r="I92" s="48">
        <f>H92/$H$169</f>
        <v>6.9363348661809817E-4</v>
      </c>
      <c r="J92" s="49" t="str">
        <f>A92</f>
        <v>AGA1513940</v>
      </c>
      <c r="K92" s="48">
        <f>K91+I92</f>
        <v>0.98376136887204457</v>
      </c>
    </row>
    <row r="93" spans="1:11" ht="12.75" x14ac:dyDescent="0.2">
      <c r="A93" s="1" t="s">
        <v>82</v>
      </c>
      <c r="B93" s="2" t="s">
        <v>83</v>
      </c>
      <c r="C93" s="10" t="s">
        <v>16</v>
      </c>
      <c r="D93" s="17">
        <v>1223.75</v>
      </c>
      <c r="E93" s="39">
        <v>47.15</v>
      </c>
      <c r="F93" s="42" t="s">
        <v>52</v>
      </c>
      <c r="G93" s="35">
        <f>ROUND(IF(F93=$D$4,E93+(E93*$E$4),E93+(E93*$E$5)),2)</f>
        <v>57.27</v>
      </c>
      <c r="H93" s="35">
        <f>D93*G93</f>
        <v>70084.162500000006</v>
      </c>
      <c r="I93" s="48">
        <f>H93/$H$169</f>
        <v>6.8135430670838342E-4</v>
      </c>
      <c r="J93" s="49"/>
      <c r="K93" s="48">
        <f>K92+I93</f>
        <v>0.98444272317875292</v>
      </c>
    </row>
    <row r="94" spans="1:11" ht="12.75" x14ac:dyDescent="0.2">
      <c r="A94" s="1" t="s">
        <v>234</v>
      </c>
      <c r="B94" s="2" t="s">
        <v>235</v>
      </c>
      <c r="C94" s="10" t="s">
        <v>22</v>
      </c>
      <c r="D94" s="17">
        <v>16</v>
      </c>
      <c r="E94" s="39">
        <v>3539.81</v>
      </c>
      <c r="F94" s="42" t="s">
        <v>52</v>
      </c>
      <c r="G94" s="35">
        <f>ROUND(IF(F94=$D$4,E94+(E94*$E$4),E94+(E94*$E$5)),2)</f>
        <v>4299.8100000000004</v>
      </c>
      <c r="H94" s="35">
        <f>D94*G94</f>
        <v>68796.960000000006</v>
      </c>
      <c r="I94" s="48">
        <f>H94/$H$169</f>
        <v>6.6884019602066853E-4</v>
      </c>
      <c r="J94" s="49" t="str">
        <f>A94</f>
        <v>AGA0804393</v>
      </c>
      <c r="K94" s="48">
        <f>K93+I94</f>
        <v>0.98511156337477357</v>
      </c>
    </row>
    <row r="95" spans="1:11" ht="12.75" x14ac:dyDescent="0.2">
      <c r="A95" s="1" t="s">
        <v>242</v>
      </c>
      <c r="B95" s="2" t="s">
        <v>243</v>
      </c>
      <c r="C95" s="10" t="s">
        <v>22</v>
      </c>
      <c r="D95" s="17">
        <v>16</v>
      </c>
      <c r="E95" s="39">
        <v>3436.97</v>
      </c>
      <c r="F95" s="42" t="s">
        <v>52</v>
      </c>
      <c r="G95" s="35">
        <f>ROUND(IF(F95=$D$4,E95+(E95*$E$4),E95+(E95*$E$5)),2)</f>
        <v>4174.8900000000003</v>
      </c>
      <c r="H95" s="35">
        <f>D95*G95</f>
        <v>66798.240000000005</v>
      </c>
      <c r="I95" s="48">
        <f>H95/$H$169</f>
        <v>6.4940875200642097E-4</v>
      </c>
      <c r="J95" s="49" t="str">
        <f>A95</f>
        <v>AGA2003457</v>
      </c>
      <c r="K95" s="48">
        <f>K94+I95</f>
        <v>0.98576097212678004</v>
      </c>
    </row>
    <row r="96" spans="1:11" ht="12.75" x14ac:dyDescent="0.2">
      <c r="A96" s="1">
        <v>4915724</v>
      </c>
      <c r="B96" s="2" t="s">
        <v>66</v>
      </c>
      <c r="C96" s="10" t="s">
        <v>6</v>
      </c>
      <c r="D96" s="17">
        <v>30875.88</v>
      </c>
      <c r="E96" s="39">
        <v>1.78</v>
      </c>
      <c r="F96" s="42" t="s">
        <v>52</v>
      </c>
      <c r="G96" s="35">
        <f>ROUND(IF(F96=$D$4,E96+(E96*$E$4),E96+(E96*$E$5)),2)</f>
        <v>2.16</v>
      </c>
      <c r="H96" s="35">
        <f>D96*G96</f>
        <v>66691.900800000003</v>
      </c>
      <c r="I96" s="48">
        <f>H96/$H$169</f>
        <v>6.4837492825355915E-4</v>
      </c>
      <c r="J96" s="49">
        <f>A96</f>
        <v>4915724</v>
      </c>
      <c r="K96" s="48">
        <f>K95+I96</f>
        <v>0.98640934705503358</v>
      </c>
    </row>
    <row r="97" spans="1:11" ht="12.75" x14ac:dyDescent="0.2">
      <c r="A97" s="1" t="s">
        <v>155</v>
      </c>
      <c r="B97" s="2" t="s">
        <v>156</v>
      </c>
      <c r="C97" s="10" t="s">
        <v>16</v>
      </c>
      <c r="D97" s="17">
        <v>751</v>
      </c>
      <c r="E97" s="39">
        <v>66.64</v>
      </c>
      <c r="F97" s="42" t="s">
        <v>52</v>
      </c>
      <c r="G97" s="35">
        <f>ROUND(IF(F97=$D$4,E97+(E97*$E$4),E97+(E97*$E$5)),2)</f>
        <v>80.95</v>
      </c>
      <c r="H97" s="35">
        <f>D97*G97</f>
        <v>60793.450000000004</v>
      </c>
      <c r="I97" s="48">
        <f>H97/$H$169</f>
        <v>5.910305195865154E-4</v>
      </c>
      <c r="J97" s="49"/>
      <c r="K97" s="48">
        <f>K96+I97</f>
        <v>0.98700037757462011</v>
      </c>
    </row>
    <row r="98" spans="1:11" ht="22.5" x14ac:dyDescent="0.2">
      <c r="A98" s="1" t="s">
        <v>263</v>
      </c>
      <c r="B98" s="2" t="s">
        <v>77</v>
      </c>
      <c r="C98" s="10" t="s">
        <v>22</v>
      </c>
      <c r="D98" s="17">
        <v>445</v>
      </c>
      <c r="E98" s="39">
        <v>111.56</v>
      </c>
      <c r="F98" s="42" t="s">
        <v>52</v>
      </c>
      <c r="G98" s="35">
        <f>ROUND(IF(F98=$D$4,E98+(E98*$E$4),E98+(E98*$E$5)),2)</f>
        <v>135.51</v>
      </c>
      <c r="H98" s="35">
        <f>D98*G98</f>
        <v>60301.95</v>
      </c>
      <c r="I98" s="48">
        <f>H98/$H$169</f>
        <v>5.8625218408529312E-4</v>
      </c>
      <c r="J98" s="49"/>
      <c r="K98" s="48">
        <f>K97+I98</f>
        <v>0.98758662975870537</v>
      </c>
    </row>
    <row r="99" spans="1:11" ht="12.75" x14ac:dyDescent="0.2">
      <c r="A99" s="1" t="s">
        <v>25</v>
      </c>
      <c r="B99" s="2" t="s">
        <v>26</v>
      </c>
      <c r="C99" s="10" t="s">
        <v>8</v>
      </c>
      <c r="D99" s="17">
        <v>990.44600000000003</v>
      </c>
      <c r="E99" s="39">
        <v>49.04</v>
      </c>
      <c r="F99" s="42" t="s">
        <v>52</v>
      </c>
      <c r="G99" s="35">
        <f>ROUND(IF(F99=$D$4,E99+(E99*$E$4),E99+(E99*$E$5)),2)</f>
        <v>59.57</v>
      </c>
      <c r="H99" s="35">
        <f>D99*G99</f>
        <v>59000.868220000004</v>
      </c>
      <c r="I99" s="48">
        <f>H99/$H$169</f>
        <v>5.736031398139458E-4</v>
      </c>
      <c r="J99" s="49" t="str">
        <f>A99</f>
        <v>AGA4915669</v>
      </c>
      <c r="K99" s="48">
        <f>K98+I99</f>
        <v>0.98816023289851929</v>
      </c>
    </row>
    <row r="100" spans="1:11" ht="12.75" x14ac:dyDescent="0.2">
      <c r="A100" s="1" t="s">
        <v>151</v>
      </c>
      <c r="B100" s="2" t="s">
        <v>152</v>
      </c>
      <c r="C100" s="10" t="s">
        <v>16</v>
      </c>
      <c r="D100" s="17">
        <v>518.70000000000005</v>
      </c>
      <c r="E100" s="39">
        <v>84.35</v>
      </c>
      <c r="F100" s="42" t="s">
        <v>52</v>
      </c>
      <c r="G100" s="35">
        <f>ROUND(IF(F100=$D$4,E100+(E100*$E$4),E100+(E100*$E$5)),2)</f>
        <v>102.46</v>
      </c>
      <c r="H100" s="35">
        <f>D100*G100</f>
        <v>53146.002</v>
      </c>
      <c r="I100" s="48">
        <f>H100/$H$169</f>
        <v>5.1668245799516206E-4</v>
      </c>
      <c r="J100" s="49"/>
      <c r="K100" s="48">
        <f>K99+I100</f>
        <v>0.98867691535651447</v>
      </c>
    </row>
    <row r="101" spans="1:11" ht="12.75" x14ac:dyDescent="0.2">
      <c r="A101" s="1" t="s">
        <v>230</v>
      </c>
      <c r="B101" s="2" t="s">
        <v>231</v>
      </c>
      <c r="C101" s="10" t="s">
        <v>22</v>
      </c>
      <c r="D101" s="17">
        <v>2</v>
      </c>
      <c r="E101" s="39">
        <v>20684.43</v>
      </c>
      <c r="F101" s="42" t="s">
        <v>52</v>
      </c>
      <c r="G101" s="35">
        <f>ROUND(IF(F101=$D$4,E101+(E101*$E$4),E101+(E101*$E$5)),2)</f>
        <v>25125.38</v>
      </c>
      <c r="H101" s="35">
        <f>D101*G101</f>
        <v>50250.76</v>
      </c>
      <c r="I101" s="48">
        <f>H101/$H$169</f>
        <v>4.8853507725613997E-4</v>
      </c>
      <c r="J101" s="49" t="str">
        <f>A101</f>
        <v>AGA0705233</v>
      </c>
      <c r="K101" s="48">
        <f>K100+I101</f>
        <v>0.98916545043377058</v>
      </c>
    </row>
    <row r="102" spans="1:11" ht="12.75" x14ac:dyDescent="0.2">
      <c r="A102" s="1" t="s">
        <v>190</v>
      </c>
      <c r="B102" s="2" t="s">
        <v>191</v>
      </c>
      <c r="C102" s="10" t="s">
        <v>8</v>
      </c>
      <c r="D102" s="17">
        <v>1697.4</v>
      </c>
      <c r="E102" s="39">
        <v>24.09</v>
      </c>
      <c r="F102" s="42" t="s">
        <v>52</v>
      </c>
      <c r="G102" s="35">
        <f>ROUND(IF(F102=$D$4,E102+(E102*$E$4),E102+(E102*$E$5)),2)</f>
        <v>29.26</v>
      </c>
      <c r="H102" s="35">
        <f>D102*G102</f>
        <v>49665.924000000006</v>
      </c>
      <c r="I102" s="48">
        <f>H102/$H$169</f>
        <v>4.828493343849442E-4</v>
      </c>
      <c r="J102" s="49" t="str">
        <f>A102</f>
        <v>AGE4915774</v>
      </c>
      <c r="K102" s="48">
        <f>K101+I102</f>
        <v>0.98964829976815549</v>
      </c>
    </row>
    <row r="103" spans="1:11" ht="12.75" x14ac:dyDescent="0.2">
      <c r="A103" s="1">
        <v>5213571</v>
      </c>
      <c r="B103" s="2" t="s">
        <v>74</v>
      </c>
      <c r="C103" s="10" t="s">
        <v>6</v>
      </c>
      <c r="D103" s="17">
        <v>78.3</v>
      </c>
      <c r="E103" s="39">
        <v>508.41</v>
      </c>
      <c r="F103" s="42" t="s">
        <v>52</v>
      </c>
      <c r="G103" s="35">
        <f>ROUND(IF(F103=$D$4,E103+(E103*$E$4),E103+(E103*$E$5)),2)</f>
        <v>617.57000000000005</v>
      </c>
      <c r="H103" s="35">
        <f>D103*G103</f>
        <v>48355.731</v>
      </c>
      <c r="I103" s="48">
        <f>H103/$H$169</f>
        <v>4.7011171134251739E-4</v>
      </c>
      <c r="J103" s="49">
        <f>A103</f>
        <v>5213571</v>
      </c>
      <c r="K103" s="48">
        <f>K102+I103</f>
        <v>0.99011841147949797</v>
      </c>
    </row>
    <row r="104" spans="1:11" ht="12.75" x14ac:dyDescent="0.2">
      <c r="A104" s="1" t="s">
        <v>207</v>
      </c>
      <c r="B104" s="2" t="s">
        <v>37</v>
      </c>
      <c r="C104" s="10" t="s">
        <v>32</v>
      </c>
      <c r="D104" s="17">
        <v>6.3680000000000003</v>
      </c>
      <c r="E104" s="39">
        <v>6243.8017</v>
      </c>
      <c r="F104" s="42" t="s">
        <v>52</v>
      </c>
      <c r="G104" s="35">
        <f>ROUND(IF(F104=$D$4,E104+(E104*$E$4),E104+(E104*$E$5)),2)</f>
        <v>7584.35</v>
      </c>
      <c r="H104" s="35">
        <f>D104*G104</f>
        <v>48297.140800000008</v>
      </c>
      <c r="I104" s="48">
        <f>H104/$H$169</f>
        <v>4.6954210069616206E-4</v>
      </c>
      <c r="J104" s="49" t="str">
        <f>A104</f>
        <v>P9858</v>
      </c>
      <c r="K104" s="48">
        <f>K103+I104</f>
        <v>0.99058795358019414</v>
      </c>
    </row>
    <row r="105" spans="1:11" ht="22.5" x14ac:dyDescent="0.2">
      <c r="A105" s="1" t="s">
        <v>145</v>
      </c>
      <c r="B105" s="2" t="s">
        <v>146</v>
      </c>
      <c r="C105" s="10" t="s">
        <v>16</v>
      </c>
      <c r="D105" s="17">
        <v>15</v>
      </c>
      <c r="E105" s="39">
        <v>2629.22</v>
      </c>
      <c r="F105" s="42" t="s">
        <v>52</v>
      </c>
      <c r="G105" s="35">
        <f>ROUND(IF(F105=$D$4,E105+(E105*$E$4),E105+(E105*$E$5)),2)</f>
        <v>3193.71</v>
      </c>
      <c r="H105" s="35">
        <f>D105*G105</f>
        <v>47905.65</v>
      </c>
      <c r="I105" s="48">
        <f>H105/$H$169</f>
        <v>4.6573604904195676E-4</v>
      </c>
      <c r="J105" s="49" t="str">
        <f>A105</f>
        <v>AGE6817845</v>
      </c>
      <c r="K105" s="48">
        <f>K104+I105</f>
        <v>0.99105368962923612</v>
      </c>
    </row>
    <row r="106" spans="1:11" ht="22.5" x14ac:dyDescent="0.2">
      <c r="A106" s="1" t="s">
        <v>271</v>
      </c>
      <c r="B106" s="2" t="s">
        <v>71</v>
      </c>
      <c r="C106" s="10" t="s">
        <v>23</v>
      </c>
      <c r="D106" s="17">
        <v>6706</v>
      </c>
      <c r="E106" s="39">
        <v>5.38</v>
      </c>
      <c r="F106" s="42" t="s">
        <v>52</v>
      </c>
      <c r="G106" s="35">
        <f>ROUND(IF(F106=$D$4,E106+(E106*$E$4),E106+(E106*$E$5)),2)</f>
        <v>6.54</v>
      </c>
      <c r="H106" s="35">
        <f>D106*G106</f>
        <v>43857.24</v>
      </c>
      <c r="I106" s="48">
        <f>H106/$H$169</f>
        <v>4.2637763352516595E-4</v>
      </c>
      <c r="J106" s="49" t="str">
        <f>A106</f>
        <v>AGA5212560</v>
      </c>
      <c r="K106" s="48">
        <f>K105+I106</f>
        <v>0.99148006726276128</v>
      </c>
    </row>
    <row r="107" spans="1:11" ht="12.75" x14ac:dyDescent="0.2">
      <c r="A107" s="1" t="s">
        <v>200</v>
      </c>
      <c r="B107" s="2" t="s">
        <v>31</v>
      </c>
      <c r="C107" s="10" t="s">
        <v>32</v>
      </c>
      <c r="D107" s="17">
        <v>14</v>
      </c>
      <c r="E107" s="39">
        <v>2578.5100000000002</v>
      </c>
      <c r="F107" s="42" t="s">
        <v>52</v>
      </c>
      <c r="G107" s="35">
        <f>ROUND(IF(F107=$D$4,E107+(E107*$E$4),E107+(E107*$E$5)),2)</f>
        <v>3132.12</v>
      </c>
      <c r="H107" s="35">
        <f>D107*G107</f>
        <v>43849.68</v>
      </c>
      <c r="I107" s="48">
        <f>H107/$H$169</f>
        <v>4.2630413562813802E-4</v>
      </c>
      <c r="J107" s="49" t="str">
        <f>A107</f>
        <v>IMT0000182</v>
      </c>
      <c r="K107" s="48">
        <f>K106+I107</f>
        <v>0.99190637139838944</v>
      </c>
    </row>
    <row r="108" spans="1:11" ht="12.75" x14ac:dyDescent="0.2">
      <c r="A108" s="1" t="s">
        <v>200</v>
      </c>
      <c r="B108" s="2" t="s">
        <v>31</v>
      </c>
      <c r="C108" s="10" t="s">
        <v>32</v>
      </c>
      <c r="D108" s="17">
        <v>14</v>
      </c>
      <c r="E108" s="39">
        <v>2578.5100000000002</v>
      </c>
      <c r="F108" s="42" t="s">
        <v>52</v>
      </c>
      <c r="G108" s="35">
        <f>ROUND(IF(F108=$D$4,E108+(E108*$E$4),E108+(E108*$E$5)),2)</f>
        <v>3132.12</v>
      </c>
      <c r="H108" s="35">
        <f>D108*G108</f>
        <v>43849.68</v>
      </c>
      <c r="I108" s="48">
        <f>H108/$H$169</f>
        <v>4.2630413562813802E-4</v>
      </c>
      <c r="J108" s="49" t="str">
        <f>A108</f>
        <v>IMT0000182</v>
      </c>
      <c r="K108" s="48">
        <f>K107+I108</f>
        <v>0.99233267553401761</v>
      </c>
    </row>
    <row r="109" spans="1:11" ht="12.75" x14ac:dyDescent="0.2">
      <c r="A109" s="1" t="s">
        <v>222</v>
      </c>
      <c r="B109" s="2" t="s">
        <v>223</v>
      </c>
      <c r="C109" s="10" t="s">
        <v>22</v>
      </c>
      <c r="D109" s="17">
        <v>1</v>
      </c>
      <c r="E109" s="39">
        <v>35808.04</v>
      </c>
      <c r="F109" s="42" t="s">
        <v>52</v>
      </c>
      <c r="G109" s="35">
        <f>ROUND(IF(F109=$D$4,E109+(E109*$E$4),E109+(E109*$E$5)),2)</f>
        <v>43496.03</v>
      </c>
      <c r="H109" s="35">
        <f>D109*G109</f>
        <v>43496.03</v>
      </c>
      <c r="I109" s="48">
        <f>H109/$H$169</f>
        <v>4.2286597011438989E-4</v>
      </c>
      <c r="J109" s="49" t="str">
        <f>A109</f>
        <v>IMT0000105</v>
      </c>
      <c r="K109" s="48">
        <f>K108+I109</f>
        <v>0.99275554150413203</v>
      </c>
    </row>
    <row r="110" spans="1:11" ht="12.75" x14ac:dyDescent="0.2">
      <c r="A110" s="1" t="s">
        <v>224</v>
      </c>
      <c r="B110" s="2" t="s">
        <v>225</v>
      </c>
      <c r="C110" s="10" t="s">
        <v>22</v>
      </c>
      <c r="D110" s="17">
        <v>1</v>
      </c>
      <c r="E110" s="39">
        <v>35808.04</v>
      </c>
      <c r="F110" s="42" t="s">
        <v>52</v>
      </c>
      <c r="G110" s="35">
        <f>ROUND(IF(F110=$D$4,E110+(E110*$E$4),E110+(E110*$E$5)),2)</f>
        <v>43496.03</v>
      </c>
      <c r="H110" s="35">
        <f>D110*G110</f>
        <v>43496.03</v>
      </c>
      <c r="I110" s="48">
        <f>H110/$H$169</f>
        <v>4.2286597011438989E-4</v>
      </c>
      <c r="J110" s="49" t="str">
        <f>A110</f>
        <v>IMT0000106</v>
      </c>
      <c r="K110" s="48">
        <f>K109+I110</f>
        <v>0.99317840747424646</v>
      </c>
    </row>
    <row r="111" spans="1:11" ht="12.75" x14ac:dyDescent="0.2">
      <c r="A111" s="1" t="s">
        <v>244</v>
      </c>
      <c r="B111" s="2" t="s">
        <v>245</v>
      </c>
      <c r="C111" s="10" t="s">
        <v>22</v>
      </c>
      <c r="D111" s="17">
        <v>8</v>
      </c>
      <c r="E111" s="39">
        <v>4430.43</v>
      </c>
      <c r="F111" s="42" t="s">
        <v>52</v>
      </c>
      <c r="G111" s="35">
        <f>ROUND(IF(F111=$D$4,E111+(E111*$E$4),E111+(E111*$E$5)),2)</f>
        <v>5381.64</v>
      </c>
      <c r="H111" s="35">
        <f>D111*G111</f>
        <v>43053.120000000003</v>
      </c>
      <c r="I111" s="48">
        <f>H111/$H$169</f>
        <v>4.1856002387462131E-4</v>
      </c>
      <c r="J111" s="49"/>
      <c r="K111" s="48">
        <f>K110+I111</f>
        <v>0.9935969674981211</v>
      </c>
    </row>
    <row r="112" spans="1:11" ht="12.75" x14ac:dyDescent="0.2">
      <c r="A112" s="1">
        <v>4915708</v>
      </c>
      <c r="B112" s="2" t="s">
        <v>62</v>
      </c>
      <c r="C112" s="10" t="s">
        <v>16</v>
      </c>
      <c r="D112" s="17">
        <v>41421.9</v>
      </c>
      <c r="E112" s="39">
        <v>0.72</v>
      </c>
      <c r="F112" s="42" t="s">
        <v>52</v>
      </c>
      <c r="G112" s="35">
        <f>ROUND(IF(F112=$D$4,E112+(E112*$E$4),E112+(E112*$E$5)),2)</f>
        <v>0.87</v>
      </c>
      <c r="H112" s="35">
        <f>D112*G112</f>
        <v>36037.053</v>
      </c>
      <c r="I112" s="48">
        <f>H112/$H$169</f>
        <v>3.5035021304033231E-4</v>
      </c>
      <c r="J112" s="49">
        <f>A112</f>
        <v>4915708</v>
      </c>
      <c r="K112" s="48">
        <f>K111+I112</f>
        <v>0.9939473177111614</v>
      </c>
    </row>
    <row r="113" spans="1:11" ht="12.75" x14ac:dyDescent="0.2">
      <c r="A113" s="1" t="s">
        <v>149</v>
      </c>
      <c r="B113" s="2" t="s">
        <v>150</v>
      </c>
      <c r="C113" s="10" t="s">
        <v>16</v>
      </c>
      <c r="D113" s="17">
        <v>14</v>
      </c>
      <c r="E113" s="39">
        <v>2071.13</v>
      </c>
      <c r="F113" s="42" t="s">
        <v>52</v>
      </c>
      <c r="G113" s="35">
        <f>ROUND(IF(F113=$D$4,E113+(E113*$E$4),E113+(E113*$E$5)),2)</f>
        <v>2515.8000000000002</v>
      </c>
      <c r="H113" s="35">
        <f>D113*G113</f>
        <v>35221.200000000004</v>
      </c>
      <c r="I113" s="48">
        <f>H113/$H$169</f>
        <v>3.4241853582023349E-4</v>
      </c>
      <c r="J113" s="49"/>
      <c r="K113" s="48">
        <f>K112+I113</f>
        <v>0.99428973624698169</v>
      </c>
    </row>
    <row r="114" spans="1:11" ht="12.75" x14ac:dyDescent="0.2">
      <c r="A114" s="1" t="s">
        <v>240</v>
      </c>
      <c r="B114" s="2" t="s">
        <v>241</v>
      </c>
      <c r="C114" s="10" t="s">
        <v>22</v>
      </c>
      <c r="D114" s="17">
        <v>11</v>
      </c>
      <c r="E114" s="39">
        <v>2519.0100000000002</v>
      </c>
      <c r="F114" s="42" t="s">
        <v>52</v>
      </c>
      <c r="G114" s="35">
        <f>ROUND(IF(F114=$D$4,E114+(E114*$E$4),E114+(E114*$E$5)),2)</f>
        <v>3059.84</v>
      </c>
      <c r="H114" s="35">
        <f>D114*G114</f>
        <v>33658.240000000005</v>
      </c>
      <c r="I114" s="48">
        <f>H114/$H$169</f>
        <v>3.2722352614578766E-4</v>
      </c>
      <c r="J114" s="49" t="str">
        <f>A114</f>
        <v>AGA2003455</v>
      </c>
      <c r="K114" s="48">
        <f>K113+I114</f>
        <v>0.99461695977312747</v>
      </c>
    </row>
    <row r="115" spans="1:11" ht="12.75" x14ac:dyDescent="0.2">
      <c r="A115" s="1" t="s">
        <v>246</v>
      </c>
      <c r="B115" s="2" t="s">
        <v>247</v>
      </c>
      <c r="C115" s="10" t="s">
        <v>22</v>
      </c>
      <c r="D115" s="17">
        <v>4</v>
      </c>
      <c r="E115" s="39">
        <v>5887.47</v>
      </c>
      <c r="F115" s="42" t="s">
        <v>52</v>
      </c>
      <c r="G115" s="35">
        <f>ROUND(IF(F115=$D$4,E115+(E115*$E$4),E115+(E115*$E$5)),2)</f>
        <v>7151.51</v>
      </c>
      <c r="H115" s="35">
        <f>D115*G115</f>
        <v>28606.04</v>
      </c>
      <c r="I115" s="48">
        <f>H115/$H$169</f>
        <v>2.7810632040972574E-4</v>
      </c>
      <c r="J115" s="49"/>
      <c r="K115" s="48">
        <f>K114+I115</f>
        <v>0.99489506609353717</v>
      </c>
    </row>
    <row r="116" spans="1:11" ht="12.75" x14ac:dyDescent="0.2">
      <c r="A116" s="1" t="s">
        <v>248</v>
      </c>
      <c r="B116" s="2" t="s">
        <v>249</v>
      </c>
      <c r="C116" s="10" t="s">
        <v>22</v>
      </c>
      <c r="D116" s="17">
        <v>3</v>
      </c>
      <c r="E116" s="39">
        <v>7345.97</v>
      </c>
      <c r="F116" s="42" t="s">
        <v>52</v>
      </c>
      <c r="G116" s="35">
        <f>ROUND(IF(F116=$D$4,E116+(E116*$E$4),E116+(E116*$E$5)),2)</f>
        <v>8923.15</v>
      </c>
      <c r="H116" s="35">
        <f>D116*G116</f>
        <v>26769.449999999997</v>
      </c>
      <c r="I116" s="48">
        <f>H116/$H$169</f>
        <v>2.6025109518451806E-4</v>
      </c>
      <c r="J116" s="49"/>
      <c r="K116" s="48">
        <f>K115+I116</f>
        <v>0.99515531718872174</v>
      </c>
    </row>
    <row r="117" spans="1:11" ht="12.75" x14ac:dyDescent="0.2">
      <c r="A117" s="1" t="s">
        <v>197</v>
      </c>
      <c r="B117" s="2" t="s">
        <v>60</v>
      </c>
      <c r="C117" s="10" t="s">
        <v>8</v>
      </c>
      <c r="D117" s="17">
        <v>192</v>
      </c>
      <c r="E117" s="39">
        <v>114.75</v>
      </c>
      <c r="F117" s="42" t="s">
        <v>52</v>
      </c>
      <c r="G117" s="35">
        <f>ROUND(IF(F117=$D$4,E117+(E117*$E$4),E117+(E117*$E$5)),2)</f>
        <v>139.38999999999999</v>
      </c>
      <c r="H117" s="35">
        <f>D117*G117</f>
        <v>26762.879999999997</v>
      </c>
      <c r="I117" s="48">
        <f>H117/$H$169</f>
        <v>2.6018722201210092E-4</v>
      </c>
      <c r="J117" s="49" t="str">
        <f>A117</f>
        <v>AGA4011297</v>
      </c>
      <c r="K117" s="48">
        <f>K116+I117</f>
        <v>0.9954155044107339</v>
      </c>
    </row>
    <row r="118" spans="1:11" ht="12.75" x14ac:dyDescent="0.2">
      <c r="A118" s="1" t="s">
        <v>163</v>
      </c>
      <c r="B118" s="2" t="s">
        <v>28</v>
      </c>
      <c r="C118" s="10" t="s">
        <v>6</v>
      </c>
      <c r="D118" s="17">
        <v>1238.56</v>
      </c>
      <c r="E118" s="39">
        <v>17.47</v>
      </c>
      <c r="F118" s="42" t="s">
        <v>52</v>
      </c>
      <c r="G118" s="35">
        <f>ROUND(IF(F118=$D$4,E118+(E118*$E$4),E118+(E118*$E$5)),2)</f>
        <v>21.22</v>
      </c>
      <c r="H118" s="35">
        <f>D118*G118</f>
        <v>26282.243199999997</v>
      </c>
      <c r="I118" s="48">
        <f>H118/$H$169</f>
        <v>2.5551449793349704E-4</v>
      </c>
      <c r="J118" s="49" t="str">
        <f>A118</f>
        <v>AGC8520001</v>
      </c>
      <c r="K118" s="48">
        <f>K117+I118</f>
        <v>0.99567101890866738</v>
      </c>
    </row>
    <row r="119" spans="1:11" ht="12.75" x14ac:dyDescent="0.2">
      <c r="A119" s="1">
        <v>5213572</v>
      </c>
      <c r="B119" s="2" t="s">
        <v>75</v>
      </c>
      <c r="C119" s="10" t="s">
        <v>6</v>
      </c>
      <c r="D119" s="17">
        <v>34</v>
      </c>
      <c r="E119" s="39">
        <v>633.36</v>
      </c>
      <c r="F119" s="42" t="s">
        <v>52</v>
      </c>
      <c r="G119" s="35">
        <f>ROUND(IF(F119=$D$4,E119+(E119*$E$4),E119+(E119*$E$5)),2)</f>
        <v>769.34</v>
      </c>
      <c r="H119" s="35">
        <f>D119*G119</f>
        <v>26157.56</v>
      </c>
      <c r="I119" s="48">
        <f>H119/$H$169</f>
        <v>2.5430233483895797E-4</v>
      </c>
      <c r="J119" s="49">
        <f>A119</f>
        <v>5213572</v>
      </c>
      <c r="K119" s="48">
        <f>K118+I119</f>
        <v>0.9959253212435063</v>
      </c>
    </row>
    <row r="120" spans="1:11" ht="12.75" x14ac:dyDescent="0.2">
      <c r="A120" s="1" t="s">
        <v>250</v>
      </c>
      <c r="B120" s="2" t="s">
        <v>251</v>
      </c>
      <c r="C120" s="10" t="s">
        <v>22</v>
      </c>
      <c r="D120" s="17">
        <v>3</v>
      </c>
      <c r="E120" s="39">
        <v>7130.17</v>
      </c>
      <c r="F120" s="42" t="s">
        <v>52</v>
      </c>
      <c r="G120" s="35">
        <f>ROUND(IF(F120=$D$4,E120+(E120*$E$4),E120+(E120*$E$5)),2)</f>
        <v>8661.02</v>
      </c>
      <c r="H120" s="35">
        <f>D120*G120</f>
        <v>25983.06</v>
      </c>
      <c r="I120" s="48">
        <f>H120/$H$169</f>
        <v>2.5260585560200324E-4</v>
      </c>
      <c r="J120" s="49"/>
      <c r="K120" s="48">
        <f>K119+I120</f>
        <v>0.99617792709910835</v>
      </c>
    </row>
    <row r="121" spans="1:11" ht="12.75" x14ac:dyDescent="0.2">
      <c r="A121" s="1">
        <v>5915320</v>
      </c>
      <c r="B121" s="2" t="s">
        <v>79</v>
      </c>
      <c r="C121" s="10" t="s">
        <v>80</v>
      </c>
      <c r="D121" s="17">
        <v>29348.080999999998</v>
      </c>
      <c r="E121" s="39">
        <v>0.71</v>
      </c>
      <c r="F121" s="42" t="s">
        <v>52</v>
      </c>
      <c r="G121" s="35">
        <f>ROUND(IF(F121=$D$4,E121+(E121*$E$4),E121+(E121*$E$5)),2)</f>
        <v>0.86</v>
      </c>
      <c r="H121" s="35">
        <f>D121*G121</f>
        <v>25239.34966</v>
      </c>
      <c r="I121" s="48">
        <f>H121/$H$169</f>
        <v>2.4537554528613752E-4</v>
      </c>
      <c r="J121" s="49">
        <f>A121</f>
        <v>5915320</v>
      </c>
      <c r="K121" s="48">
        <f>K120+I121</f>
        <v>0.99642330264439449</v>
      </c>
    </row>
    <row r="122" spans="1:11" ht="12.75" x14ac:dyDescent="0.2">
      <c r="A122" s="1" t="s">
        <v>94</v>
      </c>
      <c r="B122" s="2" t="s">
        <v>95</v>
      </c>
      <c r="C122" s="10" t="s">
        <v>22</v>
      </c>
      <c r="D122" s="17">
        <v>2</v>
      </c>
      <c r="E122" s="39">
        <v>10300.23</v>
      </c>
      <c r="F122" s="42" t="s">
        <v>52</v>
      </c>
      <c r="G122" s="35">
        <f>ROUND(IF(F122=$D$4,E122+(E122*$E$4),E122+(E122*$E$5)),2)</f>
        <v>12511.69</v>
      </c>
      <c r="H122" s="35">
        <f>D122*G122</f>
        <v>25023.38</v>
      </c>
      <c r="I122" s="48">
        <f>H122/$H$169</f>
        <v>2.4327590033483567E-4</v>
      </c>
      <c r="J122" s="49"/>
      <c r="K122" s="48">
        <f>K121+I122</f>
        <v>0.99666657854472929</v>
      </c>
    </row>
    <row r="123" spans="1:11" ht="12.75" x14ac:dyDescent="0.2">
      <c r="A123" s="1" t="s">
        <v>110</v>
      </c>
      <c r="B123" s="2" t="s">
        <v>111</v>
      </c>
      <c r="C123" s="10" t="s">
        <v>22</v>
      </c>
      <c r="D123" s="17">
        <v>628</v>
      </c>
      <c r="E123" s="39">
        <v>31.91</v>
      </c>
      <c r="F123" s="42" t="s">
        <v>52</v>
      </c>
      <c r="G123" s="35">
        <f>ROUND(IF(F123=$D$4,E123+(E123*$E$4),E123+(E123*$E$5)),2)</f>
        <v>38.76</v>
      </c>
      <c r="H123" s="35">
        <f>D123*G123</f>
        <v>24341.279999999999</v>
      </c>
      <c r="I123" s="48">
        <f>H123/$H$169</f>
        <v>2.3664456229743257E-4</v>
      </c>
      <c r="J123" s="49" t="str">
        <f>A123</f>
        <v>EG000010</v>
      </c>
      <c r="K123" s="48">
        <f>K122+I123</f>
        <v>0.99690322310702673</v>
      </c>
    </row>
    <row r="124" spans="1:11" ht="22.5" x14ac:dyDescent="0.2">
      <c r="A124" s="1" t="s">
        <v>273</v>
      </c>
      <c r="B124" s="2" t="s">
        <v>274</v>
      </c>
      <c r="C124" s="10" t="s">
        <v>23</v>
      </c>
      <c r="D124" s="17">
        <v>3832</v>
      </c>
      <c r="E124" s="39">
        <v>5.0999999999999996</v>
      </c>
      <c r="F124" s="42" t="s">
        <v>52</v>
      </c>
      <c r="G124" s="35">
        <f>ROUND(IF(F124=$D$4,E124+(E124*$E$4),E124+(E124*$E$5)),2)</f>
        <v>6.19</v>
      </c>
      <c r="H124" s="35">
        <f>D124*G124</f>
        <v>23720.080000000002</v>
      </c>
      <c r="I124" s="48">
        <f>H124/$H$169</f>
        <v>2.306052906527547E-4</v>
      </c>
      <c r="J124" s="49" t="str">
        <f>A124</f>
        <v>AGA5212557</v>
      </c>
      <c r="K124" s="48">
        <f>K123+I124</f>
        <v>0.9971338283976795</v>
      </c>
    </row>
    <row r="125" spans="1:11" ht="12.75" x14ac:dyDescent="0.2">
      <c r="A125" s="1">
        <v>4915713</v>
      </c>
      <c r="B125" s="2" t="s">
        <v>65</v>
      </c>
      <c r="C125" s="10" t="s">
        <v>8</v>
      </c>
      <c r="D125" s="17">
        <v>278.51</v>
      </c>
      <c r="E125" s="39">
        <v>65.13</v>
      </c>
      <c r="F125" s="42" t="s">
        <v>52</v>
      </c>
      <c r="G125" s="35">
        <f>ROUND(IF(F125=$D$4,E125+(E125*$E$4),E125+(E125*$E$5)),2)</f>
        <v>79.11</v>
      </c>
      <c r="H125" s="35">
        <f>D125*G125</f>
        <v>22032.926100000001</v>
      </c>
      <c r="I125" s="48">
        <f>H125/$H$169</f>
        <v>2.1420287483099403E-4</v>
      </c>
      <c r="J125" s="49">
        <f>A125</f>
        <v>4915713</v>
      </c>
      <c r="K125" s="48">
        <f>K124+I125</f>
        <v>0.99734803127251048</v>
      </c>
    </row>
    <row r="126" spans="1:11" ht="12.75" x14ac:dyDescent="0.2">
      <c r="A126" s="1" t="s">
        <v>161</v>
      </c>
      <c r="B126" s="2" t="s">
        <v>162</v>
      </c>
      <c r="C126" s="10" t="s">
        <v>6</v>
      </c>
      <c r="D126" s="17">
        <v>39.200000000000003</v>
      </c>
      <c r="E126" s="39">
        <v>384.63</v>
      </c>
      <c r="F126" s="42" t="s">
        <v>52</v>
      </c>
      <c r="G126" s="35">
        <f>ROUND(IF(F126=$D$4,E126+(E126*$E$4),E126+(E126*$E$5)),2)</f>
        <v>467.21</v>
      </c>
      <c r="H126" s="35">
        <f>D126*G126</f>
        <v>18314.632000000001</v>
      </c>
      <c r="I126" s="48">
        <f>H126/$H$169</f>
        <v>1.780538276244533E-4</v>
      </c>
      <c r="J126" s="49" t="str">
        <f>A126</f>
        <v>AGA72019/1</v>
      </c>
      <c r="K126" s="48">
        <f>K125+I126</f>
        <v>0.99752608510013496</v>
      </c>
    </row>
    <row r="127" spans="1:11" ht="12.75" x14ac:dyDescent="0.2">
      <c r="A127" s="1" t="s">
        <v>256</v>
      </c>
      <c r="B127" s="2" t="s">
        <v>257</v>
      </c>
      <c r="C127" s="10" t="s">
        <v>22</v>
      </c>
      <c r="D127" s="17">
        <v>146.5</v>
      </c>
      <c r="E127" s="39">
        <v>101.43</v>
      </c>
      <c r="F127" s="42" t="s">
        <v>52</v>
      </c>
      <c r="G127" s="35">
        <f>ROUND(IF(F127=$D$4,E127+(E127*$E$4),E127+(E127*$E$5)),2)</f>
        <v>123.21</v>
      </c>
      <c r="H127" s="35">
        <f>D127*G127</f>
        <v>18050.264999999999</v>
      </c>
      <c r="I127" s="48">
        <f>H127/$H$169</f>
        <v>1.7548366644143886E-4</v>
      </c>
      <c r="J127" s="49"/>
      <c r="K127" s="48">
        <f>K126+I127</f>
        <v>0.99770156876657645</v>
      </c>
    </row>
    <row r="128" spans="1:11" ht="12.75" x14ac:dyDescent="0.2">
      <c r="A128" s="1">
        <v>4815671</v>
      </c>
      <c r="B128" s="2" t="s">
        <v>27</v>
      </c>
      <c r="C128" s="10" t="s">
        <v>8</v>
      </c>
      <c r="D128" s="17">
        <v>850.23</v>
      </c>
      <c r="E128" s="39">
        <v>16.87</v>
      </c>
      <c r="F128" s="42" t="s">
        <v>52</v>
      </c>
      <c r="G128" s="35">
        <f>ROUND(IF(F128=$D$4,E128+(E128*$E$4),E128+(E128*$E$5)),2)</f>
        <v>20.49</v>
      </c>
      <c r="H128" s="35">
        <f>D128*G128</f>
        <v>17421.2127</v>
      </c>
      <c r="I128" s="48">
        <f>H128/$H$169</f>
        <v>1.6936805517548683E-4</v>
      </c>
      <c r="J128" s="49">
        <f>A128</f>
        <v>4815671</v>
      </c>
      <c r="K128" s="48">
        <f>K127+I128</f>
        <v>0.99787093682175199</v>
      </c>
    </row>
    <row r="129" spans="1:11" ht="12.75" x14ac:dyDescent="0.2">
      <c r="A129" s="1" t="s">
        <v>136</v>
      </c>
      <c r="B129" s="2" t="s">
        <v>137</v>
      </c>
      <c r="C129" s="10" t="s">
        <v>19</v>
      </c>
      <c r="D129" s="17">
        <v>20.713000000000001</v>
      </c>
      <c r="E129" s="39">
        <v>721.89</v>
      </c>
      <c r="F129" s="42" t="s">
        <v>7</v>
      </c>
      <c r="G129" s="35">
        <f>ROUND(IF(F129=$D$4,E129+(E129*$E$4),E129+(E129*$E$5)),2)</f>
        <v>832.12</v>
      </c>
      <c r="H129" s="35">
        <f>D129*G129</f>
        <v>17235.701560000001</v>
      </c>
      <c r="I129" s="48">
        <f>H129/$H$169</f>
        <v>1.6756452625151086E-4</v>
      </c>
      <c r="J129" s="49" t="str">
        <f>A129</f>
        <v>TA000004</v>
      </c>
      <c r="K129" s="48">
        <f>K128+I129</f>
        <v>0.99803850134800354</v>
      </c>
    </row>
    <row r="130" spans="1:11" ht="12.75" x14ac:dyDescent="0.2">
      <c r="A130" s="1" t="s">
        <v>192</v>
      </c>
      <c r="B130" s="2" t="s">
        <v>193</v>
      </c>
      <c r="C130" s="10" t="s">
        <v>8</v>
      </c>
      <c r="D130" s="17">
        <v>1425.6</v>
      </c>
      <c r="E130" s="39">
        <v>9.1300000000000008</v>
      </c>
      <c r="F130" s="42" t="s">
        <v>52</v>
      </c>
      <c r="G130" s="35">
        <f>ROUND(IF(F130=$D$4,E130+(E130*$E$4),E130+(E130*$E$5)),2)</f>
        <v>11.09</v>
      </c>
      <c r="H130" s="35">
        <f>D130*G130</f>
        <v>15809.903999999999</v>
      </c>
      <c r="I130" s="48">
        <f>H130/$H$169</f>
        <v>1.5370300214468706E-4</v>
      </c>
      <c r="J130" s="49" t="str">
        <f>A130</f>
        <v>AG4915669</v>
      </c>
      <c r="K130" s="48">
        <f>K129+I130</f>
        <v>0.99819220435014822</v>
      </c>
    </row>
    <row r="131" spans="1:11" ht="12.75" x14ac:dyDescent="0.2">
      <c r="A131" s="1" t="s">
        <v>180</v>
      </c>
      <c r="B131" s="2" t="s">
        <v>61</v>
      </c>
      <c r="C131" s="10" t="s">
        <v>8</v>
      </c>
      <c r="D131" s="17">
        <v>72.563999999999993</v>
      </c>
      <c r="E131" s="39">
        <v>158.84</v>
      </c>
      <c r="F131" s="42" t="s">
        <v>52</v>
      </c>
      <c r="G131" s="35">
        <f>ROUND(IF(F131=$D$4,E131+(E131*$E$4),E131+(E131*$E$5)),2)</f>
        <v>192.94</v>
      </c>
      <c r="H131" s="35">
        <f>D131*G131</f>
        <v>14000.498159999999</v>
      </c>
      <c r="I131" s="48">
        <f>H131/$H$169</f>
        <v>1.361120598020815E-4</v>
      </c>
      <c r="J131" s="49" t="str">
        <f>A131</f>
        <v>AGA4915661</v>
      </c>
      <c r="K131" s="48">
        <f>K130+I131</f>
        <v>0.99832831640995034</v>
      </c>
    </row>
    <row r="132" spans="1:11" ht="12.75" x14ac:dyDescent="0.2">
      <c r="A132" s="1" t="s">
        <v>14</v>
      </c>
      <c r="B132" s="2" t="s">
        <v>15</v>
      </c>
      <c r="C132" s="10" t="s">
        <v>6</v>
      </c>
      <c r="D132" s="17">
        <v>1048.07</v>
      </c>
      <c r="E132" s="39">
        <v>9.9700000000000006</v>
      </c>
      <c r="F132" s="42" t="s">
        <v>52</v>
      </c>
      <c r="G132" s="35">
        <f>ROUND(IF(F132=$D$4,E132+(E132*$E$4),E132+(E132*$E$5)),2)</f>
        <v>12.11</v>
      </c>
      <c r="H132" s="35">
        <f>D132*G132</f>
        <v>12692.127699999999</v>
      </c>
      <c r="I132" s="48">
        <f>H132/$H$169</f>
        <v>1.2339215539156607E-4</v>
      </c>
      <c r="J132" s="49" t="str">
        <f>A132</f>
        <v>AGA4413996</v>
      </c>
      <c r="K132" s="48">
        <f>K131+I132</f>
        <v>0.99845170856534193</v>
      </c>
    </row>
    <row r="133" spans="1:11" ht="12.75" x14ac:dyDescent="0.2">
      <c r="A133" s="1" t="s">
        <v>236</v>
      </c>
      <c r="B133" s="2" t="s">
        <v>237</v>
      </c>
      <c r="C133" s="10" t="s">
        <v>22</v>
      </c>
      <c r="D133" s="17">
        <v>2</v>
      </c>
      <c r="E133" s="39">
        <v>5205.43</v>
      </c>
      <c r="F133" s="42" t="s">
        <v>52</v>
      </c>
      <c r="G133" s="35">
        <f>ROUND(IF(F133=$D$4,E133+(E133*$E$4),E133+(E133*$E$5)),2)</f>
        <v>6323.04</v>
      </c>
      <c r="H133" s="35">
        <f>D133*G133</f>
        <v>12646.08</v>
      </c>
      <c r="I133" s="48">
        <f>H133/$H$169</f>
        <v>1.2294448222847427E-4</v>
      </c>
      <c r="J133" s="49" t="str">
        <f>A133</f>
        <v>AGA0804401</v>
      </c>
      <c r="K133" s="48">
        <f>K132+I133</f>
        <v>0.99857465304757043</v>
      </c>
    </row>
    <row r="134" spans="1:11" ht="22.5" x14ac:dyDescent="0.2">
      <c r="A134" s="1">
        <v>5914351</v>
      </c>
      <c r="B134" s="2" t="s">
        <v>78</v>
      </c>
      <c r="C134" s="10" t="s">
        <v>19</v>
      </c>
      <c r="D134" s="17">
        <v>3136.32</v>
      </c>
      <c r="E134" s="39">
        <v>2.6</v>
      </c>
      <c r="F134" s="42" t="s">
        <v>52</v>
      </c>
      <c r="G134" s="35">
        <f>ROUND(IF(F134=$D$4,E134+(E134*$E$4),E134+(E134*$E$5)),2)</f>
        <v>3.16</v>
      </c>
      <c r="H134" s="35">
        <f>D134*G134</f>
        <v>9910.771200000001</v>
      </c>
      <c r="I134" s="48">
        <f>H134/$H$169</f>
        <v>9.6351963111800245E-5</v>
      </c>
      <c r="J134" s="49">
        <f>A134</f>
        <v>5914351</v>
      </c>
      <c r="K134" s="48">
        <f>K133+I134</f>
        <v>0.99867100501068218</v>
      </c>
    </row>
    <row r="135" spans="1:11" ht="12.75" x14ac:dyDescent="0.2">
      <c r="A135" s="1">
        <v>4011227</v>
      </c>
      <c r="B135" s="2" t="s">
        <v>181</v>
      </c>
      <c r="C135" s="10" t="s">
        <v>8</v>
      </c>
      <c r="D135" s="17">
        <v>613.822</v>
      </c>
      <c r="E135" s="39">
        <v>12.9</v>
      </c>
      <c r="F135" s="42" t="s">
        <v>52</v>
      </c>
      <c r="G135" s="35">
        <f>ROUND(IF(F135=$D$4,E135+(E135*$E$4),E135+(E135*$E$5)),2)</f>
        <v>15.67</v>
      </c>
      <c r="H135" s="35">
        <f>D135*G135</f>
        <v>9618.5907399999996</v>
      </c>
      <c r="I135" s="48">
        <f>H135/$H$169</f>
        <v>9.3511401026792265E-5</v>
      </c>
      <c r="J135" s="49">
        <f>A135</f>
        <v>4011227</v>
      </c>
      <c r="K135" s="48">
        <f>K134+I135</f>
        <v>0.99876451641170894</v>
      </c>
    </row>
    <row r="136" spans="1:11" ht="12.75" x14ac:dyDescent="0.2">
      <c r="A136" s="1" t="s">
        <v>175</v>
      </c>
      <c r="B136" s="2" t="s">
        <v>176</v>
      </c>
      <c r="C136" s="10" t="s">
        <v>6</v>
      </c>
      <c r="D136" s="17">
        <v>241.76</v>
      </c>
      <c r="E136" s="39">
        <v>31.21</v>
      </c>
      <c r="F136" s="42" t="s">
        <v>52</v>
      </c>
      <c r="G136" s="35">
        <f>ROUND(IF(F136=$D$4,E136+(E136*$E$4),E136+(E136*$E$5)),2)</f>
        <v>37.909999999999997</v>
      </c>
      <c r="H136" s="35">
        <f>D136*G136</f>
        <v>9165.1215999999986</v>
      </c>
      <c r="I136" s="48">
        <f>H136/$H$169</f>
        <v>8.9102799418713587E-5</v>
      </c>
      <c r="J136" s="49" t="str">
        <f>A136</f>
        <v>AGA5213407</v>
      </c>
      <c r="K136" s="48">
        <f>K135+I136</f>
        <v>0.9988536192111277</v>
      </c>
    </row>
    <row r="137" spans="1:11" ht="12.75" x14ac:dyDescent="0.2">
      <c r="A137" s="1" t="s">
        <v>90</v>
      </c>
      <c r="B137" s="2" t="s">
        <v>91</v>
      </c>
      <c r="C137" s="10" t="s">
        <v>19</v>
      </c>
      <c r="D137" s="17">
        <v>2.23</v>
      </c>
      <c r="E137" s="39">
        <v>3052.49</v>
      </c>
      <c r="F137" s="42" t="s">
        <v>7</v>
      </c>
      <c r="G137" s="35">
        <f>ROUND(IF(F137=$D$4,E137+(E137*$E$4),E137+(E137*$E$5)),2)</f>
        <v>3518.61</v>
      </c>
      <c r="H137" s="35">
        <f>D137*G137</f>
        <v>7846.5003000000006</v>
      </c>
      <c r="I137" s="48">
        <f>H137/$H$169</f>
        <v>7.6283236915239205E-5</v>
      </c>
      <c r="J137" s="49" t="str">
        <f>A137</f>
        <v>AA000005</v>
      </c>
      <c r="K137" s="48">
        <f>K136+I137</f>
        <v>0.99892990244804292</v>
      </c>
    </row>
    <row r="138" spans="1:11" ht="22.5" x14ac:dyDescent="0.2">
      <c r="A138" s="1" t="s">
        <v>275</v>
      </c>
      <c r="B138" s="2" t="s">
        <v>276</v>
      </c>
      <c r="C138" s="10" t="s">
        <v>23</v>
      </c>
      <c r="D138" s="17">
        <v>6706</v>
      </c>
      <c r="E138" s="39">
        <v>0.92</v>
      </c>
      <c r="F138" s="42" t="s">
        <v>52</v>
      </c>
      <c r="G138" s="35">
        <f>ROUND(IF(F138=$D$4,E138+(E138*$E$4),E138+(E138*$E$5)),2)</f>
        <v>1.1200000000000001</v>
      </c>
      <c r="H138" s="35">
        <f>D138*G138</f>
        <v>7510.7200000000012</v>
      </c>
      <c r="I138" s="48">
        <f>H138/$H$169</f>
        <v>7.3018799625104884E-5</v>
      </c>
      <c r="J138" s="49" t="str">
        <f>A138</f>
        <v>AGS5213835</v>
      </c>
      <c r="K138" s="48">
        <f>K137+I138</f>
        <v>0.99900292124766799</v>
      </c>
    </row>
    <row r="139" spans="1:11" ht="12.75" x14ac:dyDescent="0.2">
      <c r="A139" s="1" t="s">
        <v>194</v>
      </c>
      <c r="B139" s="2" t="s">
        <v>24</v>
      </c>
      <c r="C139" s="10" t="s">
        <v>8</v>
      </c>
      <c r="D139" s="17">
        <v>914.62</v>
      </c>
      <c r="E139" s="39">
        <v>6.59</v>
      </c>
      <c r="F139" s="42" t="s">
        <v>52</v>
      </c>
      <c r="G139" s="35">
        <f>ROUND(IF(F139=$D$4,E139+(E139*$E$4),E139+(E139*$E$5)),2)</f>
        <v>8</v>
      </c>
      <c r="H139" s="35">
        <f>D139*G139</f>
        <v>7316.96</v>
      </c>
      <c r="I139" s="48">
        <f>H139/$H$169</f>
        <v>7.1135075745721763E-5</v>
      </c>
      <c r="J139" s="49" t="str">
        <f>A139</f>
        <v>AGA4805757</v>
      </c>
      <c r="K139" s="48">
        <f>K138+I139</f>
        <v>0.99907405632341373</v>
      </c>
    </row>
    <row r="140" spans="1:11" ht="12.75" x14ac:dyDescent="0.2">
      <c r="A140" s="1">
        <v>4915712</v>
      </c>
      <c r="B140" s="2" t="s">
        <v>64</v>
      </c>
      <c r="C140" s="10" t="s">
        <v>8</v>
      </c>
      <c r="D140" s="17">
        <v>269.52999999999997</v>
      </c>
      <c r="E140" s="39">
        <v>21.71</v>
      </c>
      <c r="F140" s="42" t="s">
        <v>52</v>
      </c>
      <c r="G140" s="35">
        <f>ROUND(IF(F140=$D$4,E140+(E140*$E$4),E140+(E140*$E$5)),2)</f>
        <v>26.37</v>
      </c>
      <c r="H140" s="35">
        <f>D140*G140</f>
        <v>7107.5060999999996</v>
      </c>
      <c r="I140" s="48">
        <f>H140/$H$169</f>
        <v>6.9098776648591692E-5</v>
      </c>
      <c r="J140" s="49">
        <f>A140</f>
        <v>4915712</v>
      </c>
      <c r="K140" s="48">
        <f>K139+I140</f>
        <v>0.99914315510006235</v>
      </c>
    </row>
    <row r="141" spans="1:11" ht="22.5" x14ac:dyDescent="0.2">
      <c r="A141" s="1" t="s">
        <v>261</v>
      </c>
      <c r="B141" s="2" t="s">
        <v>262</v>
      </c>
      <c r="C141" s="10" t="s">
        <v>22</v>
      </c>
      <c r="D141" s="17">
        <v>190</v>
      </c>
      <c r="E141" s="39">
        <v>30.49</v>
      </c>
      <c r="F141" s="42" t="s">
        <v>52</v>
      </c>
      <c r="G141" s="35">
        <f>ROUND(IF(F141=$D$4,E141+(E141*$E$4),E141+(E141*$E$5)),2)</f>
        <v>37.04</v>
      </c>
      <c r="H141" s="35">
        <f>D141*G141</f>
        <v>7037.5999999999995</v>
      </c>
      <c r="I141" s="48">
        <f>H141/$H$169</f>
        <v>6.8419153455545942E-5</v>
      </c>
      <c r="J141" s="49"/>
      <c r="K141" s="48">
        <f>K140+I141</f>
        <v>0.99921157425351792</v>
      </c>
    </row>
    <row r="142" spans="1:11" ht="12.75" x14ac:dyDescent="0.2">
      <c r="A142" s="1" t="s">
        <v>25</v>
      </c>
      <c r="B142" s="2" t="s">
        <v>26</v>
      </c>
      <c r="C142" s="10" t="s">
        <v>8</v>
      </c>
      <c r="D142" s="17">
        <v>103.32</v>
      </c>
      <c r="E142" s="39">
        <v>49.04</v>
      </c>
      <c r="F142" s="42" t="s">
        <v>52</v>
      </c>
      <c r="G142" s="35">
        <f>ROUND(IF(F142=$D$4,E142+(E142*$E$4),E142+(E142*$E$5)),2)</f>
        <v>59.57</v>
      </c>
      <c r="H142" s="35">
        <f>D142*G142</f>
        <v>6154.7723999999998</v>
      </c>
      <c r="I142" s="48">
        <f>H142/$H$169</f>
        <v>5.9836352921387807E-5</v>
      </c>
      <c r="J142" s="49" t="str">
        <f>A142</f>
        <v>AGA4915669</v>
      </c>
      <c r="K142" s="48">
        <f>K141+I142</f>
        <v>0.99927141060643931</v>
      </c>
    </row>
    <row r="143" spans="1:11" ht="12.75" x14ac:dyDescent="0.2">
      <c r="A143" s="1" t="s">
        <v>188</v>
      </c>
      <c r="B143" s="2" t="s">
        <v>189</v>
      </c>
      <c r="C143" s="10" t="s">
        <v>8</v>
      </c>
      <c r="D143" s="17">
        <v>79.284999999999997</v>
      </c>
      <c r="E143" s="39">
        <v>59.76</v>
      </c>
      <c r="F143" s="42" t="s">
        <v>52</v>
      </c>
      <c r="G143" s="35">
        <f>ROUND(IF(F143=$D$4,E143+(E143*$E$4),E143+(E143*$E$5)),2)</f>
        <v>72.59</v>
      </c>
      <c r="H143" s="35">
        <f>D143*G143</f>
        <v>5755.2981499999996</v>
      </c>
      <c r="I143" s="48">
        <f>H143/$H$169</f>
        <v>5.5952686612946135E-5</v>
      </c>
      <c r="J143" s="49" t="str">
        <f>A143</f>
        <v>AG4915667</v>
      </c>
      <c r="K143" s="48">
        <f>K142+I143</f>
        <v>0.99932736329305227</v>
      </c>
    </row>
    <row r="144" spans="1:11" ht="12.75" x14ac:dyDescent="0.2">
      <c r="A144" s="1">
        <v>4011209</v>
      </c>
      <c r="B144" s="2" t="s">
        <v>164</v>
      </c>
      <c r="C144" s="10" t="s">
        <v>6</v>
      </c>
      <c r="D144" s="17">
        <v>3961.6080000000002</v>
      </c>
      <c r="E144" s="39">
        <v>1.1499999999999999</v>
      </c>
      <c r="F144" s="42" t="s">
        <v>52</v>
      </c>
      <c r="G144" s="35">
        <f>ROUND(IF(F144=$D$4,E144+(E144*$E$4),E144+(E144*$E$5)),2)</f>
        <v>1.4</v>
      </c>
      <c r="H144" s="35">
        <f>D144*G144</f>
        <v>5546.2511999999997</v>
      </c>
      <c r="I144" s="48">
        <f>H144/$H$169</f>
        <v>5.3920343860947751E-5</v>
      </c>
      <c r="J144" s="49">
        <f>A144</f>
        <v>4011209</v>
      </c>
      <c r="K144" s="48">
        <f>K143+I144</f>
        <v>0.99938128363691325</v>
      </c>
    </row>
    <row r="145" spans="1:11" ht="12.75" x14ac:dyDescent="0.2">
      <c r="A145" s="1" t="s">
        <v>153</v>
      </c>
      <c r="B145" s="2" t="s">
        <v>154</v>
      </c>
      <c r="C145" s="51" t="s">
        <v>16</v>
      </c>
      <c r="D145" s="17">
        <v>52</v>
      </c>
      <c r="E145" s="39">
        <v>86.62</v>
      </c>
      <c r="F145" s="42" t="s">
        <v>52</v>
      </c>
      <c r="G145" s="35">
        <f>ROUND(IF(F145=$D$4,E145+(E145*$E$4),E145+(E145*$E$5)),2)</f>
        <v>105.22</v>
      </c>
      <c r="H145" s="35">
        <f>D145*G145</f>
        <v>5471.44</v>
      </c>
      <c r="I145" s="48">
        <f>H145/$H$169</f>
        <v>5.3193033560135889E-5</v>
      </c>
      <c r="J145" s="49"/>
      <c r="K145" s="48">
        <f>K144+I145</f>
        <v>0.99943447667047336</v>
      </c>
    </row>
    <row r="146" spans="1:11" ht="12.75" x14ac:dyDescent="0.2">
      <c r="A146" s="1" t="s">
        <v>218</v>
      </c>
      <c r="B146" s="2" t="s">
        <v>219</v>
      </c>
      <c r="C146" s="51" t="s">
        <v>22</v>
      </c>
      <c r="D146" s="17">
        <v>1</v>
      </c>
      <c r="E146" s="39">
        <v>4470</v>
      </c>
      <c r="F146" s="42" t="s">
        <v>52</v>
      </c>
      <c r="G146" s="35">
        <f>ROUND(IF(F146=$D$4,E146+(E146*$E$4),E146+(E146*$E$5)),2)</f>
        <v>5429.71</v>
      </c>
      <c r="H146" s="35">
        <f>D146*G146</f>
        <v>5429.71</v>
      </c>
      <c r="I146" s="48">
        <f>H146/$H$169</f>
        <v>5.2787336834874447E-5</v>
      </c>
      <c r="J146" s="49" t="str">
        <f>A146</f>
        <v>IMT9900057</v>
      </c>
      <c r="K146" s="48">
        <f>K145+I146</f>
        <v>0.99948726400730825</v>
      </c>
    </row>
    <row r="147" spans="1:11" ht="12.75" x14ac:dyDescent="0.2">
      <c r="A147" s="1" t="s">
        <v>220</v>
      </c>
      <c r="B147" s="2" t="s">
        <v>221</v>
      </c>
      <c r="C147" s="51" t="s">
        <v>22</v>
      </c>
      <c r="D147" s="17">
        <v>1</v>
      </c>
      <c r="E147" s="39">
        <v>4470</v>
      </c>
      <c r="F147" s="42" t="s">
        <v>52</v>
      </c>
      <c r="G147" s="35">
        <f>ROUND(IF(F147=$D$4,E147+(E147*$E$4),E147+(E147*$E$5)),2)</f>
        <v>5429.71</v>
      </c>
      <c r="H147" s="35">
        <f>D147*G147</f>
        <v>5429.71</v>
      </c>
      <c r="I147" s="48">
        <f>H147/$H$169</f>
        <v>5.2787336834874447E-5</v>
      </c>
      <c r="J147" s="49" t="str">
        <f>A147</f>
        <v>IMT9900058</v>
      </c>
      <c r="K147" s="48">
        <f>K146+I147</f>
        <v>0.99954005134414314</v>
      </c>
    </row>
    <row r="148" spans="1:11" ht="12.75" x14ac:dyDescent="0.2">
      <c r="A148" s="1">
        <v>4915711</v>
      </c>
      <c r="B148" s="2" t="s">
        <v>63</v>
      </c>
      <c r="C148" s="51" t="s">
        <v>16</v>
      </c>
      <c r="D148" s="17">
        <v>3068</v>
      </c>
      <c r="E148" s="39">
        <v>1.45</v>
      </c>
      <c r="F148" s="42" t="s">
        <v>52</v>
      </c>
      <c r="G148" s="35">
        <f>ROUND(IF(F148=$D$4,E148+(E148*$E$4),E148+(E148*$E$5)),2)</f>
        <v>1.76</v>
      </c>
      <c r="H148" s="35">
        <f>D148*G148</f>
        <v>5399.68</v>
      </c>
      <c r="I148" s="48">
        <f>H148/$H$169</f>
        <v>5.2495386855013414E-5</v>
      </c>
      <c r="J148" s="49">
        <f>A148</f>
        <v>4915711</v>
      </c>
      <c r="K148" s="48">
        <f>K147+I148</f>
        <v>0.99959254673099818</v>
      </c>
    </row>
    <row r="149" spans="1:11" ht="12.75" x14ac:dyDescent="0.2">
      <c r="A149" s="1" t="s">
        <v>252</v>
      </c>
      <c r="B149" s="2" t="s">
        <v>253</v>
      </c>
      <c r="C149" s="51" t="s">
        <v>22</v>
      </c>
      <c r="D149" s="17">
        <v>1</v>
      </c>
      <c r="E149" s="39">
        <v>4207.2299999999996</v>
      </c>
      <c r="F149" s="42" t="s">
        <v>52</v>
      </c>
      <c r="G149" s="35">
        <f>ROUND(IF(F149=$D$4,E149+(E149*$E$4),E149+(E149*$E$5)),2)</f>
        <v>5110.5200000000004</v>
      </c>
      <c r="H149" s="35">
        <f>D149*G149</f>
        <v>5110.5200000000004</v>
      </c>
      <c r="I149" s="48">
        <f>H149/$H$169</f>
        <v>4.9684189513134698E-5</v>
      </c>
      <c r="J149" s="49"/>
      <c r="K149" s="48">
        <f>K148+I149</f>
        <v>0.9996422309205113</v>
      </c>
    </row>
    <row r="150" spans="1:11" ht="12.75" x14ac:dyDescent="0.2">
      <c r="A150" s="1" t="s">
        <v>210</v>
      </c>
      <c r="B150" s="2" t="s">
        <v>211</v>
      </c>
      <c r="C150" s="51" t="s">
        <v>32</v>
      </c>
      <c r="D150" s="17">
        <v>0.5</v>
      </c>
      <c r="E150" s="39">
        <v>7733.2878000000001</v>
      </c>
      <c r="F150" s="42" t="s">
        <v>52</v>
      </c>
      <c r="G150" s="35">
        <f>ROUND(IF(F150=$D$4,E150+(E150*$E$4),E150+(E150*$E$5)),2)</f>
        <v>9393.6200000000008</v>
      </c>
      <c r="H150" s="35">
        <f>D150*G150</f>
        <v>4696.8100000000004</v>
      </c>
      <c r="I150" s="48">
        <f>H150/$H$169</f>
        <v>4.566212403966449E-5</v>
      </c>
      <c r="J150" s="49" t="str">
        <f>A150</f>
        <v>P9947</v>
      </c>
      <c r="K150" s="48">
        <f>K149+I150</f>
        <v>0.99968789304455097</v>
      </c>
    </row>
    <row r="151" spans="1:11" ht="22.5" x14ac:dyDescent="0.2">
      <c r="A151" s="1" t="s">
        <v>263</v>
      </c>
      <c r="B151" s="2" t="s">
        <v>77</v>
      </c>
      <c r="C151" s="51" t="s">
        <v>22</v>
      </c>
      <c r="D151" s="17">
        <v>34</v>
      </c>
      <c r="E151" s="39">
        <v>111.56</v>
      </c>
      <c r="F151" s="42" t="s">
        <v>52</v>
      </c>
      <c r="G151" s="35">
        <f>ROUND(IF(F151=$D$4,E151+(E151*$E$4),E151+(E151*$E$5)),2)</f>
        <v>135.51</v>
      </c>
      <c r="H151" s="35">
        <f>D151*G151</f>
        <v>4607.34</v>
      </c>
      <c r="I151" s="48">
        <f>H151/$H$169</f>
        <v>4.4792301705393186E-5</v>
      </c>
      <c r="J151" s="49" t="str">
        <f>A151</f>
        <v>AGS5216111</v>
      </c>
      <c r="K151" s="48">
        <f>K150+I151</f>
        <v>0.99973268534625637</v>
      </c>
    </row>
    <row r="152" spans="1:11" ht="12.75" x14ac:dyDescent="0.2">
      <c r="A152" s="1" t="s">
        <v>108</v>
      </c>
      <c r="B152" s="2" t="s">
        <v>109</v>
      </c>
      <c r="C152" s="51" t="s">
        <v>8</v>
      </c>
      <c r="D152" s="17">
        <v>237.6</v>
      </c>
      <c r="E152" s="39">
        <v>13.91</v>
      </c>
      <c r="F152" s="42" t="s">
        <v>52</v>
      </c>
      <c r="G152" s="35">
        <f>ROUND(IF(F152=$D$4,E152+(E152*$E$4),E152+(E152*$E$5)),2)</f>
        <v>16.899999999999999</v>
      </c>
      <c r="H152" s="35">
        <f>D152*G152</f>
        <v>4015.4399999999996</v>
      </c>
      <c r="I152" s="48">
        <f>H152/$H$169</f>
        <v>3.9037883021418869E-5</v>
      </c>
      <c r="J152" s="49" t="str">
        <f>A152</f>
        <v>AGE4915667</v>
      </c>
      <c r="K152" s="48">
        <f>K151+I152</f>
        <v>0.99977172322927776</v>
      </c>
    </row>
    <row r="153" spans="1:11" ht="12.75" x14ac:dyDescent="0.2">
      <c r="A153" s="1" t="s">
        <v>86</v>
      </c>
      <c r="B153" s="2" t="s">
        <v>87</v>
      </c>
      <c r="C153" s="51" t="s">
        <v>19</v>
      </c>
      <c r="D153" s="17">
        <v>1.0880000000000001</v>
      </c>
      <c r="E153" s="39">
        <v>2936.33</v>
      </c>
      <c r="F153" s="42" t="s">
        <v>7</v>
      </c>
      <c r="G153" s="35">
        <f>ROUND(IF(F153=$D$4,E153+(E153*$E$4),E153+(E153*$E$5)),2)</f>
        <v>3384.71</v>
      </c>
      <c r="H153" s="35">
        <f>D153*G153</f>
        <v>3682.5644800000005</v>
      </c>
      <c r="I153" s="48">
        <f>H153/$H$169</f>
        <v>3.580168583992594E-5</v>
      </c>
      <c r="J153" s="49" t="str">
        <f>A153</f>
        <v>AA000003</v>
      </c>
      <c r="K153" s="48">
        <f>K152+I153</f>
        <v>0.99980752491511771</v>
      </c>
    </row>
    <row r="154" spans="1:11" ht="12.75" x14ac:dyDescent="0.2">
      <c r="A154" s="1" t="s">
        <v>166</v>
      </c>
      <c r="B154" s="2" t="s">
        <v>167</v>
      </c>
      <c r="C154" s="51" t="s">
        <v>6</v>
      </c>
      <c r="D154" s="17">
        <v>608</v>
      </c>
      <c r="E154" s="39">
        <v>4.05</v>
      </c>
      <c r="F154" s="42" t="s">
        <v>52</v>
      </c>
      <c r="G154" s="35">
        <f>ROUND(IF(F154=$D$4,E154+(E154*$E$4),E154+(E154*$E$5)),2)</f>
        <v>4.92</v>
      </c>
      <c r="H154" s="35">
        <f>D154*G154</f>
        <v>2991.36</v>
      </c>
      <c r="I154" s="48">
        <f>H154/$H$169</f>
        <v>2.908183455734653E-5</v>
      </c>
      <c r="J154" s="49" t="str">
        <f>A154</f>
        <v>AGA4915618</v>
      </c>
      <c r="K154" s="48">
        <f>K153+I154</f>
        <v>0.99983660674967501</v>
      </c>
    </row>
    <row r="155" spans="1:11" ht="22.5" x14ac:dyDescent="0.2">
      <c r="A155" s="1" t="s">
        <v>272</v>
      </c>
      <c r="B155" s="2" t="s">
        <v>70</v>
      </c>
      <c r="C155" s="51" t="s">
        <v>23</v>
      </c>
      <c r="D155" s="17">
        <v>958</v>
      </c>
      <c r="E155" s="39">
        <v>2.4300000000000002</v>
      </c>
      <c r="F155" s="42" t="s">
        <v>52</v>
      </c>
      <c r="G155" s="35">
        <f>ROUND(IF(F155=$D$4,E155+(E155*$E$4),E155+(E155*$E$5)),2)</f>
        <v>2.95</v>
      </c>
      <c r="H155" s="35">
        <f>D155*G155</f>
        <v>2826.1000000000004</v>
      </c>
      <c r="I155" s="48">
        <f>H155/$H$169</f>
        <v>2.7475186083425948E-5</v>
      </c>
      <c r="J155" s="49" t="str">
        <f>A155</f>
        <v>AG5212556</v>
      </c>
      <c r="K155" s="48">
        <f>K154+I155</f>
        <v>0.99986408193575849</v>
      </c>
    </row>
    <row r="156" spans="1:11" ht="22.5" x14ac:dyDescent="0.2">
      <c r="A156" s="1" t="s">
        <v>264</v>
      </c>
      <c r="B156" s="2" t="s">
        <v>265</v>
      </c>
      <c r="C156" s="51" t="s">
        <v>22</v>
      </c>
      <c r="D156" s="17">
        <v>958</v>
      </c>
      <c r="E156" s="39">
        <v>2.04</v>
      </c>
      <c r="F156" s="42" t="s">
        <v>52</v>
      </c>
      <c r="G156" s="35">
        <f>ROUND(IF(F156=$D$4,E156+(E156*$E$4),E156+(E156*$E$5)),2)</f>
        <v>2.48</v>
      </c>
      <c r="H156" s="35">
        <f>D156*G156</f>
        <v>2375.84</v>
      </c>
      <c r="I156" s="48">
        <f>H156/$H$169</f>
        <v>2.3097783554880118E-5</v>
      </c>
      <c r="J156" s="49"/>
      <c r="K156" s="48">
        <f>K155+I156</f>
        <v>0.9998871797193134</v>
      </c>
    </row>
    <row r="157" spans="1:11" ht="12.75" x14ac:dyDescent="0.2">
      <c r="A157" s="1" t="s">
        <v>238</v>
      </c>
      <c r="B157" s="2" t="s">
        <v>239</v>
      </c>
      <c r="C157" s="51" t="s">
        <v>22</v>
      </c>
      <c r="D157" s="17">
        <v>1</v>
      </c>
      <c r="E157" s="39">
        <v>1736.55</v>
      </c>
      <c r="F157" s="42" t="s">
        <v>52</v>
      </c>
      <c r="G157" s="35">
        <f>ROUND(IF(F157=$D$4,E157+(E157*$E$4),E157+(E157*$E$5)),2)</f>
        <v>2109.39</v>
      </c>
      <c r="H157" s="35">
        <f>D157*G157</f>
        <v>2109.39</v>
      </c>
      <c r="I157" s="48">
        <f>H157/$H$169</f>
        <v>2.0507371562406797E-5</v>
      </c>
      <c r="J157" s="49" t="str">
        <f>A157</f>
        <v>AGA2003453</v>
      </c>
      <c r="K157" s="48">
        <f>K156+I157</f>
        <v>0.99990768709087585</v>
      </c>
    </row>
    <row r="158" spans="1:11" ht="12.75" x14ac:dyDescent="0.2">
      <c r="A158" s="1" t="s">
        <v>138</v>
      </c>
      <c r="B158" s="2" t="s">
        <v>139</v>
      </c>
      <c r="C158" s="51" t="s">
        <v>19</v>
      </c>
      <c r="D158" s="17">
        <v>2.23</v>
      </c>
      <c r="E158" s="39">
        <v>721.89</v>
      </c>
      <c r="F158" s="42" t="s">
        <v>7</v>
      </c>
      <c r="G158" s="35">
        <f>ROUND(IF(F158=$D$4,E158+(E158*$E$4),E158+(E158*$E$5)),2)</f>
        <v>832.12</v>
      </c>
      <c r="H158" s="35">
        <f>D158*G158</f>
        <v>1855.6276</v>
      </c>
      <c r="I158" s="48">
        <f>H158/$H$169</f>
        <v>1.8040307707278965E-5</v>
      </c>
      <c r="J158" s="49" t="str">
        <f>A158</f>
        <v>TA000005</v>
      </c>
      <c r="K158" s="48">
        <f>K157+I158</f>
        <v>0.9999257273985831</v>
      </c>
    </row>
    <row r="159" spans="1:11" ht="12.75" x14ac:dyDescent="0.2">
      <c r="A159" s="1" t="s">
        <v>232</v>
      </c>
      <c r="B159" s="2" t="s">
        <v>233</v>
      </c>
      <c r="C159" s="10" t="s">
        <v>22</v>
      </c>
      <c r="D159" s="17">
        <v>1</v>
      </c>
      <c r="E159" s="39">
        <v>1317.52</v>
      </c>
      <c r="F159" s="42" t="s">
        <v>52</v>
      </c>
      <c r="G159" s="35">
        <f>ROUND(IF(F159=$D$4,E159+(E159*$E$4),E159+(E159*$E$5)),2)</f>
        <v>1600.39</v>
      </c>
      <c r="H159" s="35">
        <f>D159*G159</f>
        <v>1600.39</v>
      </c>
      <c r="I159" s="48">
        <f>H159/$H$169</f>
        <v>1.5558902040286632E-5</v>
      </c>
      <c r="J159" s="49" t="str">
        <f>A159</f>
        <v>AGA0804377</v>
      </c>
      <c r="K159" s="48">
        <f>K158+I159</f>
        <v>0.9999412863006234</v>
      </c>
    </row>
    <row r="160" spans="1:11" ht="12.75" x14ac:dyDescent="0.2">
      <c r="A160" s="1">
        <v>5213364</v>
      </c>
      <c r="B160" s="2" t="s">
        <v>73</v>
      </c>
      <c r="C160" s="10" t="s">
        <v>6</v>
      </c>
      <c r="D160" s="17">
        <v>54.8</v>
      </c>
      <c r="E160" s="39">
        <v>20.260000000000002</v>
      </c>
      <c r="F160" s="42" t="s">
        <v>52</v>
      </c>
      <c r="G160" s="35">
        <f>ROUND(IF(F160=$D$4,E160+(E160*$E$4),E160+(E160*$E$5)),2)</f>
        <v>24.61</v>
      </c>
      <c r="H160" s="35">
        <f>D160*G160</f>
        <v>1348.6279999999999</v>
      </c>
      <c r="I160" s="48">
        <f>H160/$H$169</f>
        <v>1.3111285962039051E-5</v>
      </c>
      <c r="J160" s="49">
        <f>A160</f>
        <v>5213364</v>
      </c>
      <c r="K160" s="48">
        <f>K159+I160</f>
        <v>0.99995439758658544</v>
      </c>
    </row>
    <row r="161" spans="1:11" ht="12.75" x14ac:dyDescent="0.2">
      <c r="A161" s="1" t="s">
        <v>168</v>
      </c>
      <c r="B161" s="2" t="s">
        <v>169</v>
      </c>
      <c r="C161" s="10" t="s">
        <v>6</v>
      </c>
      <c r="D161" s="17">
        <v>347.6</v>
      </c>
      <c r="E161" s="39">
        <v>2.6</v>
      </c>
      <c r="F161" s="42" t="s">
        <v>52</v>
      </c>
      <c r="G161" s="35">
        <f>ROUND(IF(F161=$D$4,E161+(E161*$E$4),E161+(E161*$E$5)),2)</f>
        <v>3.16</v>
      </c>
      <c r="H161" s="35">
        <f>D161*G161</f>
        <v>1098.4160000000002</v>
      </c>
      <c r="I161" s="48">
        <f>H161/$H$169</f>
        <v>1.0678738897071014E-5</v>
      </c>
      <c r="J161" s="49" t="str">
        <f>A161</f>
        <v>AGA4915608</v>
      </c>
      <c r="K161" s="48">
        <f>K160+I161</f>
        <v>0.99996507632548248</v>
      </c>
    </row>
    <row r="162" spans="1:11" ht="12.75" x14ac:dyDescent="0.2">
      <c r="A162" s="1" t="s">
        <v>134</v>
      </c>
      <c r="B162" s="2" t="s">
        <v>135</v>
      </c>
      <c r="C162" s="10" t="s">
        <v>19</v>
      </c>
      <c r="D162" s="17">
        <v>1.0880000000000001</v>
      </c>
      <c r="E162" s="39">
        <v>855.31</v>
      </c>
      <c r="F162" s="42" t="s">
        <v>7</v>
      </c>
      <c r="G162" s="35">
        <f>ROUND(IF(F162=$D$4,E162+(E162*$E$4),E162+(E162*$E$5)),2)</f>
        <v>985.92</v>
      </c>
      <c r="H162" s="35">
        <f>D162*G162</f>
        <v>1072.6809600000001</v>
      </c>
      <c r="I162" s="48">
        <f>H162/$H$169</f>
        <v>1.0428544278032619E-5</v>
      </c>
      <c r="J162" s="49" t="str">
        <f>A162</f>
        <v>TA000003</v>
      </c>
      <c r="K162" s="48">
        <f>K161+I162</f>
        <v>0.9999755048697605</v>
      </c>
    </row>
    <row r="163" spans="1:11" ht="12.75" x14ac:dyDescent="0.2">
      <c r="A163" s="1">
        <v>4011353</v>
      </c>
      <c r="B163" s="2" t="s">
        <v>10</v>
      </c>
      <c r="C163" s="10" t="s">
        <v>6</v>
      </c>
      <c r="D163" s="17">
        <v>2418.8000000000002</v>
      </c>
      <c r="E163" s="39">
        <v>0.28000000000000003</v>
      </c>
      <c r="F163" s="42" t="s">
        <v>52</v>
      </c>
      <c r="G163" s="35">
        <f>ROUND(IF(F163=$D$4,E163+(E163*$E$4),E163+(E163*$E$5)),2)</f>
        <v>0.34</v>
      </c>
      <c r="H163" s="35">
        <f>D163*G163</f>
        <v>822.39200000000017</v>
      </c>
      <c r="I163" s="48">
        <f>H163/$H$169</f>
        <v>7.9952490122503919E-6</v>
      </c>
      <c r="J163" s="49">
        <f>A163</f>
        <v>4011353</v>
      </c>
      <c r="K163" s="48">
        <f>K162+I163</f>
        <v>0.99998350011877279</v>
      </c>
    </row>
    <row r="164" spans="1:11" ht="12.75" x14ac:dyDescent="0.2">
      <c r="A164" s="1" t="s">
        <v>188</v>
      </c>
      <c r="B164" s="2" t="s">
        <v>189</v>
      </c>
      <c r="C164" s="10" t="s">
        <v>8</v>
      </c>
      <c r="D164" s="17">
        <v>7.92</v>
      </c>
      <c r="E164" s="39">
        <v>59.76</v>
      </c>
      <c r="F164" s="42" t="s">
        <v>52</v>
      </c>
      <c r="G164" s="35">
        <f>ROUND(IF(F164=$D$4,E164+(E164*$E$4),E164+(E164*$E$5)),2)</f>
        <v>72.59</v>
      </c>
      <c r="H164" s="35">
        <f>D164*G164</f>
        <v>574.91280000000006</v>
      </c>
      <c r="I164" s="48">
        <f>H164/$H$169</f>
        <v>5.5892700759857913E-6</v>
      </c>
      <c r="J164" s="49" t="str">
        <f>A164</f>
        <v>AG4915667</v>
      </c>
      <c r="K164" s="48">
        <f>K163+I164</f>
        <v>0.99998908938884878</v>
      </c>
    </row>
    <row r="165" spans="1:11" ht="12.75" x14ac:dyDescent="0.2">
      <c r="A165" s="1" t="s">
        <v>170</v>
      </c>
      <c r="B165" s="2" t="s">
        <v>66</v>
      </c>
      <c r="C165" s="10" t="s">
        <v>6</v>
      </c>
      <c r="D165" s="17">
        <v>246.62</v>
      </c>
      <c r="E165" s="39">
        <v>1.78</v>
      </c>
      <c r="F165" s="42" t="s">
        <v>52</v>
      </c>
      <c r="G165" s="35">
        <f>ROUND(IF(F165=$D$4,E165+(E165*$E$4),E165+(E165*$E$5)),2)</f>
        <v>2.16</v>
      </c>
      <c r="H165" s="35">
        <f>D165*G165</f>
        <v>532.69920000000002</v>
      </c>
      <c r="I165" s="48">
        <f>H165/$H$169</f>
        <v>5.1788718185811304E-6</v>
      </c>
      <c r="J165" s="49" t="str">
        <f>A165</f>
        <v>AGA4915724</v>
      </c>
      <c r="K165" s="48">
        <f>K164+I165</f>
        <v>0.9999942682606674</v>
      </c>
    </row>
    <row r="166" spans="1:11" ht="12.75" x14ac:dyDescent="0.2">
      <c r="A166" s="1" t="s">
        <v>260</v>
      </c>
      <c r="B166" s="2" t="s">
        <v>45</v>
      </c>
      <c r="C166" s="10" t="s">
        <v>22</v>
      </c>
      <c r="D166" s="17">
        <v>1</v>
      </c>
      <c r="E166" s="39">
        <v>298.94</v>
      </c>
      <c r="F166" s="42" t="s">
        <v>52</v>
      </c>
      <c r="G166" s="35">
        <f>ROUND(IF(F166=$D$4,E166+(E166*$E$4),E166+(E166*$E$5)),2)</f>
        <v>363.12</v>
      </c>
      <c r="H166" s="35">
        <f>D166*G166</f>
        <v>363.12</v>
      </c>
      <c r="I166" s="48">
        <f>H166/$H$169</f>
        <v>3.5302323239140965E-6</v>
      </c>
      <c r="J166" s="49"/>
      <c r="K166" s="48">
        <f>K165+I166</f>
        <v>0.99999779849299131</v>
      </c>
    </row>
    <row r="167" spans="1:11" ht="12.75" x14ac:dyDescent="0.2">
      <c r="A167" s="1">
        <v>4915776</v>
      </c>
      <c r="B167" s="2" t="s">
        <v>69</v>
      </c>
      <c r="C167" s="10" t="s">
        <v>68</v>
      </c>
      <c r="D167" s="17">
        <v>0.24</v>
      </c>
      <c r="E167" s="39">
        <v>776.76</v>
      </c>
      <c r="F167" s="42" t="s">
        <v>52</v>
      </c>
      <c r="G167" s="35">
        <f>ROUND(IF(F167=$D$4,E167+(E167*$E$4),E167+(E167*$E$5)),2)</f>
        <v>943.53</v>
      </c>
      <c r="H167" s="35">
        <f>D167*G167</f>
        <v>226.44719999999998</v>
      </c>
      <c r="I167" s="48">
        <f>H167/$H$169</f>
        <v>2.2015070089773083E-6</v>
      </c>
      <c r="J167" s="49">
        <f>A167</f>
        <v>4915776</v>
      </c>
      <c r="K167" s="48">
        <f>K166+I167</f>
        <v>1.0000000000000002</v>
      </c>
    </row>
    <row r="169" spans="1:11" x14ac:dyDescent="0.2">
      <c r="G169" s="37" t="s">
        <v>56</v>
      </c>
      <c r="H169" s="21">
        <f>SUM(H9:H167)</f>
        <v>102860085.87599008</v>
      </c>
      <c r="K169" s="50"/>
    </row>
  </sheetData>
  <sortState ref="A9:K167">
    <sortCondition descending="1" ref="I9"/>
  </sortState>
  <mergeCells count="2">
    <mergeCell ref="C4:C5"/>
    <mergeCell ref="A2:K2"/>
  </mergeCells>
  <conditionalFormatting sqref="F1:F1048576">
    <cfRule type="cellIs" dxfId="0" priority="1" operator="equal">
      <formula>"Material"</formula>
    </cfRule>
  </conditionalFormatting>
  <pageMargins left="0.70866141732283472" right="0.70866141732283472" top="0.74803149606299213" bottom="0.74803149606299213" header="0.31496062992125984" footer="0.31496062992125984"/>
  <pageSetup paperSize="9" scale="55" fitToWidth="0" fitToHeight="0" orientation="portrait" r:id="rId1"/>
  <headerFooter differentFirst="1" scaleWithDoc="0"/>
  <rowBreaks count="2" manualBreakCount="2">
    <brk id="88" max="10" man="1"/>
    <brk id="15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2024-10-09T15:04:53Z</dcterms:created>
  <dcterms:modified xsi:type="dcterms:W3CDTF">2024-10-14T02:13:18Z</dcterms:modified>
</cp:coreProperties>
</file>