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JULIA 2024\1. ANÁLISE DE PROJETOS\8. Glória de Dourados - Recap OK\CD NOVO ATUALIZADO\MEMORIAS DE CÁLCULO\"/>
    </mc:Choice>
  </mc:AlternateContent>
  <bookViews>
    <workbookView xWindow="0" yWindow="0" windowWidth="28800" windowHeight="12300" activeTab="2"/>
  </bookViews>
  <sheets>
    <sheet name="PRELIMINARES" sheetId="3" r:id="rId1"/>
    <sheet name="DRENAGEM" sheetId="1" r:id="rId2"/>
    <sheet name="PAVIMENTAÇÃO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\c" localSheetId="1">#REF!</definedName>
    <definedName name="\c">[2]SID_NI_5!#REF!</definedName>
    <definedName name="\I" localSheetId="1">#REF!</definedName>
    <definedName name="\I">#REF!</definedName>
    <definedName name="\p" localSheetId="1">#REF!</definedName>
    <definedName name="\p">[2]SID_NI_5!#REF!</definedName>
    <definedName name="\S" localSheetId="1">#REF!</definedName>
    <definedName name="\S">[3]COMPOS1!#REF!</definedName>
    <definedName name="\t" localSheetId="1">#REF!</definedName>
    <definedName name="\t">[3]COMPOS1!#REF!</definedName>
    <definedName name="______ms299">#REF!</definedName>
    <definedName name="_____PL1" localSheetId="1">#REF!</definedName>
    <definedName name="_____PL1">#REF!</definedName>
    <definedName name="_____sub1">#REF!</definedName>
    <definedName name="_____sub3">#REF!</definedName>
    <definedName name="____PL1" localSheetId="1">#REF!</definedName>
    <definedName name="____PL1">#REF!</definedName>
    <definedName name="____PNV2002" localSheetId="1">#REF!</definedName>
    <definedName name="____PNV2002">#REF!</definedName>
    <definedName name="____PNV2003" localSheetId="1">#REF!</definedName>
    <definedName name="____PNV2003">#REF!</definedName>
    <definedName name="____SE2">#REF!</definedName>
    <definedName name="____sub1">#REF!</definedName>
    <definedName name="____sub2">#REF!</definedName>
    <definedName name="____sub3">#REF!</definedName>
    <definedName name="____sub4">#REF!</definedName>
    <definedName name="___ms299">#REF!</definedName>
    <definedName name="___PL1" localSheetId="1">#REF!</definedName>
    <definedName name="___PL1">#REF!</definedName>
    <definedName name="___PNV2002" localSheetId="1">#REF!</definedName>
    <definedName name="___PNV2002">#REF!</definedName>
    <definedName name="___PNV2003" localSheetId="1">#REF!</definedName>
    <definedName name="___PNV2003">#REF!</definedName>
    <definedName name="___R">#REF!</definedName>
    <definedName name="___SE2">#REF!</definedName>
    <definedName name="___sub1">#REF!</definedName>
    <definedName name="___sub2">#REF!</definedName>
    <definedName name="___sub3">#REF!</definedName>
    <definedName name="___sub4">#REF!</definedName>
    <definedName name="__MDO1">#REF!</definedName>
    <definedName name="__MDO2">#REF!</definedName>
    <definedName name="__ms299">#REF!</definedName>
    <definedName name="__PL1" localSheetId="1">#REF!</definedName>
    <definedName name="__PL1">#REF!</definedName>
    <definedName name="__PNV2002" localSheetId="1">#REF!</definedName>
    <definedName name="__PNV2002">#REF!</definedName>
    <definedName name="__PNV2003" localSheetId="1">#REF!</definedName>
    <definedName name="__PNV2003">#REF!</definedName>
    <definedName name="__R">#REF!</definedName>
    <definedName name="__SE2">#REF!</definedName>
    <definedName name="__sub1">#REF!</definedName>
    <definedName name="__sub2">#REF!</definedName>
    <definedName name="__sub3">#REF!</definedName>
    <definedName name="__sub4">#REF!</definedName>
    <definedName name="_00001">#REF!</definedName>
    <definedName name="_01_09_96" localSheetId="1">#REF!</definedName>
    <definedName name="_01_09_96">#REF!</definedName>
    <definedName name="_02" localSheetId="1">#REF!</definedName>
    <definedName name="_02">#REF!</definedName>
    <definedName name="_1830201">#N/A</definedName>
    <definedName name="_21.03.06">#REF!</definedName>
    <definedName name="_21.03.07">#REF!</definedName>
    <definedName name="_21.03.08">#REF!</definedName>
    <definedName name="_21.04.02">#REF!</definedName>
    <definedName name="_21.05.01">#REF!</definedName>
    <definedName name="_21.05.02">#REF!</definedName>
    <definedName name="_21.05.05">#REF!</definedName>
    <definedName name="_21.05.07">#REF!</definedName>
    <definedName name="_21.37.01.06">#REF!</definedName>
    <definedName name="_21.37.01.07">#REF!</definedName>
    <definedName name="_21.88.19.01">#REF!</definedName>
    <definedName name="_21.88.35.02">#REF!</definedName>
    <definedName name="_22.01.01">#REF!</definedName>
    <definedName name="_22.01.02">#REF!</definedName>
    <definedName name="_22.01.05">#REF!</definedName>
    <definedName name="_22.02.01">#REF!</definedName>
    <definedName name="_22.02.05">#REF!</definedName>
    <definedName name="_22.02.06">#REF!</definedName>
    <definedName name="_22.03.01">#REF!</definedName>
    <definedName name="_22.03.05">#REF!</definedName>
    <definedName name="_22.03.10">#REF!</definedName>
    <definedName name="_22.03.12">#REF!</definedName>
    <definedName name="_22.04.01">#REF!</definedName>
    <definedName name="_22.06.04">#REF!</definedName>
    <definedName name="_22.08.35">#REF!</definedName>
    <definedName name="_22.88.02.01.01">#REF!</definedName>
    <definedName name="_22.88.02.09">#REF!</definedName>
    <definedName name="_23.02.01">#REF!</definedName>
    <definedName name="_23.03.01">#REF!</definedName>
    <definedName name="_23.03.02.04">#REF!</definedName>
    <definedName name="_23.04.01.01">#REF!</definedName>
    <definedName name="_23.04.03.01">#REF!</definedName>
    <definedName name="_23.04.03.04">#REF!</definedName>
    <definedName name="_23.04.04.04">#REF!</definedName>
    <definedName name="_23.05.01">#REF!</definedName>
    <definedName name="_23.05.02">#REF!</definedName>
    <definedName name="_23.08.02">#REF!</definedName>
    <definedName name="_23.08.03.03">#REF!</definedName>
    <definedName name="_23.08.05">#REF!</definedName>
    <definedName name="_23.10.01">#REF!</definedName>
    <definedName name="_23.11.04.01">#REF!</definedName>
    <definedName name="_23.11.09">#REF!</definedName>
    <definedName name="_23.11.11">#REF!</definedName>
    <definedName name="_23.37.02.01">#REF!</definedName>
    <definedName name="_23.37.03.03">#REF!</definedName>
    <definedName name="_23.37.03.04">#REF!</definedName>
    <definedName name="_24.02.01">#REF!</definedName>
    <definedName name="_24.02.02">#REF!</definedName>
    <definedName name="_24.03.05">#REF!</definedName>
    <definedName name="_24.03.06">#REF!</definedName>
    <definedName name="_24.03.07">#REF!</definedName>
    <definedName name="_24.05.01">#REF!</definedName>
    <definedName name="_24.05.02">#REF!</definedName>
    <definedName name="_24.06.02">#REF!</definedName>
    <definedName name="_24.06.04">#REF!</definedName>
    <definedName name="_24.07.01">#REF!</definedName>
    <definedName name="_24.07.02">#REF!</definedName>
    <definedName name="_24.07.04">#REF!</definedName>
    <definedName name="_24.07.05">#REF!</definedName>
    <definedName name="_24.07.09">#REF!</definedName>
    <definedName name="_24.08.01">#REF!</definedName>
    <definedName name="_24.08.02">#REF!</definedName>
    <definedName name="_24.09.02">#REF!</definedName>
    <definedName name="_24.10.02">#REF!</definedName>
    <definedName name="_24.11.01">#REF!</definedName>
    <definedName name="_24.11.04">#REF!</definedName>
    <definedName name="_24.11.05">#REF!</definedName>
    <definedName name="_24.11.07">#REF!</definedName>
    <definedName name="_24.12.01.01">#REF!</definedName>
    <definedName name="_24.12.01.02">#REF!</definedName>
    <definedName name="_24.12.02">#REF!</definedName>
    <definedName name="_24.12.03.01">#REF!</definedName>
    <definedName name="_24.12.08">#REF!</definedName>
    <definedName name="_24.12.09">#REF!</definedName>
    <definedName name="_24.13.01">#REF!</definedName>
    <definedName name="_24.14.01.03">#REF!</definedName>
    <definedName name="_24.14.01.05">#REF!</definedName>
    <definedName name="_24.15.07">#REF!</definedName>
    <definedName name="_24.16.04">#REF!</definedName>
    <definedName name="_24.16.05">#REF!</definedName>
    <definedName name="_24.16.08">#REF!</definedName>
    <definedName name="_24.16.09">#REF!</definedName>
    <definedName name="_24.16.12">#REF!</definedName>
    <definedName name="_24.16.13">#REF!</definedName>
    <definedName name="_24.16.16">#REF!</definedName>
    <definedName name="_24.16.17">#REF!</definedName>
    <definedName name="_24.16.20">#REF!</definedName>
    <definedName name="_24.16.21">#REF!</definedName>
    <definedName name="_24.19.03.01">#REF!</definedName>
    <definedName name="_24.19.04.01">#REF!</definedName>
    <definedName name="_24.19.06">#REF!</definedName>
    <definedName name="_24.19.07.01">#REF!</definedName>
    <definedName name="_24.19.08">#REF!</definedName>
    <definedName name="_24.21.03">#REF!</definedName>
    <definedName name="_24.88.13.01">#REF!</definedName>
    <definedName name="_24.88.13.03">#REF!</definedName>
    <definedName name="_24.88.13.04">#REF!</definedName>
    <definedName name="_24.88.13.05">#REF!</definedName>
    <definedName name="_24.88.13.06">#REF!</definedName>
    <definedName name="_24.88.13.07">#REF!</definedName>
    <definedName name="_24.88.14.01">#REF!</definedName>
    <definedName name="_24.88.14.02">#REF!</definedName>
    <definedName name="_24.88.14.03">#REF!</definedName>
    <definedName name="_24.88.14.04">#REF!</definedName>
    <definedName name="_24.88.14.05">#REF!</definedName>
    <definedName name="_24.88.14.06">#REF!</definedName>
    <definedName name="_24.88.14.07">#REF!</definedName>
    <definedName name="_24.88.30.01">#REF!</definedName>
    <definedName name="_24.88.31.01">#REF!</definedName>
    <definedName name="_25.10.03">#REF!</definedName>
    <definedName name="_25.20.01">#REF!</definedName>
    <definedName name="_25.20.02">#REF!</definedName>
    <definedName name="_25.20.03">#REF!</definedName>
    <definedName name="_25.21.01">#REF!</definedName>
    <definedName name="_25.88.17.01">#REF!</definedName>
    <definedName name="_25.88.19.01">#REF!</definedName>
    <definedName name="_25.88.19.02">#REF!</definedName>
    <definedName name="_25.88.20.01">#REF!</definedName>
    <definedName name="_26.01.01">#REF!</definedName>
    <definedName name="_26.02.03">#REF!</definedName>
    <definedName name="_26.02.04">#REF!</definedName>
    <definedName name="_26.02.06">#REF!</definedName>
    <definedName name="_26.02.15">#REF!</definedName>
    <definedName name="_26.02.17">#REF!</definedName>
    <definedName name="_26.02.19">#REF!</definedName>
    <definedName name="_26.03.25">#REF!</definedName>
    <definedName name="_26.03.26">#REF!</definedName>
    <definedName name="_26.04.04">#REF!</definedName>
    <definedName name="_26.05.01">#REF!</definedName>
    <definedName name="_26.05.02">#REF!</definedName>
    <definedName name="_26.05.05">#REF!</definedName>
    <definedName name="_26.06.02">#REF!</definedName>
    <definedName name="_26.06.04">#REF!</definedName>
    <definedName name="_26.07.05">#REF!</definedName>
    <definedName name="_26.07.13.04">#REF!</definedName>
    <definedName name="_26.08.01">#REF!</definedName>
    <definedName name="_26.09.01">#REF!</definedName>
    <definedName name="_26.09.05">#REF!</definedName>
    <definedName name="_26.09.09">#REF!</definedName>
    <definedName name="_26.09.13">#REF!</definedName>
    <definedName name="_26.10.01">#REF!</definedName>
    <definedName name="_26.10.03">#REF!</definedName>
    <definedName name="_26.25.04.13">#REF!</definedName>
    <definedName name="_26.25.04.14">#REF!</definedName>
    <definedName name="_26.25.04.21">#REF!</definedName>
    <definedName name="_26.88.13.01">#REF!</definedName>
    <definedName name="_26.88.45.30">#REF!</definedName>
    <definedName name="_26.88.45.31">#REF!</definedName>
    <definedName name="_26.88.45.32">#REF!</definedName>
    <definedName name="_26.88.45.33">#REF!</definedName>
    <definedName name="_26.88.45.34">#REF!</definedName>
    <definedName name="_26.88.45.35">#REF!</definedName>
    <definedName name="_26.88.51.01">#REF!</definedName>
    <definedName name="_26.88.76.04">#REF!</definedName>
    <definedName name="_26.88.76.05">#REF!</definedName>
    <definedName name="_26.88.76.06">#REF!</definedName>
    <definedName name="_28.01.04.01">#REF!</definedName>
    <definedName name="_28.01.05.01">#REF!</definedName>
    <definedName name="_28.01.24.01">#REF!</definedName>
    <definedName name="_28.01.25.01">#REF!</definedName>
    <definedName name="_28.03.03">#REF!</definedName>
    <definedName name="_28.03.05">#REF!</definedName>
    <definedName name="_28.03.06">#REF!</definedName>
    <definedName name="_28.03.09">#REF!</definedName>
    <definedName name="_28.03.09.01">#REF!</definedName>
    <definedName name="_28.06.11">#REF!</definedName>
    <definedName name="_28.06.18">#REF!</definedName>
    <definedName name="_28.06.23">#REF!</definedName>
    <definedName name="_28.07.01">#REF!</definedName>
    <definedName name="_28.08.01.01">#REF!</definedName>
    <definedName name="_28.08.02.01">#REF!</definedName>
    <definedName name="_28.88.35.01">#REF!</definedName>
    <definedName name="_3" localSheetId="1">#REF!</definedName>
    <definedName name="_3">#REF!</definedName>
    <definedName name="_30.01.01">#REF!</definedName>
    <definedName name="_30.01.02">#REF!</definedName>
    <definedName name="_30.01.06">#REF!</definedName>
    <definedName name="_30.01.21">#REF!</definedName>
    <definedName name="_30.01.22">#REF!</definedName>
    <definedName name="_33" localSheetId="1">#REF!</definedName>
    <definedName name="_33">#REF!</definedName>
    <definedName name="_36.01.01.01">#REF!</definedName>
    <definedName name="_36.01.01.02">#REF!</definedName>
    <definedName name="_36.01.01.03">#REF!</definedName>
    <definedName name="_4" localSheetId="1">#REF!</definedName>
    <definedName name="_4">#REF!</definedName>
    <definedName name="_72.02.01.05">#REF!</definedName>
    <definedName name="_72.02.01.06">#REF!</definedName>
    <definedName name="_A254001" localSheetId="1">#REF!</definedName>
    <definedName name="_A254001">'[4]F. MEDIÇAO'!$J$20</definedName>
    <definedName name="_A810101" localSheetId="1">#REF!</definedName>
    <definedName name="_A810101">'[4]F. MEDIÇAO'!#REF!</definedName>
    <definedName name="_A810102" localSheetId="1">#REF!</definedName>
    <definedName name="_A810102">'[4]F. MEDIÇAO'!#REF!</definedName>
    <definedName name="_A810105555" localSheetId="1">#REF!</definedName>
    <definedName name="_A810105555">'[5]F. MEDIÇAO'!#REF!</definedName>
    <definedName name="_A810112" localSheetId="1">#REF!</definedName>
    <definedName name="_A810112">'[4]F. MEDIÇAO'!#REF!</definedName>
    <definedName name="_A840300" localSheetId="1">#REF!</definedName>
    <definedName name="_A840300">'[4]F. MEDIÇAO'!#REF!</definedName>
    <definedName name="_AHAH" localSheetId="1">#REF!</definedName>
    <definedName name="_AHAH">[6]DADOS!$C$3</definedName>
    <definedName name="_DAT1" localSheetId="1">#REF!</definedName>
    <definedName name="_DAT1">[7]Original!#REF!</definedName>
    <definedName name="_DAT10" localSheetId="1">#REF!</definedName>
    <definedName name="_DAT10">[8]Original!#REF!</definedName>
    <definedName name="_DAT11" localSheetId="1">#REF!</definedName>
    <definedName name="_DAT11">#REF!</definedName>
    <definedName name="_DAT12" localSheetId="1">#REF!</definedName>
    <definedName name="_DAT12">#REF!</definedName>
    <definedName name="_DAT13" localSheetId="1">#REF!</definedName>
    <definedName name="_DAT13">#REF!</definedName>
    <definedName name="_DAT14" localSheetId="1">#REF!</definedName>
    <definedName name="_DAT14">#REF!</definedName>
    <definedName name="_DAT15" localSheetId="1">#REF!</definedName>
    <definedName name="_DAT15">#REF!</definedName>
    <definedName name="_DAT16" localSheetId="1">#REF!</definedName>
    <definedName name="_DAT16">#REF!</definedName>
    <definedName name="_DAT17" localSheetId="1">#REF!</definedName>
    <definedName name="_DAT17">#REF!</definedName>
    <definedName name="_DAT18" localSheetId="1">#REF!</definedName>
    <definedName name="_DAT18">#REF!</definedName>
    <definedName name="_DAT19" localSheetId="1">#REF!</definedName>
    <definedName name="_DAT19">#REF!</definedName>
    <definedName name="_DAT2" localSheetId="1">#REF!</definedName>
    <definedName name="_DAT2">#REF!</definedName>
    <definedName name="_DAT20" localSheetId="1">#REF!</definedName>
    <definedName name="_DAT20">#REF!</definedName>
    <definedName name="_DAT21" localSheetId="1">#REF!</definedName>
    <definedName name="_DAT21">#REF!</definedName>
    <definedName name="_DAT22" localSheetId="1">#REF!</definedName>
    <definedName name="_DAT22">#REF!</definedName>
    <definedName name="_DAT23" localSheetId="1">#REF!</definedName>
    <definedName name="_DAT23">#REF!</definedName>
    <definedName name="_DAT24" localSheetId="1">#REF!</definedName>
    <definedName name="_DAT24">#REF!</definedName>
    <definedName name="_DAT3" localSheetId="1">#REF!</definedName>
    <definedName name="_DAT3">#REF!</definedName>
    <definedName name="_DAT4" localSheetId="1">#REF!</definedName>
    <definedName name="_DAT4">#REF!</definedName>
    <definedName name="_DAT5" localSheetId="1">#REF!</definedName>
    <definedName name="_DAT5">#REF!</definedName>
    <definedName name="_DAT6" localSheetId="1">#REF!</definedName>
    <definedName name="_DAT6">[8]Original!#REF!</definedName>
    <definedName name="_DAT7" localSheetId="1">#REF!</definedName>
    <definedName name="_DAT7">#REF!</definedName>
    <definedName name="_DAT8" localSheetId="1">#REF!</definedName>
    <definedName name="_DAT8">#REF!</definedName>
    <definedName name="_DAT9" localSheetId="1">#REF!</definedName>
    <definedName name="_DAT9">#REF!</definedName>
    <definedName name="_Fill">#REF!</definedName>
    <definedName name="_fill1">#REF!</definedName>
    <definedName name="_xlnm._FilterDatabase" localSheetId="1" hidden="1">DRENAGEM!#REF!</definedName>
    <definedName name="_Key1" localSheetId="1" hidden="1">#REF!</definedName>
    <definedName name="_Key1" hidden="1">'[9]DESEMP AN'!$C$37:$C$77</definedName>
    <definedName name="_Key2" localSheetId="1" hidden="1">#REF!</definedName>
    <definedName name="_Key2" hidden="1">'[9]DESEMP AN'!$B$37:$B$65</definedName>
    <definedName name="_MatMult_A">#REF!</definedName>
    <definedName name="_MDO1">#REF!</definedName>
    <definedName name="_MDO2">#REF!</definedName>
    <definedName name="_MNSJS">#REF!</definedName>
    <definedName name="_ms299">#REF!</definedName>
    <definedName name="_Order1" hidden="1">255</definedName>
    <definedName name="_Order2" hidden="1">255</definedName>
    <definedName name="_PE006" localSheetId="1">#REF!</definedName>
    <definedName name="_PE006">[10]INDICES!$K$17</definedName>
    <definedName name="_PE007" localSheetId="1">#REF!</definedName>
    <definedName name="_PE007">[10]INDICES!$K$18</definedName>
    <definedName name="_PE016" localSheetId="1">#REF!</definedName>
    <definedName name="_PE016">[10]INDICES!$K$30</definedName>
    <definedName name="_PE107" localSheetId="1">#REF!</definedName>
    <definedName name="_PE107">[10]INDICES!$K$32</definedName>
    <definedName name="_PE108" localSheetId="1">#REF!</definedName>
    <definedName name="_PE108">[10]INDICES!$K$33</definedName>
    <definedName name="_PE110" localSheetId="1">#REF!</definedName>
    <definedName name="_PE110">[10]INDICES!$K$34</definedName>
    <definedName name="_PE111" localSheetId="1">#REF!</definedName>
    <definedName name="_PE111">[10]INDICES!$K$35</definedName>
    <definedName name="_PE113" localSheetId="1">#REF!</definedName>
    <definedName name="_PE113">[10]INDICES!$K$36</definedName>
    <definedName name="_PE114" localSheetId="1">#REF!</definedName>
    <definedName name="_PE114">[10]INDICES!$K$37</definedName>
    <definedName name="_PE116" localSheetId="1">#REF!</definedName>
    <definedName name="_PE116">[10]INDICES!$K$38</definedName>
    <definedName name="_PE117" localSheetId="1">#REF!</definedName>
    <definedName name="_PE117">[10]INDICES!$K$39</definedName>
    <definedName name="_PE119" localSheetId="1">#REF!</definedName>
    <definedName name="_PE119">[10]INDICES!$K$41</definedName>
    <definedName name="_PE123" localSheetId="1">#REF!</definedName>
    <definedName name="_PE123">[10]INDICES!$K$45</definedName>
    <definedName name="_PE315" localSheetId="1">#REF!</definedName>
    <definedName name="_PE315">[10]INDICES!$K$58</definedName>
    <definedName name="_PE400" localSheetId="1">#REF!</definedName>
    <definedName name="_PE400">[10]INDICES!$K$70</definedName>
    <definedName name="_PE404" localSheetId="1">#REF!</definedName>
    <definedName name="_PE404">[10]INDICES!$K$72</definedName>
    <definedName name="_PE408" localSheetId="1">#REF!</definedName>
    <definedName name="_PE408">[10]INDICES!$K$75</definedName>
    <definedName name="_PE507" localSheetId="1">#REF!</definedName>
    <definedName name="_PE507">[10]INDICES!$K$83</definedName>
    <definedName name="_PL1" localSheetId="1">#REF!</definedName>
    <definedName name="_PL1">#REF!</definedName>
    <definedName name="_PL201" localSheetId="1">#REF!</definedName>
    <definedName name="_PL201">[11]INDICES!#REF!</definedName>
    <definedName name="_PL203" localSheetId="1">#REF!</definedName>
    <definedName name="_PL203">[11]INDICES!#REF!</definedName>
    <definedName name="_PL204" localSheetId="1">#REF!</definedName>
    <definedName name="_PL204">[11]INDICES!#REF!</definedName>
    <definedName name="_PL206" localSheetId="1">#REF!</definedName>
    <definedName name="_PL206">[11]INDICES!#REF!</definedName>
    <definedName name="_PL702" localSheetId="1">#REF!</definedName>
    <definedName name="_PL702">[10]INDICES!$D$13</definedName>
    <definedName name="_PL705" localSheetId="1">#REF!</definedName>
    <definedName name="_PL705">[10]INDICES!$D$16</definedName>
    <definedName name="_PL706" localSheetId="1">#REF!</definedName>
    <definedName name="_PL706">[10]INDICES!$D$17</definedName>
    <definedName name="_PL707" localSheetId="1">#REF!</definedName>
    <definedName name="_PL707">[10]INDICES!$D$18</definedName>
    <definedName name="_PL708" localSheetId="1">#REF!</definedName>
    <definedName name="_PL708">[10]INDICES!$D$19</definedName>
    <definedName name="_pm101" localSheetId="1">#REF!</definedName>
    <definedName name="_pm101">[10]INDICES!$D$72</definedName>
    <definedName name="_PM103" localSheetId="1">#REF!</definedName>
    <definedName name="_PM103">[10]INDICES!$D$73</definedName>
    <definedName name="_PM104" localSheetId="1">#REF!</definedName>
    <definedName name="_PM104">[10]INDICES!$D$74</definedName>
    <definedName name="_PM107" localSheetId="1">#REF!</definedName>
    <definedName name="_PM107">[10]INDICES!$D$75</definedName>
    <definedName name="_PM109" localSheetId="1">#REF!</definedName>
    <definedName name="_PM109">[10]INDICES!$D$76</definedName>
    <definedName name="_PM326" localSheetId="1">#REF!</definedName>
    <definedName name="_PM326">[11]INDICES!#REF!</definedName>
    <definedName name="_PM332" localSheetId="1">#REF!</definedName>
    <definedName name="_PM332">[11]INDICES!$D$36</definedName>
    <definedName name="_PM333" localSheetId="1">#REF!</definedName>
    <definedName name="_PM333">[11]INDICES!$D$21</definedName>
    <definedName name="_PM700" localSheetId="1">#REF!</definedName>
    <definedName name="_PM700">[11]INDICES!#REF!</definedName>
    <definedName name="_PM905" localSheetId="1">#REF!</definedName>
    <definedName name="_PM905">[10]INDICES!$D$39</definedName>
    <definedName name="_PM990" localSheetId="1">#REF!</definedName>
    <definedName name="_PM990">[10]INDICES!$D$46</definedName>
    <definedName name="_PNV2002" localSheetId="1">#REF!</definedName>
    <definedName name="_PNV2002">#REF!</definedName>
    <definedName name="_PNV2003" localSheetId="1">#REF!</definedName>
    <definedName name="_PNV2003">#REF!</definedName>
    <definedName name="_PP501" localSheetId="1">#REF!</definedName>
    <definedName name="_PP501">[10]INDICES!$M$118</definedName>
    <definedName name="_PP502" localSheetId="1">#REF!</definedName>
    <definedName name="_PP502">[10]INDICES!$M$119</definedName>
    <definedName name="_PP701" localSheetId="1">#REF!</definedName>
    <definedName name="_PP701">[10]INDICES!$M$127</definedName>
    <definedName name="_PP801" localSheetId="1">#REF!</definedName>
    <definedName name="_PP801">[10]INDICES!$M$128</definedName>
    <definedName name="_PPOS015Q_AGPQ_">#REF!</definedName>
    <definedName name="_PPOS015Q_AGPQ__6">#REF!</definedName>
    <definedName name="_pt101" localSheetId="1">#REF!</definedName>
    <definedName name="_pt101">[10]INDICES!$D$84</definedName>
    <definedName name="_PT103" localSheetId="1">#REF!</definedName>
    <definedName name="_PT103">[10]INDICES!$D$86</definedName>
    <definedName name="_PT104" localSheetId="1">#REF!</definedName>
    <definedName name="_PT104">[10]INDICES!$D$87</definedName>
    <definedName name="_PT107" localSheetId="1">#REF!</definedName>
    <definedName name="_PT107">[10]INDICES!$D$88</definedName>
    <definedName name="_PT109" localSheetId="1">#REF!</definedName>
    <definedName name="_PT109">[10]INDICES!$D$89</definedName>
    <definedName name="_SE2">#REF!</definedName>
    <definedName name="_sob1">#REF!</definedName>
    <definedName name="_SOB2">#REF!</definedName>
    <definedName name="_Sort" localSheetId="1" hidden="1">#REF!</definedName>
    <definedName name="_Sort" hidden="1">'[9]DESEMP AN'!$B$37:$H$86</definedName>
    <definedName name="_STG03" localSheetId="1">#REF!</definedName>
    <definedName name="_STG03">'[4]F. MEDIÇAO'!#REF!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TCB10" localSheetId="1">#REF!</definedName>
    <definedName name="_TCB10">[12]Serviços!$G$58</definedName>
    <definedName name="_TLB5" localSheetId="1">#REF!</definedName>
    <definedName name="_TLB5">[12]Serviços!$G$54</definedName>
    <definedName name="_TLC4" localSheetId="1">#REF!</definedName>
    <definedName name="_TLC4">[12]Serviços!$G$56</definedName>
    <definedName name="_TOT1" localSheetId="1">#REF!</definedName>
    <definedName name="_TOT1">[10]SERVIÇOS!#REF!</definedName>
    <definedName name="_TOT2" localSheetId="1">#REF!</definedName>
    <definedName name="_TOT2">[10]SERVIÇOS!#REF!</definedName>
    <definedName name="_TOT3" localSheetId="1">#REF!</definedName>
    <definedName name="_TOT3">[10]SERVIÇOS!#REF!</definedName>
    <definedName name="_TOT4" localSheetId="1">#REF!</definedName>
    <definedName name="_TOT4">[10]SERVIÇOS!#REF!</definedName>
    <definedName name="_TOT6" localSheetId="1">#REF!</definedName>
    <definedName name="_TOT6">[10]SERVIÇOS!#REF!</definedName>
    <definedName name="_TOT7" localSheetId="1">#REF!</definedName>
    <definedName name="_TOT7">[10]SERVIÇOS!#REF!</definedName>
    <definedName name="_WGZY_">#REF!</definedName>
    <definedName name="_WGZY__6">#REF!</definedName>
    <definedName name="_YE006" localSheetId="1">#REF!</definedName>
    <definedName name="_YE006">[10]INDICES!$M$17</definedName>
    <definedName name="_YE007" localSheetId="1">#REF!</definedName>
    <definedName name="_YE007">[10]INDICES!$M$18</definedName>
    <definedName name="_YE016" localSheetId="1">#REF!</definedName>
    <definedName name="_YE016">[10]INDICES!$M$30</definedName>
    <definedName name="_YE107" localSheetId="1">#REF!</definedName>
    <definedName name="_YE107">[10]INDICES!$M$32</definedName>
    <definedName name="_YE108" localSheetId="1">#REF!</definedName>
    <definedName name="_YE108">[10]INDICES!$M$33</definedName>
    <definedName name="_YE110" localSheetId="1">#REF!</definedName>
    <definedName name="_YE110">[10]INDICES!$M$34</definedName>
    <definedName name="_YE111" localSheetId="1">#REF!</definedName>
    <definedName name="_YE111">[10]INDICES!$M$35</definedName>
    <definedName name="_YE113" localSheetId="1">#REF!</definedName>
    <definedName name="_YE113">[10]INDICES!$M$36</definedName>
    <definedName name="_YE114" localSheetId="1">#REF!</definedName>
    <definedName name="_YE114">[10]INDICES!$M$37</definedName>
    <definedName name="_YE116" localSheetId="1">#REF!</definedName>
    <definedName name="_YE116">[10]INDICES!$M$38</definedName>
    <definedName name="_YE117" localSheetId="1">#REF!</definedName>
    <definedName name="_YE117">[10]INDICES!$M$39</definedName>
    <definedName name="_YE119" localSheetId="1">#REF!</definedName>
    <definedName name="_YE119">[10]INDICES!$M$41</definedName>
    <definedName name="_YE123" localSheetId="1">#REF!</definedName>
    <definedName name="_YE123">[10]INDICES!$M$45</definedName>
    <definedName name="_YE315" localSheetId="1">#REF!</definedName>
    <definedName name="_YE315">[10]INDICES!$M$58</definedName>
    <definedName name="_YE400" localSheetId="1">#REF!</definedName>
    <definedName name="_YE400">[10]INDICES!$M$70</definedName>
    <definedName name="_YE404" localSheetId="1">#REF!</definedName>
    <definedName name="_YE404">[10]INDICES!$M$72</definedName>
    <definedName name="_YE408" localSheetId="1">#REF!</definedName>
    <definedName name="_YE408">[10]INDICES!$M$75</definedName>
    <definedName name="_YE507" localSheetId="1">#REF!</definedName>
    <definedName name="_YE507">[10]INDICES!$M$83</definedName>
    <definedName name="a" localSheetId="1">#REF!</definedName>
    <definedName name="a">#REF!</definedName>
    <definedName name="A.8.301.03" localSheetId="1">#REF!</definedName>
    <definedName name="A.8.301.03">'[4]F. MEDIÇAO'!#REF!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 localSheetId="1">#REF!</definedName>
    <definedName name="A_km">'[13]Fresagem de Pista Ago-98'!#REF!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0.333.17" localSheetId="1">#REF!</definedName>
    <definedName name="A0.333.17">'[4]F. MEDIÇAO'!#REF!</definedName>
    <definedName name="A0.333.18" localSheetId="1">#REF!</definedName>
    <definedName name="A0.333.18">'[4]F. MEDIÇAO'!#REF!</definedName>
    <definedName name="A2.0.353.17" localSheetId="1">#REF!</definedName>
    <definedName name="A2.0.353.17">'[14]F. MEDIÇAO'!#REF!</definedName>
    <definedName name="A2.0.353.18" localSheetId="1">#REF!</definedName>
    <definedName name="A2.0.353.18">'[14]F. MEDIÇAO'!#REF!</definedName>
    <definedName name="A2.530.03" localSheetId="1">#REF!</definedName>
    <definedName name="A2.530.03">'[4]F. MEDIÇAO'!#REF!</definedName>
    <definedName name="A2.530.04" localSheetId="1">#REF!</definedName>
    <definedName name="A2.530.04">'[4]F. MEDIÇAO'!$J$18</definedName>
    <definedName name="A2.540.01" localSheetId="1">#REF!</definedName>
    <definedName name="A2.540.01">'[4]F. MEDIÇAO'!#REF!</definedName>
    <definedName name="A3.329.00" localSheetId="1">#REF!</definedName>
    <definedName name="A3.329.00">'[15]F. MEDIÇAO'!$J$12</definedName>
    <definedName name="A8.001.00" localSheetId="1">#REF!</definedName>
    <definedName name="A8.001.00">'[4]F. MEDIÇAO'!#REF!</definedName>
    <definedName name="A8.100.00" localSheetId="1">#REF!</definedName>
    <definedName name="A8.100.00">'[4]F. MEDIÇAO'!$J$35</definedName>
    <definedName name="A8.100.01" localSheetId="1">#REF!</definedName>
    <definedName name="A8.100.01">'[4]F. MEDIÇAO'!#REF!</definedName>
    <definedName name="A8.103.00" localSheetId="1">#REF!</definedName>
    <definedName name="A8.103.00">'[14]F. MEDIÇAO'!#REF!</definedName>
    <definedName name="A8.109.00" localSheetId="1">#REF!</definedName>
    <definedName name="A8.109.00">'[4]F. MEDIÇAO'!$J$38</definedName>
    <definedName name="A8.300.01" localSheetId="1">#REF!</definedName>
    <definedName name="A8.300.01">'[4]F. MEDIÇAO'!$J$40</definedName>
    <definedName name="A8.302.05" localSheetId="1">#REF!</definedName>
    <definedName name="A8.302.05">'[4]F. MEDIÇAO'!#REF!</definedName>
    <definedName name="A8.401.00" localSheetId="1">#REF!</definedName>
    <definedName name="A8.401.00">'[14]F. MEDIÇAO'!#REF!</definedName>
    <definedName name="A8.402.02" localSheetId="1">#REF!</definedName>
    <definedName name="A8.402.02">'[14]F. MEDIÇAO'!#REF!</definedName>
    <definedName name="A8.901.00" localSheetId="1">#REF!</definedName>
    <definedName name="A8.901.00">'[4]F. MEDIÇAO'!$J$53</definedName>
    <definedName name="aa" localSheetId="1">#REF!</definedName>
    <definedName name="aa">[8]Original!#REF!</definedName>
    <definedName name="aaa">#REF!</definedName>
    <definedName name="AAAA" localSheetId="1">#REF!</definedName>
    <definedName name="AAAA">#REF!</definedName>
    <definedName name="aaaaaa">#REF!</definedName>
    <definedName name="AAAAAAAAA" localSheetId="1">DRENAGEM!AAAAAAAAA</definedName>
    <definedName name="AAAAAAAAA" localSheetId="2">PAVIMENTAÇÃO!AAAAAAAAA</definedName>
    <definedName name="AAAAAAAAA" localSheetId="0">PRELIMINARES!AAAAAAAAA</definedName>
    <definedName name="AAAAAAAAA">[0]!AAAAAAAAA</definedName>
    <definedName name="ABC">#REF!</definedName>
    <definedName name="Ac">#REF!</definedName>
    <definedName name="AÇO_PESO.ESP" localSheetId="1">#REF!</definedName>
    <definedName name="AÇO_PESO.ESP">'[16]PQ 2xØ=1,00m H=2,50m'!$P$21:$Q$25</definedName>
    <definedName name="AD">#REF!</definedName>
    <definedName name="ADDDD">#REF!</definedName>
    <definedName name="adf">#REF!</definedName>
    <definedName name="adfhdfhsd" localSheetId="1">#REF!</definedName>
    <definedName name="adfhdfhsd">[2]SID_NI_5!#REF!</definedName>
    <definedName name="ADPL">#REF!</definedName>
    <definedName name="ADS">#REF!</definedName>
    <definedName name="AFSDF">#REF!</definedName>
    <definedName name="AFSF">#REF!</definedName>
    <definedName name="AGERGADO0">#REF!</definedName>
    <definedName name="AGREGADOS">#REF!</definedName>
    <definedName name="AGSD">#REF!</definedName>
    <definedName name="AGSDG">#REF!</definedName>
    <definedName name="AKSDGL">#REF!</definedName>
    <definedName name="Alex">#REF!</definedName>
    <definedName name="ALTA" localSheetId="1">#REF!</definedName>
    <definedName name="ALTA">'[17]PRO-08'!#REF!</definedName>
    <definedName name="alvenaria_1">#REF!</definedName>
    <definedName name="alvenaria_1_1_2">#REF!</definedName>
    <definedName name="alvenaria_1_2">#REF!</definedName>
    <definedName name="amarela" localSheetId="1">#REF!</definedName>
    <definedName name="amarela">#REF!</definedName>
    <definedName name="ANDRE">#REF!</definedName>
    <definedName name="anel">#REF!</definedName>
    <definedName name="AQCAP" localSheetId="1">#REF!</definedName>
    <definedName name="AQCAP">[18]AQ_CAP!$H$65</definedName>
    <definedName name="AQCM30" localSheetId="1">#REF!</definedName>
    <definedName name="AQCM30">[18]AQ_CM30!$H$65</definedName>
    <definedName name="AQRC1C" localSheetId="1">#REF!</definedName>
    <definedName name="AQRC1C">[18]AQ_RC1C!$H$65</definedName>
    <definedName name="AQRR1C" localSheetId="1">#REF!</definedName>
    <definedName name="AQRR1C">[18]AQ_RR1C!$H$65</definedName>
    <definedName name="AQRR2C" localSheetId="1">#REF!</definedName>
    <definedName name="AQRR2C">[18]AQ_RR2C!$H$65</definedName>
    <definedName name="ÀREA" localSheetId="1">#REF!</definedName>
    <definedName name="ÀREA">'[13]Fresagem de Pista Ago-98'!#REF!</definedName>
    <definedName name="ÀREA_ACUM" localSheetId="1">#REF!</definedName>
    <definedName name="ÀREA_ACUM">'[13]Fresagem de Pista Ago-98'!#REF!</definedName>
    <definedName name="_xlnm.Print_Area" localSheetId="1">DRENAGEM!$AT$9:$DG$36</definedName>
    <definedName name="_xlnm.Print_Area" localSheetId="2">PAVIMENTAÇÃO!$B$1:$T$35</definedName>
    <definedName name="_xlnm.Print_Area" localSheetId="0">PRELIMINARES!$B$3:$G$14</definedName>
    <definedName name="Área_impressão_IM" localSheetId="1">#REF!</definedName>
    <definedName name="Área_impressão_IM">#REF!</definedName>
    <definedName name="AREAL" localSheetId="1">#REF!</definedName>
    <definedName name="AREAL">'[19]Vínculo (2)'!$Y$10</definedName>
    <definedName name="AREIA" localSheetId="1">#REF!</definedName>
    <definedName name="AREIA">#REF!</definedName>
    <definedName name="ARMADURA" localSheetId="1">#REF!</definedName>
    <definedName name="ARMADURA">[12]Serviços!$G$18</definedName>
    <definedName name="ARRUMADA" localSheetId="1">#REF!</definedName>
    <definedName name="ARRUMADA">[12]Serviços!$G$22</definedName>
    <definedName name="as" localSheetId="1">#REF!</definedName>
    <definedName name="as">#REF!</definedName>
    <definedName name="ASA">#REF!</definedName>
    <definedName name="ASCAS">#REF!</definedName>
    <definedName name="asd">#REF!</definedName>
    <definedName name="asdf">#REF!</definedName>
    <definedName name="asdfas">#REF!</definedName>
    <definedName name="ASDFF">#REF!</definedName>
    <definedName name="asfasgas" localSheetId="1">#REF!</definedName>
    <definedName name="asfasgas">#REF!</definedName>
    <definedName name="ASFDG">#REF!</definedName>
    <definedName name="ASFDGD">#REF!</definedName>
    <definedName name="ASFVASV">#REF!</definedName>
    <definedName name="ASG">#REF!</definedName>
    <definedName name="ASGD">#REF!</definedName>
    <definedName name="ASGDF">#REF!</definedName>
    <definedName name="ASVDVFA">#REF!</definedName>
    <definedName name="Aut_original" localSheetId="1">#REF!</definedName>
    <definedName name="Aut_original">[20]PROJETO!#REF!</definedName>
    <definedName name="Aut_resumo" localSheetId="1">#REF!</definedName>
    <definedName name="Aut_resumo">[21]RESUMO_AUT1!#REF!</definedName>
    <definedName name="aux">#REF!</definedName>
    <definedName name="avenida">#REF!</definedName>
    <definedName name="azul" localSheetId="1">#REF!</definedName>
    <definedName name="azul">#REF!</definedName>
    <definedName name="AZULSINAL" localSheetId="1">#REF!</definedName>
    <definedName name="AZULSINAL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IANO">#REF!</definedName>
    <definedName name="Banco_dados_IM">#REF!</definedName>
    <definedName name="Banco_dados_IM2">#REF!</definedName>
    <definedName name="_xlnm.Database" localSheetId="1">#REF!</definedName>
    <definedName name="_xlnm.Database">#REF!</definedName>
    <definedName name="BB" localSheetId="1">#REF!</definedName>
    <definedName name="BB">#REF!</definedName>
    <definedName name="BD">#REF!</definedName>
    <definedName name="bdgfsb">#REF!</definedName>
    <definedName name="BDI" localSheetId="1">#REF!</definedName>
    <definedName name="BDI">[22]INVENTÁRIO!$B$3</definedName>
    <definedName name="BDI_7">#N/A</definedName>
    <definedName name="BDI_8">#N/A</definedName>
    <definedName name="BDIc">#REF!</definedName>
    <definedName name="BDIf">#REF!</definedName>
    <definedName name="BG" localSheetId="1">#REF!</definedName>
    <definedName name="BG">#REF!</definedName>
    <definedName name="BGU" localSheetId="1">#REF!</definedName>
    <definedName name="BGU">#REF!</definedName>
    <definedName name="Bloco" localSheetId="1" hidden="1">#REF!</definedName>
    <definedName name="Bloco" hidden="1">#REF!</definedName>
    <definedName name="Bloco2" localSheetId="1" hidden="1">#REF!</definedName>
    <definedName name="Bloco2" hidden="1">#REF!</definedName>
    <definedName name="BOLETIM" localSheetId="1">#REF!</definedName>
    <definedName name="BOLETIM">#REF!</definedName>
    <definedName name="BR" localSheetId="1">#REF!</definedName>
    <definedName name="BR">[10]INDICES!$C$126</definedName>
    <definedName name="BRITA" localSheetId="1">#REF!</definedName>
    <definedName name="BRITA">#REF!</definedName>
    <definedName name="BRITAREM" localSheetId="1">#REF!</definedName>
    <definedName name="BRITAREM">[12]Serviços!$G$12</definedName>
    <definedName name="bruno">#REF!</definedName>
    <definedName name="BSCC" localSheetId="1">#REF!</definedName>
    <definedName name="BSCC">'[4]F. MEDIÇAO'!#REF!</definedName>
    <definedName name="bsdbsd">#REF!</definedName>
    <definedName name="bsdbsgfdzb">#REF!</definedName>
    <definedName name="bsgfdbsgfdb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ca" localSheetId="1">#REF!</definedName>
    <definedName name="ca">'[13]Fresagem de Pista Ago-98'!#REF!</definedName>
    <definedName name="CadIns" localSheetId="1" hidden="1">#REF!</definedName>
    <definedName name="CadIns" hidden="1">#REF!</definedName>
    <definedName name="CadSrv" localSheetId="1" hidden="1">#REF!</definedName>
    <definedName name="CadSrv" hidden="1">#REF!</definedName>
    <definedName name="CAIAÇÃO" localSheetId="1">#REF!</definedName>
    <definedName name="CAIAÇÃO">#REF!</definedName>
    <definedName name="CAMINHAO" localSheetId="1">#REF!</definedName>
    <definedName name="CAMINHAO">[12]Serviços!$G$63</definedName>
    <definedName name="CANTEIRO" localSheetId="1">#REF!</definedName>
    <definedName name="CANTEIRO">'[18]Inst. de Canteiro'!$H$65</definedName>
    <definedName name="CAPASELANTE" localSheetId="1">#REF!</definedName>
    <definedName name="CAPASELANTE">#REF!</definedName>
    <definedName name="CAPINA" localSheetId="1">#REF!</definedName>
    <definedName name="CAPINA">#REF!</definedName>
    <definedName name="CARRO" localSheetId="1">#REF!</definedName>
    <definedName name="CARRO">[12]Serviços!$G$59</definedName>
    <definedName name="CASCALHO_MS_299">#REF!</definedName>
    <definedName name="CBU" localSheetId="1">#REF!</definedName>
    <definedName name="CBU">#REF!</definedName>
    <definedName name="CBUII" localSheetId="1">#REF!</definedName>
    <definedName name="CBUII">#REF!</definedName>
    <definedName name="CBUQ" localSheetId="1">#REF!</definedName>
    <definedName name="CBUQ">'[18]5 S 02 540 71'!$H$65</definedName>
    <definedName name="CBUQB" localSheetId="1">#REF!</definedName>
    <definedName name="CBUQB">#REF!</definedName>
    <definedName name="CBUQc" localSheetId="1">#REF!</definedName>
    <definedName name="CBUQc">#REF!</definedName>
    <definedName name="CBUQFINA" localSheetId="1">#REF!</definedName>
    <definedName name="CBUQFINA">'[18]CBUQ Sem codigo'!$H$65</definedName>
    <definedName name="ccc">#REF!</definedName>
    <definedName name="CCCCCCCCCCC" localSheetId="1">DRENAGEM!CCCCCCCCCCC</definedName>
    <definedName name="CCCCCCCCCCC" localSheetId="2">PAVIMENTAÇÃO!CCCCCCCCCCC</definedName>
    <definedName name="CCCCCCCCCCC" localSheetId="0">PRELIMINARES!CCCCCCCCCCC</definedName>
    <definedName name="CCCCCCCCCCC">[0]!CCCCCCCCCCC</definedName>
    <definedName name="cch" hidden="1">#N/A</definedName>
    <definedName name="CCONST" localSheetId="1">#REF!</definedName>
    <definedName name="CCONST">[18]SINAPI!$H$65</definedName>
    <definedName name="CD" localSheetId="1">#REF!</definedName>
    <definedName name="CD">[12]Serviços!$G$30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LIA">#REF!</definedName>
    <definedName name="CELSO" localSheetId="1">DRENAGEM!CELSO</definedName>
    <definedName name="CELSO" localSheetId="2">PAVIMENTAÇÃO!CELSO</definedName>
    <definedName name="CELSO" localSheetId="0">PRELIMINARES!CELSO</definedName>
    <definedName name="CELSO">[0]!CELSO</definedName>
    <definedName name="CÉLULA" localSheetId="1">#REF!</definedName>
    <definedName name="CÉLULA">#REF!</definedName>
    <definedName name="Chave" localSheetId="1" hidden="1">#REF!</definedName>
    <definedName name="Chave" hidden="1">#REF!</definedName>
    <definedName name="Chave1" localSheetId="1" hidden="1">#REF!</definedName>
    <definedName name="Chave1" hidden="1">#REF!</definedName>
    <definedName name="CIMENTO" localSheetId="1">#REF!</definedName>
    <definedName name="CIMENTO">#REF!</definedName>
    <definedName name="çl">#REF!</definedName>
    <definedName name="Clas" localSheetId="1" hidden="1">MAX(LEN(#REF!))</definedName>
    <definedName name="Clas" hidden="1">MAX(LEN(#REF!))</definedName>
    <definedName name="Cliente" hidden="1">""</definedName>
    <definedName name="Cls" hidden="1">#N/A</definedName>
    <definedName name="CM.30" localSheetId="1">#REF!</definedName>
    <definedName name="CM.30">#REF!</definedName>
    <definedName name="CNVDFNVN">#REF!</definedName>
    <definedName name="cocacola">#REF!</definedName>
    <definedName name="cocaina">#REF!</definedName>
    <definedName name="Cod" localSheetId="1" hidden="1">#REF!</definedName>
    <definedName name="Cod" hidden="1">#REF!</definedName>
    <definedName name="Cód." localSheetId="1">#REF!</definedName>
    <definedName name="Cód.">'[23]TPU-MARÇO_2002'!$B$2:$B$1965</definedName>
    <definedName name="cod.1" localSheetId="1">#REF!</definedName>
    <definedName name="cod.1">#REF!</definedName>
    <definedName name="cod.2" localSheetId="1">#REF!</definedName>
    <definedName name="cod.2">#REF!</definedName>
    <definedName name="Cód.3" localSheetId="1">#REF!</definedName>
    <definedName name="Cód.3">#REF!</definedName>
    <definedName name="Cód.4" localSheetId="1">#REF!</definedName>
    <definedName name="Cód.4">'[23]TPU-MARÇO_2002'!$D$2:$D$1965</definedName>
    <definedName name="Cód.Equip." localSheetId="1">#REF!</definedName>
    <definedName name="Cód.Equip.">#REF!</definedName>
    <definedName name="Cód.SER" localSheetId="1">#REF!</definedName>
    <definedName name="Cód.SER">'[23]TPU-MARÇO_2002'!$H$2:$H$20</definedName>
    <definedName name="Cód.serv." localSheetId="1">#REF!</definedName>
    <definedName name="Cód.serv.">#REF!</definedName>
    <definedName name="Codigo" localSheetId="1" hidden="1">#REF!</definedName>
    <definedName name="Codigo" hidden="1">#REF!</definedName>
    <definedName name="Coluna" localSheetId="1" hidden="1">#REF!</definedName>
    <definedName name="Coluna" hidden="1">#REF!</definedName>
    <definedName name="comp" localSheetId="1">#REF!</definedName>
    <definedName name="comp">#REF!</definedName>
    <definedName name="CONCIM" localSheetId="1">#REF!</definedName>
    <definedName name="CONCIM">[10]SERVIÇOS!#REF!</definedName>
    <definedName name="CONCR" localSheetId="1">#REF!</definedName>
    <definedName name="CONCR">[12]Serviços!$G$17</definedName>
    <definedName name="CONCRETO" localSheetId="1">#REF!</definedName>
    <definedName name="CONCRETO">#REF!</definedName>
    <definedName name="CONSERVA1" localSheetId="1">#REF!</definedName>
    <definedName name="CONSERVA1">'[18]Q15-Manut-1° Ano'!$F$23</definedName>
    <definedName name="CONSERVA2" localSheetId="1">#REF!</definedName>
    <definedName name="CONSERVA2">'[18]Q15-Manut-2° Ano'!$F$22</definedName>
    <definedName name="consumo.2" localSheetId="1">#REF!</definedName>
    <definedName name="consumo.2">#REF!</definedName>
    <definedName name="CONTRATO" localSheetId="1">#REF!</definedName>
    <definedName name="CONTRATO">[24]DADOS!$C$3</definedName>
    <definedName name="cópia">#REF!</definedName>
    <definedName name="correção" localSheetId="1">#REF!</definedName>
    <definedName name="correção">[4]correção!$I$26</definedName>
    <definedName name="CpuAux" localSheetId="1" hidden="1">#REF!</definedName>
    <definedName name="CpuAux" hidden="1">#REF!</definedName>
    <definedName name="CPUs" localSheetId="1" hidden="1">#REF!</definedName>
    <definedName name="CPUs" hidden="1">#REF!</definedName>
    <definedName name="CRC" localSheetId="1">#REF!</definedName>
    <definedName name="CRC">[10]SERVIÇOS!#REF!</definedName>
    <definedName name="CRIT" localSheetId="1" hidden="1">#REF!</definedName>
    <definedName name="CRIT" hidden="1">#REF!</definedName>
    <definedName name="Criteria" localSheetId="1">#REF!</definedName>
    <definedName name="Criteria">#REF!</definedName>
    <definedName name="_xlnm.Criteria" localSheetId="1">#REF!</definedName>
    <definedName name="_xlnm.Criteria">#REF!</definedName>
    <definedName name="crono">#REF!</definedName>
    <definedName name="Cronograma" localSheetId="1">#REF!</definedName>
    <definedName name="Cronograma">[25]APONT!$B$5:$G$426</definedName>
    <definedName name="CSA" localSheetId="1">#REF!</definedName>
    <definedName name="CSA">[10]SERVIÇOS!#REF!</definedName>
    <definedName name="CT">#REF!</definedName>
    <definedName name="CU">#REF!</definedName>
    <definedName name="CUN" localSheetId="1">#REF!</definedName>
    <definedName name="CUN">#REF!</definedName>
    <definedName name="CunEq" localSheetId="1" hidden="1">SUM(IF(#REF! =#REF!,(#REF!)*(#REF!="EQ")))</definedName>
    <definedName name="CunEq" hidden="1">SUM(IF(#REF! =#REF!,(#REF!)*(#REF!="EQ")))</definedName>
    <definedName name="CunMo" localSheetId="1" hidden="1">SUM(IF(#REF! =#REF!,(#REF!)*(#REF!="MO")))</definedName>
    <definedName name="CunMo" hidden="1">SUM(IF(#REF! =#REF!,(#REF!)*(#REF!="MO")))</definedName>
    <definedName name="CunMp" localSheetId="1" hidden="1">SUM(IF(#REF! =#REF!,(#REF!)*(#REF!="MP")))</definedName>
    <definedName name="CunMp" hidden="1">SUM(IF(#REF! =#REF!,(#REF!)*(#REF!="MP")))</definedName>
    <definedName name="CustoReal">#REF!</definedName>
    <definedName name="cx" localSheetId="1">#REF!</definedName>
    <definedName name="cx">'[13]Fresagem de Pista Ago-98'!#REF!</definedName>
    <definedName name="d" localSheetId="1">#REF!</definedName>
    <definedName name="d">#REF!</definedName>
    <definedName name="dadinho" localSheetId="1">#REF!</definedName>
    <definedName name="dadinho">#REF!</definedName>
    <definedName name="DADOS" localSheetId="1">#REF!</definedName>
    <definedName name="DADOS">[9]DADOS!$A$1:$M$625</definedName>
    <definedName name="dal" localSheetId="1">#REF!</definedName>
    <definedName name="dal">'[13]Fresagem de Pista Ago-98'!#REF!</definedName>
    <definedName name="danilo">#REF!</definedName>
    <definedName name="DAR" localSheetId="1">#REF!</definedName>
    <definedName name="DAR">'[18]2 S 04 940 02'!$H$65</definedName>
    <definedName name="dasd">#REF!</definedName>
    <definedName name="DATA" localSheetId="1">#REF!</definedName>
    <definedName name="DATA">'[13]Fresagem de Pista Ago-98'!#REF!</definedName>
    <definedName name="DATA_AT" localSheetId="1">#REF!</definedName>
    <definedName name="DATA_AT">[24]DADOS!$C$29</definedName>
    <definedName name="Data_Final" localSheetId="1">#REF!</definedName>
    <definedName name="Data_Final">#REF!</definedName>
    <definedName name="Data_Início" localSheetId="1">#REF!</definedName>
    <definedName name="Data_Início">#REF!</definedName>
    <definedName name="DATA_M" localSheetId="1">#REF!</definedName>
    <definedName name="DATA_M">[24]DADOS!$C$23</definedName>
    <definedName name="DATA_NF" localSheetId="1">#REF!</definedName>
    <definedName name="DATA_NF">[24]DADOS!$C$25</definedName>
    <definedName name="data1" localSheetId="1">#REF!</definedName>
    <definedName name="data1">[26]TRAÇOS!$A$40</definedName>
    <definedName name="Database" localSheetId="1">#REF!</definedName>
    <definedName name="Database">#REF!</definedName>
    <definedName name="DATAMEDIÇÃO" localSheetId="1">#REF!</definedName>
    <definedName name="DATAMEDIÇÃO">'[4]F. MEDIÇAO'!$C$144</definedName>
    <definedName name="DB" localSheetId="1">#REF!</definedName>
    <definedName name="DB">[12]Serviços!$G$37</definedName>
    <definedName name="DD" localSheetId="1">#REF!</definedName>
    <definedName name="DD">#REF!</definedName>
    <definedName name="DDDD" localSheetId="1">#REF!</definedName>
    <definedName name="DDDD">[3]COMPOS1!#REF!</definedName>
    <definedName name="dddddddd" localSheetId="1">#REF!</definedName>
    <definedName name="dddddddd">#REF!</definedName>
    <definedName name="DE_km" localSheetId="1">#REF!</definedName>
    <definedName name="DE_km">'[13]Fresagem de Pista Ago-98'!#REF!</definedName>
    <definedName name="Deco">#REF!</definedName>
    <definedName name="dedss" localSheetId="1">#REF!</definedName>
    <definedName name="dedss">'[4]F. MEDIÇAO'!#REF!</definedName>
    <definedName name="DEMONSTRATIVO_DO_RESULTADO_GERENCIAL___DGR" localSheetId="1">#REF!</definedName>
    <definedName name="DEMONSTRATIVO_DO_RESULTADO_GERENCIAL___DGR">#REF!</definedName>
    <definedName name="DER" localSheetId="1">#REF!</definedName>
    <definedName name="DER">'[23]TPU-MARÇO_2002'!$E$2:$E$1965</definedName>
    <definedName name="des" localSheetId="1">#REF!</definedName>
    <definedName name="des">#REF!</definedName>
    <definedName name="DescAux" hidden="1">#N/A</definedName>
    <definedName name="descricao" localSheetId="1">#REF!</definedName>
    <definedName name="descricao">#REF!</definedName>
    <definedName name="Desma" localSheetId="1">#REF!</definedName>
    <definedName name="Desma">#REF!</definedName>
    <definedName name="DESOBBUE" localSheetId="1">#REF!</definedName>
    <definedName name="DESOBBUE">#REF!</definedName>
    <definedName name="DESTOC15" localSheetId="1">#REF!</definedName>
    <definedName name="DESTOC15">[12]Serviços!$G$51</definedName>
    <definedName name="DESTOC30" localSheetId="1">#REF!</definedName>
    <definedName name="DESTOC30">[12]Serviços!$G$52</definedName>
    <definedName name="Df">#REF!</definedName>
    <definedName name="DGA" localSheetId="1">#REF!</definedName>
    <definedName name="DGA">'[17]PRO-08'!#REF!</definedName>
    <definedName name="dghdfhsdf" localSheetId="1">#REF!</definedName>
    <definedName name="dghdfhsdf">[2]SID_NI_5!#REF!</definedName>
    <definedName name="dghzdfhsd" localSheetId="1" hidden="1">{#N/A,#N/A,FALSE,"Pla_Preço";#N/A,#N/A,FALSE,"Crono"}</definedName>
    <definedName name="dghzdfhsd" localSheetId="2" hidden="1">{#N/A,#N/A,FALSE,"Pla_Preço";#N/A,#N/A,FALSE,"Crono"}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 localSheetId="1">#REF!</definedName>
    <definedName name="DIE">[26]SERV!$E$82</definedName>
    <definedName name="DIGITAL" localSheetId="1">DRENAGEM!DIGITAL</definedName>
    <definedName name="DIGITAL" localSheetId="2">PAVIMENTAÇÃO!DIGITAL</definedName>
    <definedName name="DIGITAL" localSheetId="0">PRELIMINARES!DIGITAL</definedName>
    <definedName name="DIGITAL">[0]!DIGITAL</definedName>
    <definedName name="DISTAU" localSheetId="1">#REF!</definedName>
    <definedName name="DISTAU">[18]DMT!$C$13</definedName>
    <definedName name="DISTBP" localSheetId="1">#REF!</definedName>
    <definedName name="DISTBP">[18]DMT!$C$15</definedName>
    <definedName name="DISTBU" localSheetId="1">#REF!</definedName>
    <definedName name="DISTBU">[18]DMT!$C$14</definedName>
    <definedName name="DISTCIM" localSheetId="1">#REF!</definedName>
    <definedName name="DISTCIM">[18]DMT!$C$23</definedName>
    <definedName name="DISTFILLER" localSheetId="1">#REF!</definedName>
    <definedName name="DISTFILLER">[18]DMT!$C$20</definedName>
    <definedName name="DISTFRESADO" localSheetId="1">#REF!</definedName>
    <definedName name="DISTFRESADO">[18]DMT!$C$21</definedName>
    <definedName name="DISTMASSA" localSheetId="1">#REF!</definedName>
    <definedName name="DISTMASSA">[18]DMT!$C$18</definedName>
    <definedName name="DISTSOLO" localSheetId="1">#REF!</definedName>
    <definedName name="DISTSOLO">[18]DMT!$C$22</definedName>
    <definedName name="DJ" localSheetId="1">#REF!</definedName>
    <definedName name="DJ">#REF!</definedName>
    <definedName name="DKJBGKSHAK">#REF!</definedName>
    <definedName name="DMT.BF" localSheetId="1">#REF!</definedName>
    <definedName name="DMT.BF">[16]DMT!$G$9</definedName>
    <definedName name="DMT_ADP" localSheetId="1">#REF!</definedName>
    <definedName name="DMT_ADP">[16]DMT!$G$7</definedName>
    <definedName name="DMT_ADUELAS" localSheetId="1">#REF!</definedName>
    <definedName name="DMT_ADUELAS">[27]GALERIA!$C$13</definedName>
    <definedName name="DMT_AREIA" localSheetId="1">#REF!</definedName>
    <definedName name="DMT_AREIA">[28]DMT!$G$11</definedName>
    <definedName name="DMT_ARGILA" localSheetId="1">#REF!</definedName>
    <definedName name="DMT_ARGILA">[27]DMT!$G$11</definedName>
    <definedName name="DMT_B.ESPERA" localSheetId="1">#REF!</definedName>
    <definedName name="DMT_B.ESPERA">[16]DMT!$G$10</definedName>
    <definedName name="DMT_BASE" localSheetId="1">#REF!</definedName>
    <definedName name="DMT_BASE">[27]DMT!$G$7</definedName>
    <definedName name="DMT_BE">#REF!</definedName>
    <definedName name="DMT_BF" localSheetId="1">#REF!</definedName>
    <definedName name="DMT_BF">[1]DMT!$G$8</definedName>
    <definedName name="DMT_BOTAFORA">[29]DMT!$G$11</definedName>
    <definedName name="DMT_BRITA">[1]DMT!$G$7</definedName>
    <definedName name="DMT_CBUQ" localSheetId="1">#REF!</definedName>
    <definedName name="DMT_CBUQ">[27]DMT!$G$12</definedName>
    <definedName name="DMT_CM30" localSheetId="1">#REF!</definedName>
    <definedName name="DMT_CM30">[27]DMT!$G$8</definedName>
    <definedName name="DMT_EA" localSheetId="1">#REF!</definedName>
    <definedName name="DMT_EA">[16]DMT!$G$6</definedName>
    <definedName name="DMT_EAI" localSheetId="1">#REF!</definedName>
    <definedName name="DMT_EAI">[30]DMT!$G$8</definedName>
    <definedName name="DMT_JAZ.AT" localSheetId="1">#REF!</definedName>
    <definedName name="DMT_JAZ.AT">[16]DMT!$G$11</definedName>
    <definedName name="DMT_PEDREIRA" localSheetId="1">#REF!</definedName>
    <definedName name="DMT_PEDREIRA">[27]DMT!$G$5</definedName>
    <definedName name="DMT_PISO" localSheetId="1">#REF!</definedName>
    <definedName name="DMT_PISO">[27]DMT!$G$9</definedName>
    <definedName name="DMT_RR2C" localSheetId="1">#REF!</definedName>
    <definedName name="DMT_RR2C">[28]DMT!#REF!</definedName>
    <definedName name="DMT_TUBOS" localSheetId="1">#REF!</definedName>
    <definedName name="DMT_TUBOS">[1]DMT!#REF!</definedName>
    <definedName name="dre" localSheetId="1">#REF!</definedName>
    <definedName name="dre">[2]SID_NI_5!#REF!</definedName>
    <definedName name="drenae" localSheetId="1">#REF!</definedName>
    <definedName name="drenae">#REF!</definedName>
    <definedName name="drenag">#REF!</definedName>
    <definedName name="drenagem">#REF!</definedName>
    <definedName name="Dreno1" localSheetId="1">#REF!</definedName>
    <definedName name="Dreno1">'[5]F. MEDIÇAO'!#REF!</definedName>
    <definedName name="DRI">#REF!</definedName>
    <definedName name="dsad">#REF!</definedName>
    <definedName name="Dsc">#N/A</definedName>
    <definedName name="dsghnfxgvnjxf" localSheetId="1">#REF!</definedName>
    <definedName name="dsghnfxgvnjxf">#REF!</definedName>
    <definedName name="dsgjhxgn" localSheetId="1" hidden="1">{#N/A,#N/A,FALSE,"Pla_Preço";#N/A,#N/A,FALSE,"Crono"}</definedName>
    <definedName name="dsgjhxgn" localSheetId="2" hidden="1">{#N/A,#N/A,FALSE,"Pla_Preço";#N/A,#N/A,FALSE,"Crono"}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dsgsd" localSheetId="1">#REF!</definedName>
    <definedName name="dsgsd">[2]SID_NI_5!#REF!</definedName>
    <definedName name="DWD">#REF!</definedName>
    <definedName name="E">#REF!</definedName>
    <definedName name="e__cm" localSheetId="1">#REF!</definedName>
    <definedName name="e__cm">'[13]Fresagem de Pista Ago-98'!#REF!</definedName>
    <definedName name="ECJ" localSheetId="1">#REF!</definedName>
    <definedName name="ECJ">#REF!</definedName>
    <definedName name="edit" localSheetId="1">#REF!</definedName>
    <definedName name="edit">[26]TRAÇOS!$A$23</definedName>
    <definedName name="EDITAL" localSheetId="1">#REF!</definedName>
    <definedName name="EDITAL">[26]TRAÇOS!$A$6</definedName>
    <definedName name="eee">#REF!</definedName>
    <definedName name="EEEE" localSheetId="1">#REF!</definedName>
    <definedName name="EEEE">#REF!</definedName>
    <definedName name="EEEEEEEEE">#REF!</definedName>
    <definedName name="EJ" localSheetId="1">#REF!</definedName>
    <definedName name="EJ">#REF!</definedName>
    <definedName name="eliabe">#REF!</definedName>
    <definedName name="ELLICLAU">#REF!</definedName>
    <definedName name="EM">#REF!</definedName>
    <definedName name="EMI">#REF!</definedName>
    <definedName name="EmpAux" hidden="1">""</definedName>
    <definedName name="Empr" localSheetId="1">#REF!</definedName>
    <definedName name="Empr">#REF!</definedName>
    <definedName name="EMPRESA" localSheetId="1">#REF!</definedName>
    <definedName name="EMPRESA">[18]DADOS!$B$11</definedName>
    <definedName name="emprestimo" localSheetId="1">#REF!</definedName>
    <definedName name="emprestimo">'[19]Vínculo (2)'!$Y$13</definedName>
    <definedName name="ENC" localSheetId="1">#REF!</definedName>
    <definedName name="ENC">#REF!</definedName>
    <definedName name="ENCARREGADO" localSheetId="1">#REF!</definedName>
    <definedName name="ENCARREGADO">[12]Serviços!$G$60</definedName>
    <definedName name="ENG" localSheetId="1">#REF!</definedName>
    <definedName name="ENG">[18]DADOS!$B$12</definedName>
    <definedName name="ENROCAMENTO" localSheetId="1">#REF!</definedName>
    <definedName name="ENROCAMENTO">#REF!</definedName>
    <definedName name="ENROCAMENTOJOGADA" localSheetId="1">#REF!</definedName>
    <definedName name="ENROCAMENTOJOGADA">#REF!</definedName>
    <definedName name="EPA" localSheetId="1">#REF!</definedName>
    <definedName name="EPA">[10]SERVIÇOS!#REF!</definedName>
    <definedName name="EPJ" localSheetId="1">#REF!</definedName>
    <definedName name="EPJ">[10]SERVIÇOS!#REF!</definedName>
    <definedName name="EQ" localSheetId="1" hidden="1">#REF!</definedName>
    <definedName name="EQ" hidden="1">#REF!</definedName>
    <definedName name="EQUIP" localSheetId="1">#REF!</definedName>
    <definedName name="EQUIP">[26]EQUIPMO!$B$11</definedName>
    <definedName name="erte">#REF!</definedName>
    <definedName name="ES" localSheetId="1">#REF!</definedName>
    <definedName name="ES">#REF!</definedName>
    <definedName name="ESC1CAT" localSheetId="1">#REF!</definedName>
    <definedName name="ESC1CAT">[12]Serviços!$G$21</definedName>
    <definedName name="ESCAVAÇÃO" localSheetId="1">#REF!</definedName>
    <definedName name="ESCAVAÇÃO">#REF!</definedName>
    <definedName name="Eu" localSheetId="1">#REF!</definedName>
    <definedName name="Eu">#REF!</definedName>
    <definedName name="EX" localSheetId="1">#REF!</definedName>
    <definedName name="EX">#REF!</definedName>
    <definedName name="EXA" localSheetId="1">#REF!</definedName>
    <definedName name="EXA">'[17]PRO-08'!#REF!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Database">#REF!</definedName>
    <definedName name="Excel_BuiltIn_Database_1">#REF!</definedName>
    <definedName name="Excel_BuiltIn_Database_6">#REF!</definedName>
    <definedName name="Excel_BuiltIn_Print_Area_2" localSheetId="1">#REF!</definedName>
    <definedName name="Excel_BuiltIn_Print_Area_2">#REF!</definedName>
    <definedName name="Excel_BuiltIn_Print_Area_3">#REF!</definedName>
    <definedName name="Excel_BuiltIn_Print_Area_4">#REF!</definedName>
    <definedName name="Excel_BuiltIn_Print_Titles_2">#REF!</definedName>
    <definedName name="Excel_BuiltIn_Print_Titles_3">#REF!</definedName>
    <definedName name="Excel_BuiltIn_Print_Titles_4">#REF!</definedName>
    <definedName name="Excel_BuiltIn_Print_Titles_6_1">#REF!</definedName>
    <definedName name="EXT" localSheetId="1">#REF!</definedName>
    <definedName name="EXT">[10]INDICES!$C$129</definedName>
    <definedName name="EXT__m" localSheetId="1">#REF!</definedName>
    <definedName name="EXT__m">'[13]Fresagem de Pista Ago-98'!#REF!</definedName>
    <definedName name="extenção" localSheetId="1">#REF!</definedName>
    <definedName name="extenção">#REF!</definedName>
    <definedName name="EXTENSÃO" localSheetId="1">#REF!</definedName>
    <definedName name="EXTENSÃO">[24]DADOS!$C$16</definedName>
    <definedName name="Extenso" localSheetId="1">DRENAGEM!Extenso</definedName>
    <definedName name="Extenso" localSheetId="2">PAVIMENTAÇÃO!Extenso</definedName>
    <definedName name="Extenso" localSheetId="0">PRELIMINARES!Extenso</definedName>
    <definedName name="Extenso">[0]!Extenso</definedName>
    <definedName name="Extract" localSheetId="1">#REF!</definedName>
    <definedName name="Extract">'[9]DESEMP AN'!$B$36:$H$36</definedName>
    <definedName name="f" localSheetId="1">#REF!</definedName>
    <definedName name="f">'[13]Fresagem de Pista Ago-98'!#REF!</definedName>
    <definedName name="fator" localSheetId="1">#REF!</definedName>
    <definedName name="fator">#REF!</definedName>
    <definedName name="FATOR1" localSheetId="1">#REF!</definedName>
    <definedName name="FATOR1">'[23]TPU-MARÇO_2002'!$L$2:$L$20</definedName>
    <definedName name="fc1a" localSheetId="1">#REF!</definedName>
    <definedName name="fc1a">'[17]PRO-08'!#REF!</definedName>
    <definedName name="FC2A" localSheetId="1">#REF!</definedName>
    <definedName name="FC2A">'[17]PRO-08'!#REF!</definedName>
    <definedName name="FC3A" localSheetId="1">#REF!</definedName>
    <definedName name="FC3A">'[17]PRO-08'!#REF!</definedName>
    <definedName name="Fd">#REF!</definedName>
    <definedName name="feriados" localSheetId="1">#REF!</definedName>
    <definedName name="feriados">#REF!</definedName>
    <definedName name="fgsagvasdf">#REF!</definedName>
    <definedName name="fhdfhsfd" localSheetId="1">#REF!</definedName>
    <definedName name="fhdfhsfd">[2]SID_NI_5!#REF!</definedName>
    <definedName name="figura1">"Figura 1"</definedName>
    <definedName name="FIM" localSheetId="1">#REF!</definedName>
    <definedName name="FIM">'[19]Vínculo (2)'!$Y$12</definedName>
    <definedName name="FIRMA" localSheetId="1">#REF!</definedName>
    <definedName name="FIRMA">[24]DADOS!$C$2</definedName>
    <definedName name="FIRMA2" localSheetId="1">#REF!</definedName>
    <definedName name="FIRMA2">[26]TRAÇOS!$A$11</definedName>
    <definedName name="FORMA" localSheetId="1">#REF!</definedName>
    <definedName name="FORMA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RESAGEM" localSheetId="1">#REF!</definedName>
    <definedName name="FRESAGEM">'[13]Fresagem de Pista Ago-98'!#REF!</definedName>
    <definedName name="G" localSheetId="1">#REF!</definedName>
    <definedName name="G">#REF!</definedName>
    <definedName name="G1902.">#REF!</definedName>
    <definedName name="GAS" localSheetId="1">#REF!</definedName>
    <definedName name="GAS">[26]SERV!$E$81</definedName>
    <definedName name="GASG">#REF!</definedName>
    <definedName name="george">#REF!</definedName>
    <definedName name="GEOVANI" localSheetId="1">#REF!</definedName>
    <definedName name="GEOVANI">#REF!</definedName>
    <definedName name="GEOVANI2" localSheetId="1">#REF!</definedName>
    <definedName name="GEOVANI2">[31]PROJETO!#REF!</definedName>
    <definedName name="GERADOR">#REF!</definedName>
    <definedName name="geral">#REF!</definedName>
    <definedName name="ggggg">#REF!</definedName>
    <definedName name="ghgh" localSheetId="1">#REF!</definedName>
    <definedName name="ghgh">#REF!</definedName>
    <definedName name="GRADUADA" localSheetId="1">#REF!</definedName>
    <definedName name="GRADUADA">#REF!</definedName>
    <definedName name="GRAMA" localSheetId="1">#REF!</definedName>
    <definedName name="GRAMA">#REF!</definedName>
    <definedName name="GRAMADA" localSheetId="1">#REF!</definedName>
    <definedName name="GRAMADA">[12]Serviços!$G$47</definedName>
    <definedName name="GSADF">#REF!</definedName>
    <definedName name="gsdfhj" localSheetId="1">#REF!</definedName>
    <definedName name="gsdfhj">#REF!</definedName>
    <definedName name="Guia">"Figura 1"</definedName>
    <definedName name="haihaah" localSheetId="1">#REF!</definedName>
    <definedName name="haihaah">#REF!</definedName>
    <definedName name="HHHHHHHHHHHHHHHHHHHHHHHHHHHHHHHHHHHHHHH">#REF!</definedName>
    <definedName name="hi" localSheetId="1">#REF!</definedName>
    <definedName name="hi">#REF!</definedName>
    <definedName name="hiper_170" localSheetId="1">#REF!</definedName>
    <definedName name="hiper_170">#REF!</definedName>
    <definedName name="HJJJJJJJJJ">#REF!</definedName>
    <definedName name="HP" localSheetId="1">#REF!</definedName>
    <definedName name="HP">#REF!</definedName>
    <definedName name="HP.1" localSheetId="1">#REF!</definedName>
    <definedName name="HP.1">#REF!</definedName>
    <definedName name="i">#REF!</definedName>
    <definedName name="IM" localSheetId="1">#REF!</definedName>
    <definedName name="IM">#REF!</definedName>
    <definedName name="IMP" localSheetId="1">#REF!</definedName>
    <definedName name="IMP">'[18]5 S 02 300 00'!$H$65</definedName>
    <definedName name="IMPR" localSheetId="1">#REF!</definedName>
    <definedName name="IMPR">[10]SERVIÇOS!#REF!</definedName>
    <definedName name="IMPRIMAÇÃO" localSheetId="1">#REF!</definedName>
    <definedName name="IMPRIMAÇÃO">#REF!</definedName>
    <definedName name="INDICE" localSheetId="1">#REF!</definedName>
    <definedName name="INDICE">'[18]TRANSP MB'!$C$23</definedName>
    <definedName name="INICIO" localSheetId="1">#REF!</definedName>
    <definedName name="INICIO">'[19]Vínculo (2)'!$Y$8</definedName>
    <definedName name="INSUMOS" localSheetId="1">#REF!</definedName>
    <definedName name="INSUMOS">#REF!</definedName>
    <definedName name="Io">#REF!</definedName>
    <definedName name="ISS">#REF!</definedName>
    <definedName name="IT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3.1">#REF!</definedName>
    <definedName name="item3.2">#REF!</definedName>
    <definedName name="item3.3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ns" localSheetId="1" hidden="1">#REF!</definedName>
    <definedName name="Itens" hidden="1">#REF!</definedName>
    <definedName name="itm10.2">#REF!</definedName>
    <definedName name="JAZU" localSheetId="1">#REF!</definedName>
    <definedName name="JAZU">[18]DMT!$C$16</definedName>
    <definedName name="Jd">#REF!</definedName>
    <definedName name="jklfhsiure564y68909">#REF!</definedName>
    <definedName name="Jm">#REF!</definedName>
    <definedName name="jnxcfhnxc" localSheetId="1">#REF!</definedName>
    <definedName name="jnxcfhnxc">#REF!</definedName>
    <definedName name="JOGADA" localSheetId="1">#REF!</definedName>
    <definedName name="JOGADA">[12]Serviços!$G$23</definedName>
    <definedName name="JR_PAGE_ANCHOR_0_1" localSheetId="1">#REF!</definedName>
    <definedName name="JR_PAGE_ANCHOR_0_1">#REF!</definedName>
    <definedName name="JR_PAGE_ANCHOR_1_1" localSheetId="1">#REF!</definedName>
    <definedName name="JR_PAGE_ANCHOR_1_1">#REF!</definedName>
    <definedName name="JR_PAGE_ANCHOR_4_1" localSheetId="1">#REF!</definedName>
    <definedName name="JR_PAGE_ANCHOR_4_1">#REF!</definedName>
    <definedName name="JR_PAGE_ANCHOR_6_1" localSheetId="1">#REF!</definedName>
    <definedName name="JR_PAGE_ANCHOR_6_1">#REF!</definedName>
    <definedName name="JUROS" localSheetId="1">#REF!</definedName>
    <definedName name="JUROS">[26]SERV!$E$84</definedName>
    <definedName name="Kincc" localSheetId="1">#REF!</definedName>
    <definedName name="Kincc">#REF!</definedName>
    <definedName name="KLAGHOLGA">#REF!</definedName>
    <definedName name="Koae" localSheetId="1">#REF!</definedName>
    <definedName name="Koae">#REF!</definedName>
    <definedName name="Kp" localSheetId="1">#REF!</definedName>
    <definedName name="Kp">#REF!</definedName>
    <definedName name="Kt" localSheetId="1">#REF!</definedName>
    <definedName name="Kt">#REF!</definedName>
    <definedName name="KTT" localSheetId="1">#REF!</definedName>
    <definedName name="KTT">#REF!</definedName>
    <definedName name="LADO" localSheetId="1">#REF!</definedName>
    <definedName name="LADO">'[13]Fresagem de Pista Ago-98'!#REF!</definedName>
    <definedName name="LAG" localSheetId="1">#REF!</definedName>
    <definedName name="LAG">[10]SERVIÇOS!#REF!</definedName>
    <definedName name="LARG" localSheetId="1">#REF!</definedName>
    <definedName name="LARG">'[13]Fresagem de Pista Ago-98'!#REF!</definedName>
    <definedName name="LB" localSheetId="1">#REF!</definedName>
    <definedName name="LB">[12]Serviços!$G$36</definedName>
    <definedName name="LD" localSheetId="1">#REF!</definedName>
    <definedName name="LD">'[13]Fresagem de Pista Ago-98'!#REF!</definedName>
    <definedName name="LDA" localSheetId="1">#REF!</definedName>
    <definedName name="LDA">[12]Serviços!$G$35</definedName>
    <definedName name="LEIVAS" localSheetId="1">#REF!</definedName>
    <definedName name="LEIVAS">[12]Serviços!$G$25</definedName>
    <definedName name="LI">#REF!</definedName>
    <definedName name="LILASDRENA" localSheetId="1">#REF!</definedName>
    <definedName name="LILASDRENA">#REF!</definedName>
    <definedName name="LIMPBUE" localSheetId="1">#REF!</definedName>
    <definedName name="LIMPBUE">#REF!</definedName>
    <definedName name="LIMPEZADESCIDA" localSheetId="1">#REF!</definedName>
    <definedName name="LIMPEZADESCIDA">#REF!</definedName>
    <definedName name="LIMPEZAMEIOFIO" localSheetId="1">#REF!</definedName>
    <definedName name="LIMPEZAMEIOFIO">#REF!</definedName>
    <definedName name="LIMPEZAPONTE" localSheetId="1">#REF!</definedName>
    <definedName name="LIMPEZAPONTE">#REF!</definedName>
    <definedName name="LIMPVALA" localSheetId="1">#REF!</definedName>
    <definedName name="LIMPVALA">#REF!</definedName>
    <definedName name="loc" localSheetId="1">#REF!</definedName>
    <definedName name="loc">[26]TRAÇOS!$A$38</definedName>
    <definedName name="LOCAL" localSheetId="1">#REF!</definedName>
    <definedName name="LOCAL">[24]DADOS!$C$31</definedName>
    <definedName name="LOLO" localSheetId="1">#REF!</definedName>
    <definedName name="LOLO">[32]!PassaExtenso</definedName>
    <definedName name="LOTE" localSheetId="1">#REF!</definedName>
    <definedName name="LOTE">[18]DADOS!$B$5</definedName>
    <definedName name="LP" localSheetId="1">#REF!</definedName>
    <definedName name="LP">[12]Serviços!$G$20</definedName>
    <definedName name="LPS" localSheetId="1">#REF!</definedName>
    <definedName name="LPS">[12]Serviços!$G$38</definedName>
    <definedName name="LSMF" localSheetId="1">#REF!</definedName>
    <definedName name="LSMF">[12]Serviços!$G$33</definedName>
    <definedName name="Lucro">#REF!</definedName>
    <definedName name="LVC" localSheetId="1">#REF!</definedName>
    <definedName name="LVC">[12]Serviços!$G$34</definedName>
    <definedName name="m">#REF!</definedName>
    <definedName name="MACIO">#REF!</definedName>
    <definedName name="maconha">#REF!</definedName>
    <definedName name="MACONHA2">#REF!</definedName>
    <definedName name="MANCANT" localSheetId="1">#REF!</definedName>
    <definedName name="MANCANT">'[18]Manut. Canteiro'!$H$65</definedName>
    <definedName name="Marcio">#REF!</definedName>
    <definedName name="mario">#REF!</definedName>
    <definedName name="Max" hidden="1">COUNTIF(#REF!,"&lt;&gt;0")+3</definedName>
    <definedName name="MBBET" localSheetId="1">#REF!</definedName>
    <definedName name="MBBET">[10]SERVIÇOS!#REF!</definedName>
    <definedName name="MBUF" localSheetId="1">#REF!</definedName>
    <definedName name="MBUF">[4]MBUQ!$E$19</definedName>
    <definedName name="MBUFMANUAL" localSheetId="1">#REF!</definedName>
    <definedName name="MBUFMANUAL">#REF!</definedName>
    <definedName name="MBUQ" localSheetId="1">#REF!</definedName>
    <definedName name="MBUQ">[4]MBUQ!#REF!</definedName>
    <definedName name="Medição" localSheetId="1">#REF!</definedName>
    <definedName name="Medição">#REF!</definedName>
    <definedName name="MEDIÇÃO1" localSheetId="1">#REF!</definedName>
    <definedName name="MEDIÇÃO1">[24]DADOS!$C$21</definedName>
    <definedName name="medir" localSheetId="1">#REF!</definedName>
    <definedName name="medir">[33]Teor!$B$3:$B$7</definedName>
    <definedName name="MEIO" localSheetId="1">#REF!</definedName>
    <definedName name="MEIO">#REF!</definedName>
    <definedName name="MEMORIA">#REF!</definedName>
    <definedName name="MERCADOSEL" localSheetId="1">#REF!</definedName>
    <definedName name="MERCADOSEL">#REF!</definedName>
    <definedName name="MERCADOSELF" localSheetId="1">#REF!</definedName>
    <definedName name="MERCADOSELF">#REF!</definedName>
    <definedName name="MERDA" localSheetId="1">DRENAGEM!MERDA</definedName>
    <definedName name="MERDA" localSheetId="2">PAVIMENTAÇÃO!MERDA</definedName>
    <definedName name="MERDA" localSheetId="0">PRELIMINARES!MERDA</definedName>
    <definedName name="MERDA">[0]!MERDA</definedName>
    <definedName name="MES" localSheetId="1">#REF!</definedName>
    <definedName name="MES">'[4]F. MEDIÇAO'!$C$135</definedName>
    <definedName name="MESTEXTO" localSheetId="1">#REF!</definedName>
    <definedName name="MESTEXTO">[18]DADOS!$B$16</definedName>
    <definedName name="MFC" localSheetId="1">#REF!</definedName>
    <definedName name="MFC">'[18]2 S 04 910 55'!$H$65</definedName>
    <definedName name="MICHAEL">#REF!</definedName>
    <definedName name="MICRO" localSheetId="1">#REF!</definedName>
    <definedName name="MICRO">'[18]5 S 02 511 52'!$H$67</definedName>
    <definedName name="MICRO1.5" localSheetId="1">#REF!</definedName>
    <definedName name="MICRO1.5">[12]Serviços!$G$53</definedName>
    <definedName name="MICRO8" localSheetId="1">#REF!</definedName>
    <definedName name="MICRO8">'[18]5 S 02 511 51'!$H$67</definedName>
    <definedName name="mmm" localSheetId="1">#REF!</definedName>
    <definedName name="mmm">#REF!</definedName>
    <definedName name="MMMMM">#REF!</definedName>
    <definedName name="mmmmmmmmmmmmmmmmmm" localSheetId="1">#REF!</definedName>
    <definedName name="mmmmmmmmmmmmmmmmmm">#REF!</definedName>
    <definedName name="MO" localSheetId="1" hidden="1">#REF!</definedName>
    <definedName name="MO" hidden="1">#REF!</definedName>
    <definedName name="Mob" localSheetId="1">#REF!</definedName>
    <definedName name="Mob">#REF!</definedName>
    <definedName name="Modelo" localSheetId="1" hidden="1">#REF!</definedName>
    <definedName name="Modelo" hidden="1">#REF!</definedName>
    <definedName name="módulo1.Extenso" localSheetId="1">DRENAGEM!módulo1.Extenso</definedName>
    <definedName name="módulo1.Extenso" localSheetId="2">PAVIMENTAÇÃO!módulo1.Extenso</definedName>
    <definedName name="módulo1.Extenso" localSheetId="0">PRELIMINARES!módulo1.Extenso</definedName>
    <definedName name="módulo1.Extenso">[0]!módulo1.Extenso</definedName>
    <definedName name="MOTOSERRA" localSheetId="1">#REF!</definedName>
    <definedName name="MOTOSERRA">[12]Serviços!$G$64</definedName>
    <definedName name="MP" localSheetId="1" hidden="1">#REF!</definedName>
    <definedName name="MP" hidden="1">#REF!</definedName>
    <definedName name="MUDAS" localSheetId="1">#REF!</definedName>
    <definedName name="MUDAS">#REF!</definedName>
    <definedName name="municipio" localSheetId="1">#REF!</definedName>
    <definedName name="municipio">'[34]Municípios ISS'!$A$2:$A$80</definedName>
    <definedName name="MXNV">#REF!</definedName>
    <definedName name="N_NF" localSheetId="1">#REF!</definedName>
    <definedName name="N_NF">[24]DADOS!$C$24</definedName>
    <definedName name="NEGATIVO">#REF!</definedName>
    <definedName name="NLEq" hidden="1">4</definedName>
    <definedName name="NLMo" hidden="1">6</definedName>
    <definedName name="NLMp" hidden="1">5</definedName>
    <definedName name="NLTr" hidden="1">3</definedName>
    <definedName name="NNNNNNNNNNNNNNNNNNNNNN">#REF!</definedName>
    <definedName name="NOME1">#REF!</definedName>
    <definedName name="NOME1_6">#REF!</definedName>
    <definedName name="NTEI" localSheetId="1">#REF!</definedName>
    <definedName name="NTEI">'[17]PRO-08'!#REF!</definedName>
    <definedName name="NUAISDHG" localSheetId="1">#REF!</definedName>
    <definedName name="NUAISDHG">[7]Original!#REF!</definedName>
    <definedName name="num_linhas">#REF!</definedName>
    <definedName name="NUMEROMEDIÇÃO" localSheetId="1">#REF!</definedName>
    <definedName name="NUMEROMEDIÇÃO">'[4]F. MEDIÇAO'!$C$138</definedName>
    <definedName name="o">#REF!</definedName>
    <definedName name="oac" localSheetId="1">#REF!</definedName>
    <definedName name="oac">#REF!</definedName>
    <definedName name="OAE">#REF!</definedName>
    <definedName name="OBR_NE" localSheetId="1">#REF!</definedName>
    <definedName name="OBR_NE">#REF!</definedName>
    <definedName name="OBR_SE" localSheetId="1">#REF!</definedName>
    <definedName name="OBR_SE">#REF!</definedName>
    <definedName name="OBR_SL" localSheetId="1">#REF!</definedName>
    <definedName name="OBR_SL">#REF!</definedName>
    <definedName name="OBR_TC" localSheetId="1">#REF!</definedName>
    <definedName name="OBR_TC">#REF!</definedName>
    <definedName name="OBRA" localSheetId="1">#REF!</definedName>
    <definedName name="OBRA">[35]ACOMPANHAMENTO!$D$6</definedName>
    <definedName name="OBRAS" localSheetId="1">#REF!</definedName>
    <definedName name="OBRAS">#REF!</definedName>
    <definedName name="OBRASF" localSheetId="1">#REF!</definedName>
    <definedName name="OBRASF">#REF!</definedName>
    <definedName name="oc" localSheetId="1">#REF!</definedName>
    <definedName name="oc">#REF!</definedName>
    <definedName name="OI">#REF!</definedName>
    <definedName name="ok" localSheetId="1">#REF!</definedName>
    <definedName name="ok">[36]Dados!$B$1</definedName>
    <definedName name="OLEO">#REF!</definedName>
    <definedName name="OnOff" hidden="1">"ON"</definedName>
    <definedName name="OPA" localSheetId="1">#REF!</definedName>
    <definedName name="OPA">'[17]PRO-08'!#REF!</definedName>
    <definedName name="OPERACAO">#REF!</definedName>
    <definedName name="Orçamento">#REF!</definedName>
    <definedName name="Orçamento_Básico">#REF!</definedName>
    <definedName name="OrçamentoTotal">#REF!</definedName>
    <definedName name="Ordem" localSheetId="1" hidden="1">#REF!</definedName>
    <definedName name="Ordem" hidden="1">#REF!</definedName>
    <definedName name="org" localSheetId="1">#REF!</definedName>
    <definedName name="org">[26]TRAÇOS!$A$41</definedName>
    <definedName name="Origem" localSheetId="1" hidden="1">#REF!</definedName>
    <definedName name="Origem" hidden="1">#REF!</definedName>
    <definedName name="ORLANDO">#REF!</definedName>
    <definedName name="orrlando">#REF!</definedName>
    <definedName name="p">#REF!</definedName>
    <definedName name="p01.401.00" localSheetId="1">#REF!</definedName>
    <definedName name="p01.401.00">#REF!</definedName>
    <definedName name="p02.300.00" localSheetId="1">#REF!</definedName>
    <definedName name="p02.300.00">#REF!</definedName>
    <definedName name="p02.400.00" localSheetId="1">#REF!</definedName>
    <definedName name="p02.400.00">#REF!</definedName>
    <definedName name="p02.500.01" localSheetId="1">#REF!</definedName>
    <definedName name="p02.500.01">#REF!</definedName>
    <definedName name="p02.530.00" localSheetId="1">#REF!</definedName>
    <definedName name="p02.530.00">#REF!</definedName>
    <definedName name="p02.530.01" localSheetId="1">#REF!</definedName>
    <definedName name="p02.530.01">#REF!</definedName>
    <definedName name="p02.530.02" localSheetId="1">#REF!</definedName>
    <definedName name="p02.530.02">#REF!</definedName>
    <definedName name="P02.530.03" localSheetId="1">#REF!</definedName>
    <definedName name="P02.530.03">#REF!</definedName>
    <definedName name="p02.540.00" localSheetId="1">#REF!</definedName>
    <definedName name="p02.540.00">#REF!</definedName>
    <definedName name="p03.950.00" localSheetId="1">#REF!</definedName>
    <definedName name="p03.950.00">#REF!</definedName>
    <definedName name="Parcial">#REF!</definedName>
    <definedName name="PassaExtenso" localSheetId="1">#REF!</definedName>
    <definedName name="PassaExtenso">[32]!PassaExtenso</definedName>
    <definedName name="PAV" localSheetId="1">#REF!</definedName>
    <definedName name="PAV">[37]RESUMO_AUT1!#REF!</definedName>
    <definedName name="pavi" localSheetId="1">#REF!</definedName>
    <definedName name="pavi">#REF!</definedName>
    <definedName name="Pavimento">#REF!</definedName>
    <definedName name="PAVIMENTONOVO" localSheetId="1">#REF!</definedName>
    <definedName name="PAVIMENTONOVO">[38]QuQuant!#REF!</definedName>
    <definedName name="Payment_Needed">"Pagamento necessário"</definedName>
    <definedName name="PCAP.20" localSheetId="1">#REF!</definedName>
    <definedName name="PCAP.20">#REF!</definedName>
    <definedName name="PCM.30" localSheetId="1">#REF!</definedName>
    <definedName name="PCM.30">#REF!</definedName>
    <definedName name="PEAD1200" localSheetId="1">#REF!</definedName>
    <definedName name="PEAD1200">[2]SID_NI_5!#REF!</definedName>
    <definedName name="PEDREIRA" localSheetId="1">#REF!</definedName>
    <definedName name="PEDREIRA">'[19]Vínculo (2)'!$Y$11</definedName>
    <definedName name="PEN" localSheetId="1">#REF!</definedName>
    <definedName name="PEN">[10]SERVIÇOS!#REF!</definedName>
    <definedName name="percentuais" localSheetId="1">#REF!</definedName>
    <definedName name="percentuais">#REF!</definedName>
    <definedName name="PercResid." localSheetId="1">#REF!</definedName>
    <definedName name="PercResid.">#REF!</definedName>
    <definedName name="PERIMETRO">#REF!</definedName>
    <definedName name="PERIODO" localSheetId="1">#REF!</definedName>
    <definedName name="PERIODO">'[4]F. MEDIÇAO'!$C$136</definedName>
    <definedName name="Período" localSheetId="1">#REF!</definedName>
    <definedName name="Período">'[39]F. MEDIÇAO'!$C$131</definedName>
    <definedName name="PERIODO_LIQUIDO" localSheetId="1">#REF!</definedName>
    <definedName name="PERIODO_LIQUIDO">[24]DADOS!$C$22</definedName>
    <definedName name="pesquisa" localSheetId="1">#REF!</definedName>
    <definedName name="pesquisa">#REF!</definedName>
    <definedName name="PILHA">#REF!</definedName>
    <definedName name="PINT" localSheetId="1">#REF!</definedName>
    <definedName name="PINT">'[18]4 S 06 100 11'!$H$65</definedName>
    <definedName name="PINTFAIXA" localSheetId="1">#REF!</definedName>
    <definedName name="PINTFAIXA">[12]Serviços!$G$50</definedName>
    <definedName name="PINTURALIGAÇÃO" localSheetId="1">#REF!</definedName>
    <definedName name="PINTURALIGAÇÃO">#REF!</definedName>
    <definedName name="PL" localSheetId="1">#REF!</definedName>
    <definedName name="PL">[10]SERVIÇOS!#REF!</definedName>
    <definedName name="plan">#REF!</definedName>
    <definedName name="Plan1" localSheetId="1" hidden="1">#REF!</definedName>
    <definedName name="Plan1" hidden="1">#REF!</definedName>
    <definedName name="PLANEJADA" localSheetId="1">#REF!</definedName>
    <definedName name="PLANEJADA">#REF!</definedName>
    <definedName name="PLANILHA">#REF!</definedName>
    <definedName name="PLNA">#REF!</definedName>
    <definedName name="PMBUF" localSheetId="1">#REF!</definedName>
    <definedName name="PMBUF">#REF!</definedName>
    <definedName name="POBRE">#REF!</definedName>
    <definedName name="Ponte" localSheetId="1">DRENAGEM!Ponte</definedName>
    <definedName name="Ponte" localSheetId="2">PAVIMENTAÇÃO!Ponte</definedName>
    <definedName name="Ponte" localSheetId="0">PRELIMINARES!Ponte</definedName>
    <definedName name="Ponte">[0]!Ponte</definedName>
    <definedName name="PORRA">#REF!</definedName>
    <definedName name="Posição" localSheetId="1" hidden="1">#REF!</definedName>
    <definedName name="Posição" hidden="1">#REF!</definedName>
    <definedName name="potencia" localSheetId="1">#REF!</definedName>
    <definedName name="potencia">#REF!</definedName>
    <definedName name="Prd" hidden="1">#N/A</definedName>
    <definedName name="PrdAux" hidden="1">#N/A</definedName>
    <definedName name="PRE">#REF!</definedName>
    <definedName name="precipitações" localSheetId="1">#REF!</definedName>
    <definedName name="precipitações">#REF!</definedName>
    <definedName name="Preço_Improd." localSheetId="1">#REF!</definedName>
    <definedName name="Preço_Improd.">#REF!</definedName>
    <definedName name="Preço_prod." localSheetId="1">#REF!</definedName>
    <definedName name="Preço_prod.">#REF!</definedName>
    <definedName name="preco1" localSheetId="1">#REF!</definedName>
    <definedName name="preco1">#REF!</definedName>
    <definedName name="Print" localSheetId="1">#REF!</definedName>
    <definedName name="Print">[40]QuQuant!#REF!</definedName>
    <definedName name="Print_01" localSheetId="1">#REF!</definedName>
    <definedName name="Print_01">#REF!</definedName>
    <definedName name="Print_Area_MI">#N/A</definedName>
    <definedName name="PRINT_TITLES_MI">#REF!</definedName>
    <definedName name="PRL.1C" localSheetId="1">#REF!</definedName>
    <definedName name="PRL.1C">#REF!</definedName>
    <definedName name="PRM.1C" localSheetId="1">#REF!</definedName>
    <definedName name="PRM.1C">#REF!</definedName>
    <definedName name="PROCESSO" localSheetId="1">#REF!</definedName>
    <definedName name="PROCESSO">[18]DADOS!$B$13</definedName>
    <definedName name="produção" localSheetId="1">#REF!</definedName>
    <definedName name="produção">#REF!</definedName>
    <definedName name="produçao1" localSheetId="1">#REF!</definedName>
    <definedName name="produçao1">#REF!</definedName>
    <definedName name="PRR.1C" localSheetId="1">#REF!</definedName>
    <definedName name="PRR.1C">#REF!</definedName>
    <definedName name="Pto" localSheetId="1">ROUND(#REF!*#REF!,2)</definedName>
    <definedName name="Pto">ROUND(#REF!*#REF!,2)</definedName>
    <definedName name="Pun">#N/A</definedName>
    <definedName name="q" localSheetId="1">#REF!</definedName>
    <definedName name="q">[2]SID_NI_5!#REF!</definedName>
    <definedName name="qadfhnbxfc" localSheetId="1">#REF!</definedName>
    <definedName name="qadfhnbxfc">#REF!</definedName>
    <definedName name="QD" localSheetId="1" hidden="1">#REF!</definedName>
    <definedName name="QD" hidden="1">#REF!</definedName>
    <definedName name="QQ_2" localSheetId="1">DRENAGEM!QQ_2</definedName>
    <definedName name="QQ_2" localSheetId="2">PAVIMENTAÇÃO!QQ_2</definedName>
    <definedName name="QQ_2" localSheetId="0">PRELIMINARES!QQ_2</definedName>
    <definedName name="QQ_2">[0]!QQ_2</definedName>
    <definedName name="QTD" localSheetId="1" hidden="1">#REF!</definedName>
    <definedName name="QTD" hidden="1">#REF!</definedName>
    <definedName name="QtEq" localSheetId="1" hidden="1">#REF!</definedName>
    <definedName name="QtEq" hidden="1">#REF!</definedName>
    <definedName name="QtMo" localSheetId="1" hidden="1">#REF!</definedName>
    <definedName name="QtMo" hidden="1">#REF!</definedName>
    <definedName name="QtMp" localSheetId="1" hidden="1">#REF!</definedName>
    <definedName name="QtMp" hidden="1">#REF!</definedName>
    <definedName name="QtTr" localSheetId="1" hidden="1">#REF!</definedName>
    <definedName name="QtTr" hidden="1">#REF!</definedName>
    <definedName name="Quant." localSheetId="1">#REF!</definedName>
    <definedName name="Quant.">#REF!</definedName>
    <definedName name="Quant.1" localSheetId="1">#REF!</definedName>
    <definedName name="Quant.1">#REF!</definedName>
    <definedName name="QUANTIDADE" localSheetId="1">#REF!</definedName>
    <definedName name="QUANTIDADE">#REF!</definedName>
    <definedName name="QW">#REF!</definedName>
    <definedName name="Rachão" localSheetId="1">DRENAGEM!Rachão</definedName>
    <definedName name="Rachão" localSheetId="2">PAVIMENTAÇÃO!Rachão</definedName>
    <definedName name="Rachão" localSheetId="0">PRELIMINARES!Rachão</definedName>
    <definedName name="Rachão">[0]!Rachão</definedName>
    <definedName name="RBV" localSheetId="1">#REF!</definedName>
    <definedName name="RBV">[33]Teor!$C$3:$C$7</definedName>
    <definedName name="RCGP" localSheetId="1">#REF!</definedName>
    <definedName name="RCGP">[10]SERVIÇOS!#REF!</definedName>
    <definedName name="RCOLONIAO" localSheetId="1">#REF!</definedName>
    <definedName name="RCOLONIAO">[12]Serviços!$G$45</definedName>
    <definedName name="RDEF" localSheetId="1">#REF!</definedName>
    <definedName name="RDEF">'[18]3 S 08 401 00'!$H$65</definedName>
    <definedName name="reaj" localSheetId="1">#REF!</definedName>
    <definedName name="reaj">'[4]F. MEDIÇAO'!$L$83</definedName>
    <definedName name="REAJ1" localSheetId="1">#REF!</definedName>
    <definedName name="REAJ1">'[4]F. MEDIÇAO'!$L$86</definedName>
    <definedName name="REAJ2" localSheetId="1">#REF!</definedName>
    <definedName name="REAJ2">'[4]F. MEDIÇAO'!$L$90</definedName>
    <definedName name="REAJ3" localSheetId="1">#REF!</definedName>
    <definedName name="REAJ3">'[4]F. MEDIÇAO'!$L$93</definedName>
    <definedName name="REAJ4" localSheetId="1">#REF!</definedName>
    <definedName name="REAJ4">'[4]F. MEDIÇAO'!$L$94</definedName>
    <definedName name="REAJ5" localSheetId="1">#REF!</definedName>
    <definedName name="REAJ5">'[4]F. MEDIÇAO'!$L$98</definedName>
    <definedName name="REAJAQUISIÇÃO" localSheetId="1">#REF!</definedName>
    <definedName name="REAJAQUISIÇÃO">#REF!</definedName>
    <definedName name="REAJTRANSPORTE" localSheetId="1">#REF!</definedName>
    <definedName name="REAJTRANSPORTE">#REF!</definedName>
    <definedName name="REAJUSTAMENTO" localSheetId="1">#REF!</definedName>
    <definedName name="REAJUSTAMENTO">#REF!</definedName>
    <definedName name="reajustamentoaquisição" localSheetId="1">#REF!</definedName>
    <definedName name="reajustamentoaquisição">#REF!</definedName>
    <definedName name="reajustamentotransp" localSheetId="1">#REF!</definedName>
    <definedName name="reajustamentotransp">#REF!</definedName>
    <definedName name="Real_170" localSheetId="1">#REF!</definedName>
    <definedName name="Real_170">#REF!</definedName>
    <definedName name="Real_180" localSheetId="1">#REF!</definedName>
    <definedName name="Real_180">#REF!</definedName>
    <definedName name="Real_190" localSheetId="1">#REF!</definedName>
    <definedName name="Real_190">#REF!</definedName>
    <definedName name="Real_250" localSheetId="1">#REF!</definedName>
    <definedName name="Real_250">#REF!</definedName>
    <definedName name="Real_270" localSheetId="1">#REF!</definedName>
    <definedName name="Real_270">#REF!</definedName>
    <definedName name="Real_320" localSheetId="1">#REF!</definedName>
    <definedName name="Real_320">#REF!</definedName>
    <definedName name="Real_330" localSheetId="1">#REF!</definedName>
    <definedName name="Real_330">#REF!</definedName>
    <definedName name="Real_350" localSheetId="1">#REF!</definedName>
    <definedName name="Real_350">#REF!</definedName>
    <definedName name="Real_370" localSheetId="1">#REF!</definedName>
    <definedName name="Real_370">#REF!</definedName>
    <definedName name="Real_390" localSheetId="1">#REF!</definedName>
    <definedName name="Real_390">#REF!</definedName>
    <definedName name="Real_400" localSheetId="1">#REF!</definedName>
    <definedName name="Real_400">#REF!</definedName>
    <definedName name="Real_401" localSheetId="1">#REF!</definedName>
    <definedName name="Real_401">#REF!</definedName>
    <definedName name="Real_402" localSheetId="1">#REF!</definedName>
    <definedName name="Real_402">#REF!</definedName>
    <definedName name="Real_403" localSheetId="1">#REF!</definedName>
    <definedName name="Real_403">#REF!</definedName>
    <definedName name="Real_405" localSheetId="1">#REF!</definedName>
    <definedName name="Real_405">#REF!</definedName>
    <definedName name="Real_406" localSheetId="1">#REF!</definedName>
    <definedName name="Real_406">#REF!</definedName>
    <definedName name="Real_407" localSheetId="1">#REF!</definedName>
    <definedName name="Real_407">#REF!</definedName>
    <definedName name="Real_408" localSheetId="1">#REF!</definedName>
    <definedName name="Real_408">#REF!</definedName>
    <definedName name="Real_409" localSheetId="1">#REF!</definedName>
    <definedName name="Real_409">#REF!</definedName>
    <definedName name="Real_410" localSheetId="1">#REF!</definedName>
    <definedName name="Real_410">#REF!</definedName>
    <definedName name="Real_411" localSheetId="1">#REF!</definedName>
    <definedName name="Real_411">#REF!</definedName>
    <definedName name="Real_CP" localSheetId="1">#REF!</definedName>
    <definedName name="Real_CP">#REF!</definedName>
    <definedName name="Real_Priv" localSheetId="1">#REF!</definedName>
    <definedName name="Real_Priv">#REF!</definedName>
    <definedName name="Real_Publ" localSheetId="1">#REF!</definedName>
    <definedName name="Real_Publ">#REF!</definedName>
    <definedName name="rec" localSheetId="1">DRENAGEM!rec</definedName>
    <definedName name="rec" localSheetId="2">PAVIMENTAÇÃO!rec</definedName>
    <definedName name="rec" localSheetId="0">PRELIMINARES!rec</definedName>
    <definedName name="rec">[0]!rec</definedName>
    <definedName name="RECGC" localSheetId="1">#REF!</definedName>
    <definedName name="RECGC">[12]Serviços!$G$32</definedName>
    <definedName name="RECGP" localSheetId="1">#REF!</definedName>
    <definedName name="RECGP">#REF!</definedName>
    <definedName name="RECOMPOSIÇÃOMANUAL" localSheetId="1">#REF!</definedName>
    <definedName name="RECOMPOSIÇÃOMANUAL">#REF!</definedName>
    <definedName name="RECOMPOSIÇÃOMECANIZADA" localSheetId="1">#REF!</definedName>
    <definedName name="RECOMPOSIÇÃOMECANIZADA">#REF!</definedName>
    <definedName name="RECPS" localSheetId="1">#REF!</definedName>
    <definedName name="RECPS">[12]Serviços!$G$39</definedName>
    <definedName name="RECREV" localSheetId="1">#REF!</definedName>
    <definedName name="RECREV">'[4]Recomp. revest. CBUQ'!#REF!</definedName>
    <definedName name="RECREVESTIMENTO" localSheetId="1">#REF!</definedName>
    <definedName name="RECREVESTIMENTO">'[4]Recomp. revest. CBUQ'!#REF!</definedName>
    <definedName name="RECREVPRIMARIO" localSheetId="1">#REF!</definedName>
    <definedName name="RECREVPRIMARIO">#REF!</definedName>
    <definedName name="REF" localSheetId="1">#REF!</definedName>
    <definedName name="REF">[41]Inv.I!$E$32</definedName>
    <definedName name="REG" localSheetId="1">#REF!</definedName>
    <definedName name="REG">#REF!</definedName>
    <definedName name="REGFAIXA" localSheetId="1">#REF!</definedName>
    <definedName name="REGFAIXA">[12]Serviços!$G$11</definedName>
    <definedName name="REGULA" localSheetId="1">#REF!</definedName>
    <definedName name="REGULA">#REF!</definedName>
    <definedName name="Reimbursement">"Reembolso"</definedName>
    <definedName name="Relat" localSheetId="1" hidden="1">#REF!</definedName>
    <definedName name="Relat" hidden="1">#REF!</definedName>
    <definedName name="REMENDOMANUAL" localSheetId="1">#REF!</definedName>
    <definedName name="REMENDOMANUAL">#REF!</definedName>
    <definedName name="REMMAN" localSheetId="1">#REF!</definedName>
    <definedName name="REMMAN">#REF!</definedName>
    <definedName name="REMMEC" localSheetId="1">#REF!</definedName>
    <definedName name="REMMEC">#REF!</definedName>
    <definedName name="Remoção_canalização_D_0_60m">#REF!</definedName>
    <definedName name="REMOPS" localSheetId="1">#REF!</definedName>
    <definedName name="REMOPS">[12]Serviços!$G$49</definedName>
    <definedName name="RESUMO" localSheetId="1">DRENAGEM!RESUMO</definedName>
    <definedName name="RESUMO" localSheetId="2">PAVIMENTAÇÃO!RESUMO</definedName>
    <definedName name="RESUMO" localSheetId="0">PRELIMINARES!RESUMO</definedName>
    <definedName name="RESUMO">[0]!RESUMO</definedName>
    <definedName name="RETRO" localSheetId="1">#REF!</definedName>
    <definedName name="RETRO">[12]Serviços!$G$62</definedName>
    <definedName name="REV">#REF!</definedName>
    <definedName name="RGC" localSheetId="1">#REF!</definedName>
    <definedName name="RGC">'[18]3 S 08 200 50'!$H$65</definedName>
    <definedName name="RICARDO">#REF!</definedName>
    <definedName name="RMA" localSheetId="1">#REF!</definedName>
    <definedName name="RMA">[10]SERVIÇOS!#REF!</definedName>
    <definedName name="RMAN" localSheetId="1">#REF!</definedName>
    <definedName name="RMAN">[12]Serviços!$G$44</definedName>
    <definedName name="RMANAT" localSheetId="1">#REF!</definedName>
    <definedName name="RMANAT">[12]Serviços!$G$42</definedName>
    <definedName name="RMEC" localSheetId="1">#REF!</definedName>
    <definedName name="RMEC">[12]Serviços!$G$46</definedName>
    <definedName name="RMECAT" localSheetId="1">#REF!</definedName>
    <definedName name="RMECAT">[12]Serviços!$G$43</definedName>
    <definedName name="RMSH" localSheetId="1">#REF!</definedName>
    <definedName name="RMSH">[12]Serviços!$G$41</definedName>
    <definedName name="ROÇADA" localSheetId="1">#REF!</definedName>
    <definedName name="ROÇADA">#REF!</definedName>
    <definedName name="ROÇADACOLONIÃO" localSheetId="1">#REF!</definedName>
    <definedName name="ROÇADACOLONIÃO">#REF!</definedName>
    <definedName name="rod" localSheetId="1">#REF!</definedName>
    <definedName name="rod">[26]TRAÇOS!$A$31</definedName>
    <definedName name="rodo" localSheetId="1">#REF!</definedName>
    <definedName name="rodo">[26]TRAÇOS!$A$42</definedName>
    <definedName name="RODOVIA" localSheetId="1">#REF!</definedName>
    <definedName name="RODOVIA">'[4]F. MEDIÇAO'!$B$133</definedName>
    <definedName name="RODOVIA_1" localSheetId="1">#REF!</definedName>
    <definedName name="RODOVIA_1">[24]DADOS!$C$7</definedName>
    <definedName name="RPDMAN" localSheetId="1">#REF!</definedName>
    <definedName name="RPDMAN">[12]Serviços!$G$27</definedName>
    <definedName name="RPDMEC" localSheetId="1">#REF!</definedName>
    <definedName name="RPDMEC">[12]Serviços!$G$28</definedName>
    <definedName name="RR.1C" localSheetId="1">#REF!</definedName>
    <definedName name="RR.1C">#REF!</definedName>
    <definedName name="RR.1CREC" localSheetId="1">#REF!</definedName>
    <definedName name="RR.1CREC">'[4]Recomp. revest. CBUQ'!#REF!</definedName>
    <definedName name="RRM" localSheetId="1">#REF!</definedName>
    <definedName name="RRM">[10]SERVIÇOS!#REF!</definedName>
    <definedName name="RRP" localSheetId="1">#REF!</definedName>
    <definedName name="RRP">[10]SERVIÇOS!#REF!</definedName>
    <definedName name="rrr" localSheetId="1">#REF!</definedName>
    <definedName name="rrr">[42]RESUMO_AUT1!#REF!</definedName>
    <definedName name="RRRR" localSheetId="1">#REF!</definedName>
    <definedName name="RRRR">#REF!</definedName>
    <definedName name="RS" localSheetId="1">#REF!</definedName>
    <definedName name="RS">#REF!</definedName>
    <definedName name="rua">#REF!</definedName>
    <definedName name="RVGL" localSheetId="1">#REF!</definedName>
    <definedName name="RVGL">[10]SERVIÇOS!#REF!</definedName>
    <definedName name="sad">#REF!</definedName>
    <definedName name="Salários" localSheetId="1">#REF!</definedName>
    <definedName name="Salários">#REF!</definedName>
    <definedName name="SB" localSheetId="1">#REF!</definedName>
    <definedName name="SB">[26]SERV!$K$10</definedName>
    <definedName name="sbg" localSheetId="1">#REF!</definedName>
    <definedName name="sbg">#REF!</definedName>
    <definedName name="sbsdbsdb">#REF!</definedName>
    <definedName name="SBTC" localSheetId="1">#REF!</definedName>
    <definedName name="SBTC">#REF!</definedName>
    <definedName name="sdbbsdb">#REF!</definedName>
    <definedName name="sdbsdb">#REF!</definedName>
    <definedName name="sdf">#REF!</definedName>
    <definedName name="se" localSheetId="1">#REF!</definedName>
    <definedName name="se">'[13]Fresagem de Pista Ago-98'!#REF!</definedName>
    <definedName name="SEG" localSheetId="1">#REF!</definedName>
    <definedName name="SEG">[43]INDICES!$C$136</definedName>
    <definedName name="SEGMENTO" localSheetId="1">#REF!</definedName>
    <definedName name="SEGMENTO">[24]DADOS!$C$13</definedName>
    <definedName name="SEGMENTO_1" localSheetId="1">#REF!</definedName>
    <definedName name="SEGMENTO_1">[24]DADOS!$C$14</definedName>
    <definedName name="SERV" localSheetId="1">#REF!</definedName>
    <definedName name="SERV">#REF!</definedName>
    <definedName name="SERVENTE" localSheetId="1">#REF!</definedName>
    <definedName name="SERVENTE">[12]Serviços!$G$61</definedName>
    <definedName name="SERVIÇO" localSheetId="1">#REF!</definedName>
    <definedName name="SERVIÇO">[26]SERV!$B$4:$F$142</definedName>
    <definedName name="serviço1" localSheetId="1">#REF!</definedName>
    <definedName name="serviço1">#REF!</definedName>
    <definedName name="Serviços" localSheetId="1">#REF!</definedName>
    <definedName name="Serviços">[44]Serviços!$A:$I</definedName>
    <definedName name="sfahjbrgoaiejrbg">#REF!</definedName>
    <definedName name="SICRO" localSheetId="1">#REF!</definedName>
    <definedName name="SICRO">[18]DADOS!$B$14</definedName>
    <definedName name="SIH">#REF!</definedName>
    <definedName name="SIV">#REF!</definedName>
    <definedName name="SLRP" localSheetId="1">#REF!</definedName>
    <definedName name="SLRP">[10]SERVIÇOS!#REF!</definedName>
    <definedName name="solo" localSheetId="1">#REF!</definedName>
    <definedName name="solo">#REF!</definedName>
    <definedName name="SOLOCIM" localSheetId="1">#REF!</definedName>
    <definedName name="SOLOCIM">[12]Serviços!$G$13</definedName>
    <definedName name="SOLOMANUAL" localSheetId="1">#REF!</definedName>
    <definedName name="SOLOMANUAL">#REF!</definedName>
    <definedName name="solomecanizado" localSheetId="1">#REF!</definedName>
    <definedName name="solomecanizado">#REF!</definedName>
    <definedName name="SOMA6" localSheetId="1">#REF!</definedName>
    <definedName name="SOMA6">[10]ORÇAMENTO!#REF!</definedName>
    <definedName name="SOMA7" localSheetId="1">#REF!</definedName>
    <definedName name="SOMA7">[10]ORÇAMENTO!#REF!</definedName>
    <definedName name="SRV" localSheetId="1" hidden="1">#REF!</definedName>
    <definedName name="SRV" hidden="1">#REF!</definedName>
    <definedName name="sss" localSheetId="1">#REF!</definedName>
    <definedName name="sss">[38]QuQuant!#REF!</definedName>
    <definedName name="sssrttt" localSheetId="1">DRENAGEM!sssrttt</definedName>
    <definedName name="sssrttt" localSheetId="2">PAVIMENTAÇÃO!sssrttt</definedName>
    <definedName name="sssrttt" localSheetId="0">PRELIMINARES!sssrttt</definedName>
    <definedName name="sssrttt">[0]!sssrttt</definedName>
    <definedName name="SSSS" localSheetId="1">#REF!</definedName>
    <definedName name="SSSS">[40]QuQuant!#REF!</definedName>
    <definedName name="SSSSSS" localSheetId="1">#REF!</definedName>
    <definedName name="SSSSSS">[42]RESUMO_AUT1!#REF!</definedName>
    <definedName name="ST" localSheetId="1">#REF!</definedName>
    <definedName name="ST">[12]Serviços!$G$29</definedName>
    <definedName name="STC" localSheetId="1">#REF!</definedName>
    <definedName name="STC">'[18]2 S 04 900 01'!$H$65</definedName>
    <definedName name="STR" localSheetId="1">#REF!</definedName>
    <definedName name="STR">[10]INDICES!$C$128</definedName>
    <definedName name="SUB_TRECHO" localSheetId="1">#REF!</definedName>
    <definedName name="SUB_TRECHO">#REF!</definedName>
    <definedName name="Subt" localSheetId="1">#REF!</definedName>
    <definedName name="Subt">#REF!</definedName>
    <definedName name="subtrec" localSheetId="1">#REF!</definedName>
    <definedName name="subtrec">[26]TRAÇOS!$A$36</definedName>
    <definedName name="SUBTRECHO" localSheetId="1">#REF!</definedName>
    <definedName name="SUBTRECHO">[24]DADOS!$C$11</definedName>
    <definedName name="SUBTRECHO_1" localSheetId="1">#REF!</definedName>
    <definedName name="SUBTRECHO_1">[24]DADOS!$C$12</definedName>
    <definedName name="SUPER" localSheetId="1">#REF!</definedName>
    <definedName name="SUPER">'[4]F. MEDIÇAO'!$A$102</definedName>
    <definedName name="SUUU7">#REF!</definedName>
    <definedName name="SVASRTVARTVAWRTVAWRTBVAWTEBAWEBTAW">#REF!</definedName>
    <definedName name="T" localSheetId="1">#REF!</definedName>
    <definedName name="T">[45]TABELA!$A$1:$H$1001</definedName>
    <definedName name="T0.230.17" localSheetId="1">#REF!</definedName>
    <definedName name="T0.230.17">#REF!</definedName>
    <definedName name="T0.303.17" localSheetId="1">#REF!</definedName>
    <definedName name="T0.303.17">#REF!</definedName>
    <definedName name="T2.241.00" localSheetId="1">#REF!</definedName>
    <definedName name="T2.241.00">#REF!</definedName>
    <definedName name="T2.500.01" localSheetId="1">#REF!</definedName>
    <definedName name="T2.500.01">#REF!</definedName>
    <definedName name="T2.530.02" localSheetId="1">#REF!</definedName>
    <definedName name="T2.530.02">'[4]Recomp. revest. CBUQ'!#REF!</definedName>
    <definedName name="T3.329.01" localSheetId="1">#REF!</definedName>
    <definedName name="T3.329.01">#REF!</definedName>
    <definedName name="T3.950.00" localSheetId="1">#REF!</definedName>
    <definedName name="T3.950.00">#REF!</definedName>
    <definedName name="T4.000.00" localSheetId="1">#REF!</definedName>
    <definedName name="T4.000.00">#REF!</definedName>
    <definedName name="T5.000.00" localSheetId="1">#REF!</definedName>
    <definedName name="T5.000.00">#REF!</definedName>
    <definedName name="T8.100.01" localSheetId="1">#REF!</definedName>
    <definedName name="T8.100.01">#REF!</definedName>
    <definedName name="T8.300.01" localSheetId="1">#REF!</definedName>
    <definedName name="T8.300.01">#REF!</definedName>
    <definedName name="t8.301.01" localSheetId="1">#REF!</definedName>
    <definedName name="t8.301.01">#REF!</definedName>
    <definedName name="T8.302.05" localSheetId="1">#REF!</definedName>
    <definedName name="T8.302.05">#REF!</definedName>
    <definedName name="T8.402.00" localSheetId="1">#REF!</definedName>
    <definedName name="T8.402.00">#REF!</definedName>
    <definedName name="T8.500.00" localSheetId="1">#REF!</definedName>
    <definedName name="T8.500.00">#REF!</definedName>
    <definedName name="t8.501.00" localSheetId="1">#REF!</definedName>
    <definedName name="t8.501.00">#REF!</definedName>
    <definedName name="T8.900.00" localSheetId="1">#REF!</definedName>
    <definedName name="T8.900.00">#REF!</definedName>
    <definedName name="T8.900.01" localSheetId="1">#REF!</definedName>
    <definedName name="T8.900.01">#REF!</definedName>
    <definedName name="T8.901.01" localSheetId="1">#REF!</definedName>
    <definedName name="T8.901.01">#REF!</definedName>
    <definedName name="T8.910.00" localSheetId="1">#REF!</definedName>
    <definedName name="T8.910.00">#REF!</definedName>
    <definedName name="T9.002.00" localSheetId="1">#REF!</definedName>
    <definedName name="T9.002.00">[4]TRANSPORTE!$J$38</definedName>
    <definedName name="T9.002.06" localSheetId="1">#REF!</definedName>
    <definedName name="T9.002.06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CS" localSheetId="1">#REF!</definedName>
    <definedName name="TACS">#REF!</definedName>
    <definedName name="tapaburaco" localSheetId="1">#REF!</definedName>
    <definedName name="tapaburaco">'[4]T. BURACO'!$F$41</definedName>
    <definedName name="TAPAEMERGENCIAL" localSheetId="1">#REF!</definedName>
    <definedName name="TAPAEMERGENCIAL">#REF!</definedName>
    <definedName name="TaxaJuros" localSheetId="1">#REF!</definedName>
    <definedName name="TaxaJuros">#REF!</definedName>
    <definedName name="TB" localSheetId="1">#REF!</definedName>
    <definedName name="TB">[12]Serviços!$G$26</definedName>
    <definedName name="TCAP" localSheetId="1">#REF!</definedName>
    <definedName name="TCAP">[18]T_CAP!$H$65</definedName>
    <definedName name="TCC" localSheetId="1">#REF!</definedName>
    <definedName name="TCC">[12]Serviços!$G$57</definedName>
    <definedName name="TCM" localSheetId="1">#REF!</definedName>
    <definedName name="TCM">[18]T_CM30!$H$65</definedName>
    <definedName name="TENROCAMENTO" localSheetId="1">#REF!</definedName>
    <definedName name="TENROCAMENTO">#REF!</definedName>
    <definedName name="Teor" localSheetId="1">#REF!</definedName>
    <definedName name="Teor">[33]Teor!$A$3:$A$7</definedName>
    <definedName name="terra" localSheetId="1">#REF!</definedName>
    <definedName name="terra">#REF!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3" localSheetId="1">#REF!</definedName>
    <definedName name="TEST3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TITULO">#REF!</definedName>
    <definedName name="_xlnm.Print_Titles" localSheetId="1">DRENAGEM!$10:$12</definedName>
    <definedName name="TLMBCS" localSheetId="1">#REF!</definedName>
    <definedName name="TLMBCS">#REF!</definedName>
    <definedName name="TOT" localSheetId="1" hidden="1">#REF!</definedName>
    <definedName name="TOT" hidden="1">#REF!</definedName>
    <definedName name="TOTAL" localSheetId="1">#REF!</definedName>
    <definedName name="TOTAL">#REF!</definedName>
    <definedName name="TOTGC" localSheetId="1">#REF!</definedName>
    <definedName name="TOTGC">#REF!</definedName>
    <definedName name="TPM" localSheetId="1">#REF!</definedName>
    <definedName name="TPM">#REF!</definedName>
    <definedName name="TR" localSheetId="1">#REF!</definedName>
    <definedName name="TR">[10]INDICES!$C$127</definedName>
    <definedName name="TrabAnual" localSheetId="1">#REF!</definedName>
    <definedName name="TrabAnual">#REF!</definedName>
    <definedName name="TRAF" localSheetId="1">#REF!</definedName>
    <definedName name="TRAF">[37]RESUMO_AUT1!#REF!</definedName>
    <definedName name="TRANSPORTE10" localSheetId="1">#REF!</definedName>
    <definedName name="TRANSPORTE10">#REF!</definedName>
    <definedName name="TRANSPORTE4T" localSheetId="1">#REF!</definedName>
    <definedName name="TRANSPORTE4T">[4]TRANSPORTE!$J$86</definedName>
    <definedName name="TRANSPORTE5M" localSheetId="1">#REF!</definedName>
    <definedName name="TRANSPORTE5M">[4]TRANSPORTE!$J$36</definedName>
    <definedName name="TRANSPORTEBASEMANUAL" localSheetId="1">#REF!</definedName>
    <definedName name="TRANSPORTEBASEMANUAL">#REF!</definedName>
    <definedName name="TRANSPORTECAPAMANUAL" localSheetId="1">#REF!</definedName>
    <definedName name="TRANSPORTECAPAMANUAL">#REF!</definedName>
    <definedName name="transportecorreção" localSheetId="1">#REF!</definedName>
    <definedName name="transportecorreção">[4]correção!$K$26</definedName>
    <definedName name="Transporteenrocamento" localSheetId="1">#REF!</definedName>
    <definedName name="Transporteenrocamento">#REF!</definedName>
    <definedName name="TRANSPORTEESPECIAL" localSheetId="1">#REF!</definedName>
    <definedName name="TRANSPORTEESPECIAL">[4]TRANSPORTE!$J$17</definedName>
    <definedName name="TRANSPORTELOCAL" localSheetId="1">#REF!</definedName>
    <definedName name="TRANSPORTELOCAL">#REF!</definedName>
    <definedName name="TRANSPORTEMATBET" localSheetId="1">#REF!</definedName>
    <definedName name="TRANSPORTEMATBET">[4]correção!#REF!</definedName>
    <definedName name="TRANSPORTERECOMPOSIÇÃO" localSheetId="1">#REF!</definedName>
    <definedName name="TRANSPORTERECOMPOSIÇÃO">#REF!</definedName>
    <definedName name="transportetapaburaco" localSheetId="1">#REF!</definedName>
    <definedName name="transportetapaburaco">'[4]T. BURACO'!#REF!</definedName>
    <definedName name="TRANSPORTETAPAEMERGENCIAL" localSheetId="1">#REF!</definedName>
    <definedName name="TRANSPORTETAPAEMERGENCIAL">#REF!</definedName>
    <definedName name="TRANSPSOLO" localSheetId="1">#REF!</definedName>
    <definedName name="TRANSPSOLO">#REF!</definedName>
    <definedName name="TRANSREM" localSheetId="1">#REF!</definedName>
    <definedName name="TRANSREM">[12]Serviços!$G$55</definedName>
    <definedName name="TRC1C" localSheetId="1">#REF!</definedName>
    <definedName name="TRC1C">[18]T_RC1C!$H$65</definedName>
    <definedName name="trec" localSheetId="1">#REF!</definedName>
    <definedName name="trec">[26]TRAÇOS!$A$33</definedName>
    <definedName name="TRECHO" localSheetId="1">#REF!</definedName>
    <definedName name="TRECHO">[24]DADOS!$C$9</definedName>
    <definedName name="TRECHO_1" localSheetId="1">#REF!</definedName>
    <definedName name="TRECHO_1">[24]DADOS!$C$10</definedName>
    <definedName name="TRECREVPRIMARIO" localSheetId="1">#REF!</definedName>
    <definedName name="TRECREVPRIMARIO">#REF!</definedName>
    <definedName name="TRFORMA" localSheetId="1">#REF!</definedName>
    <definedName name="TRFORMA">#REF!</definedName>
    <definedName name="TRMUDAS" localSheetId="1">#REF!</definedName>
    <definedName name="TRMUDAS">#REF!</definedName>
    <definedName name="TRP">#REF!</definedName>
    <definedName name="TRR1C" localSheetId="1">#REF!</definedName>
    <definedName name="TRR1C">[18]T_RR1C!$H$65</definedName>
    <definedName name="TRR2C" localSheetId="1">#REF!</definedName>
    <definedName name="TRR2C">[18]T_RR2C!$H$65</definedName>
    <definedName name="TSD" localSheetId="1">#REF!</definedName>
    <definedName name="TSD">#REF!</definedName>
    <definedName name="TUBO" localSheetId="1">#REF!</definedName>
    <definedName name="TUBO">[10]SERVIÇOS!#REF!</definedName>
    <definedName name="un" hidden="1">#N/A</definedName>
    <definedName name="Und">#N/A</definedName>
    <definedName name="unid.2" localSheetId="1">#REF!</definedName>
    <definedName name="unid.2">#REF!</definedName>
    <definedName name="unidade" localSheetId="1">#REF!</definedName>
    <definedName name="unidade">'[23]TPU-MARÇO_2002'!$F$2:$F$1965</definedName>
    <definedName name="Unidade1" localSheetId="1">#REF!</definedName>
    <definedName name="Unidade1">#REF!</definedName>
    <definedName name="UnidAux" hidden="1">#N/A</definedName>
    <definedName name="Unit.">#REF!</definedName>
    <definedName name="USINA" localSheetId="1">#REF!</definedName>
    <definedName name="USINA">'[19]Vínculo (2)'!$Y$9</definedName>
    <definedName name="uuujsh" localSheetId="1">#REF!</definedName>
    <definedName name="uuujsh">#REF!</definedName>
    <definedName name="VALCORTE" localSheetId="1">#REF!</definedName>
    <definedName name="VALCORTE">#REF!</definedName>
    <definedName name="valeta" localSheetId="1">#REF!</definedName>
    <definedName name="valeta">#REF!</definedName>
    <definedName name="VALOR_NF" localSheetId="1">#REF!</definedName>
    <definedName name="VALOR_NF">[24]DADOS!$C$26</definedName>
    <definedName name="Vazios" localSheetId="1">#REF!</definedName>
    <definedName name="Vazios">[33]Teor!$B$3:$B$7</definedName>
    <definedName name="verde" localSheetId="1">#REF!</definedName>
    <definedName name="verde">#REF!</definedName>
    <definedName name="verdepav" localSheetId="1">#REF!</definedName>
    <definedName name="verdepav">#REF!</definedName>
    <definedName name="VidaAnos" localSheetId="1">#REF!</definedName>
    <definedName name="VidaAnos">#REF!</definedName>
    <definedName name="Vidahoras" localSheetId="1">#REF!</definedName>
    <definedName name="Vidahoras">#REF!</definedName>
    <definedName name="VOL_ACUM" localSheetId="1">#REF!</definedName>
    <definedName name="VOL_ACUM">'[13]Fresagem de Pista Ago-98'!#REF!</definedName>
    <definedName name="VOLUME" localSheetId="1">#REF!</definedName>
    <definedName name="VOLUME">'[13]Fresagem de Pista Ago-98'!#REF!</definedName>
    <definedName name="VPA" localSheetId="1">#REF!</definedName>
    <definedName name="VPA">'[18]2 S 04 401 01'!$H$65</definedName>
    <definedName name="wdgadfgdsz" localSheetId="1">#REF!</definedName>
    <definedName name="wdgadfgdsz">[2]SID_NI_5!#REF!</definedName>
    <definedName name="WEWRWR" localSheetId="1">DRENAGEM!WEWRWR</definedName>
    <definedName name="WEWRWR" localSheetId="2">PAVIMENTAÇÃO!WEWRWR</definedName>
    <definedName name="WEWRWR" localSheetId="0">PRELIMINARES!WEWRWR</definedName>
    <definedName name="WEWRWR">[0]!WEWRWR</definedName>
    <definedName name="WQW">#REF!</definedName>
    <definedName name="wrkifoerngperg">#REF!</definedName>
    <definedName name="wrn.preco." localSheetId="1" hidden="1">{#N/A,#N/A,FALSE,"Pla_Preço";#N/A,#N/A,FALSE,"Crono"}</definedName>
    <definedName name="wrn.preco." localSheetId="2" hidden="1">{#N/A,#N/A,FALSE,"Pla_Preço";#N/A,#N/A,FALSE,"Crono"}</definedName>
    <definedName name="wrn.preco." localSheetId="0" hidden="1">{#N/A,#N/A,FALSE,"Pla_Preço";#N/A,#N/A,FALSE,"Crono"}</definedName>
    <definedName name="wrn.preco." hidden="1">{#N/A,#N/A,FALSE,"Pla_Preço";#N/A,#N/A,FALSE,"Crono"}</definedName>
    <definedName name="WSFDGSJHKJSçghsK">#REF!</definedName>
    <definedName name="x" localSheetId="1">#REF!</definedName>
    <definedName name="x">[46]Equipamentos!#REF!</definedName>
    <definedName name="xczvzxc">#REF!</definedName>
    <definedName name="XXX" localSheetId="1">DRENAGEM!XXX</definedName>
    <definedName name="XXX" localSheetId="2">PAVIMENTAÇÃO!XXX</definedName>
    <definedName name="XXX" localSheetId="0">PRELIMINARES!XXX</definedName>
    <definedName name="XXX">[0]!XXX</definedName>
    <definedName name="xxxx" localSheetId="1">#REF!</definedName>
    <definedName name="xxxx">[2]SID_NI_5!#REF!</definedName>
    <definedName name="xxxxxxx">#REF!</definedName>
    <definedName name="yngrid">#REF!</definedName>
    <definedName name="yngridd">#REF!</definedName>
    <definedName name="yoli">#REF!</definedName>
    <definedName name="yULIA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  <c r="G14" i="3" s="1"/>
  <c r="F13" i="3"/>
  <c r="G13" i="3" s="1"/>
  <c r="F12" i="3"/>
  <c r="G12" i="3" s="1"/>
  <c r="G9" i="3"/>
  <c r="F9" i="3"/>
  <c r="L33" i="2" l="1"/>
  <c r="K33" i="2"/>
  <c r="J33" i="2"/>
  <c r="I33" i="2"/>
  <c r="H33" i="2"/>
  <c r="G33" i="2"/>
  <c r="F33" i="2"/>
  <c r="C33" i="2"/>
  <c r="E32" i="2"/>
  <c r="D32" i="2"/>
  <c r="B32" i="2"/>
  <c r="E31" i="2"/>
  <c r="D31" i="2"/>
  <c r="E30" i="2"/>
  <c r="D30" i="2"/>
  <c r="E29" i="2"/>
  <c r="D29" i="2"/>
  <c r="D33" i="2" s="1"/>
  <c r="B29" i="2"/>
  <c r="B28" i="2"/>
  <c r="M27" i="2"/>
  <c r="M33" i="2" s="1"/>
  <c r="E27" i="2"/>
  <c r="E33" i="2" s="1"/>
  <c r="D27" i="2"/>
  <c r="L22" i="2"/>
  <c r="H22" i="2"/>
  <c r="C22" i="2"/>
  <c r="S21" i="2"/>
  <c r="Q21" i="2"/>
  <c r="T21" i="2" s="1"/>
  <c r="P21" i="2"/>
  <c r="N21" i="2"/>
  <c r="M21" i="2"/>
  <c r="H21" i="2"/>
  <c r="K21" i="2" s="1"/>
  <c r="G21" i="2"/>
  <c r="E21" i="2"/>
  <c r="F21" i="2" s="1"/>
  <c r="D21" i="2"/>
  <c r="B21" i="2"/>
  <c r="Q20" i="2"/>
  <c r="T20" i="2" s="1"/>
  <c r="P20" i="2"/>
  <c r="N20" i="2"/>
  <c r="M20" i="2"/>
  <c r="H20" i="2"/>
  <c r="K20" i="2" s="1"/>
  <c r="G20" i="2"/>
  <c r="E20" i="2"/>
  <c r="F20" i="2" s="1"/>
  <c r="D20" i="2"/>
  <c r="B20" i="2"/>
  <c r="B31" i="2" s="1"/>
  <c r="Q19" i="2"/>
  <c r="T19" i="2" s="1"/>
  <c r="P19" i="2"/>
  <c r="N19" i="2"/>
  <c r="M19" i="2"/>
  <c r="H19" i="2"/>
  <c r="K19" i="2" s="1"/>
  <c r="G19" i="2"/>
  <c r="E19" i="2"/>
  <c r="F19" i="2" s="1"/>
  <c r="D19" i="2"/>
  <c r="B19" i="2"/>
  <c r="B30" i="2" s="1"/>
  <c r="Q18" i="2"/>
  <c r="T18" i="2" s="1"/>
  <c r="P18" i="2"/>
  <c r="N18" i="2"/>
  <c r="M18" i="2"/>
  <c r="H18" i="2"/>
  <c r="K18" i="2" s="1"/>
  <c r="G18" i="2"/>
  <c r="E18" i="2"/>
  <c r="F18" i="2" s="1"/>
  <c r="D18" i="2"/>
  <c r="B18" i="2"/>
  <c r="Q17" i="2"/>
  <c r="S17" i="2" s="1"/>
  <c r="P17" i="2"/>
  <c r="N17" i="2"/>
  <c r="M17" i="2"/>
  <c r="H17" i="2"/>
  <c r="K17" i="2" s="1"/>
  <c r="G17" i="2"/>
  <c r="E17" i="2"/>
  <c r="F17" i="2" s="1"/>
  <c r="D17" i="2"/>
  <c r="B17" i="2"/>
  <c r="Q16" i="2"/>
  <c r="T16" i="2" s="1"/>
  <c r="P16" i="2"/>
  <c r="P22" i="2" s="1"/>
  <c r="N16" i="2"/>
  <c r="N22" i="2" s="1"/>
  <c r="M16" i="2"/>
  <c r="M22" i="2" s="1"/>
  <c r="H16" i="2"/>
  <c r="K16" i="2" s="1"/>
  <c r="G16" i="2"/>
  <c r="G22" i="2" s="1"/>
  <c r="E16" i="2"/>
  <c r="F16" i="2" s="1"/>
  <c r="D16" i="2"/>
  <c r="B16" i="2"/>
  <c r="B27" i="2" s="1"/>
  <c r="K11" i="2"/>
  <c r="H11" i="2"/>
  <c r="G11" i="2"/>
  <c r="C11" i="2"/>
  <c r="R10" i="2"/>
  <c r="Q10" i="2"/>
  <c r="P10" i="2"/>
  <c r="O10" i="2"/>
  <c r="L10" i="2"/>
  <c r="N10" i="2" s="1"/>
  <c r="J10" i="2"/>
  <c r="I10" i="2"/>
  <c r="H10" i="2"/>
  <c r="G10" i="2"/>
  <c r="F10" i="2"/>
  <c r="D10" i="2"/>
  <c r="E10" i="2" s="1"/>
  <c r="R9" i="2"/>
  <c r="Q9" i="2"/>
  <c r="P9" i="2"/>
  <c r="O9" i="2"/>
  <c r="N9" i="2"/>
  <c r="M9" i="2"/>
  <c r="L9" i="2"/>
  <c r="J9" i="2"/>
  <c r="I9" i="2"/>
  <c r="H9" i="2"/>
  <c r="G9" i="2"/>
  <c r="D9" i="2"/>
  <c r="F9" i="2" s="1"/>
  <c r="R8" i="2"/>
  <c r="Q8" i="2"/>
  <c r="P8" i="2"/>
  <c r="O8" i="2"/>
  <c r="N8" i="2"/>
  <c r="M8" i="2"/>
  <c r="L8" i="2"/>
  <c r="J8" i="2"/>
  <c r="I8" i="2"/>
  <c r="H8" i="2"/>
  <c r="G8" i="2"/>
  <c r="D8" i="2"/>
  <c r="F8" i="2" s="1"/>
  <c r="R7" i="2"/>
  <c r="Q7" i="2"/>
  <c r="Q11" i="2" s="1"/>
  <c r="P7" i="2"/>
  <c r="O7" i="2"/>
  <c r="L7" i="2"/>
  <c r="N7" i="2" s="1"/>
  <c r="J7" i="2"/>
  <c r="I7" i="2"/>
  <c r="H7" i="2"/>
  <c r="G7" i="2"/>
  <c r="F7" i="2"/>
  <c r="E7" i="2"/>
  <c r="D7" i="2"/>
  <c r="R6" i="2"/>
  <c r="Q6" i="2"/>
  <c r="P6" i="2"/>
  <c r="O6" i="2"/>
  <c r="O11" i="2" s="1"/>
  <c r="M6" i="2"/>
  <c r="L6" i="2"/>
  <c r="N6" i="2" s="1"/>
  <c r="J6" i="2"/>
  <c r="I6" i="2"/>
  <c r="I11" i="2" s="1"/>
  <c r="H6" i="2"/>
  <c r="G6" i="2"/>
  <c r="F6" i="2"/>
  <c r="D6" i="2"/>
  <c r="E6" i="2" s="1"/>
  <c r="R5" i="2"/>
  <c r="R11" i="2" s="1"/>
  <c r="Q5" i="2"/>
  <c r="P5" i="2"/>
  <c r="P11" i="2" s="1"/>
  <c r="O5" i="2"/>
  <c r="N5" i="2"/>
  <c r="M5" i="2"/>
  <c r="L5" i="2"/>
  <c r="J5" i="2"/>
  <c r="J11" i="2" s="1"/>
  <c r="I5" i="2"/>
  <c r="H5" i="2"/>
  <c r="G5" i="2"/>
  <c r="D5" i="2"/>
  <c r="D11" i="2" s="1"/>
  <c r="AB3" i="2"/>
  <c r="AB2" i="2"/>
  <c r="AV35" i="1"/>
  <c r="AV34" i="1"/>
  <c r="BG26" i="1"/>
  <c r="BF26" i="1"/>
  <c r="BE26" i="1"/>
  <c r="BD26" i="1"/>
  <c r="BB26" i="1"/>
  <c r="BC26" i="1" s="1"/>
  <c r="DF14" i="1"/>
  <c r="DE14" i="1"/>
  <c r="DD14" i="1"/>
  <c r="DF13" i="1"/>
  <c r="DE13" i="1"/>
  <c r="DD13" i="1"/>
  <c r="DC13" i="1"/>
  <c r="DC14" i="1" s="1"/>
  <c r="DB13" i="1"/>
  <c r="DB14" i="1" s="1"/>
  <c r="CK13" i="1"/>
  <c r="CK14" i="1" s="1"/>
  <c r="BH13" i="1"/>
  <c r="BF13" i="1"/>
  <c r="BG13" i="1" s="1"/>
  <c r="BC13" i="1"/>
  <c r="CJ13" i="1" s="1"/>
  <c r="AU13" i="1"/>
  <c r="DA13" i="1" s="1"/>
  <c r="DA14" i="1" s="1"/>
  <c r="C8" i="1"/>
  <c r="K6" i="1"/>
  <c r="F22" i="2" l="1"/>
  <c r="K22" i="2"/>
  <c r="N11" i="2"/>
  <c r="Q22" i="2"/>
  <c r="E5" i="2"/>
  <c r="R16" i="2"/>
  <c r="R17" i="2"/>
  <c r="R18" i="2"/>
  <c r="R19" i="2"/>
  <c r="R20" i="2"/>
  <c r="R21" i="2"/>
  <c r="E9" i="2"/>
  <c r="F5" i="2"/>
  <c r="F11" i="2" s="1"/>
  <c r="S16" i="2"/>
  <c r="S22" i="2" s="1"/>
  <c r="S18" i="2"/>
  <c r="T17" i="2"/>
  <c r="T22" i="2" s="1"/>
  <c r="M7" i="2"/>
  <c r="M11" i="2" s="1"/>
  <c r="S19" i="2"/>
  <c r="S20" i="2"/>
  <c r="E22" i="2"/>
  <c r="I16" i="2"/>
  <c r="I17" i="2"/>
  <c r="I18" i="2"/>
  <c r="I19" i="2"/>
  <c r="I20" i="2"/>
  <c r="I21" i="2"/>
  <c r="E8" i="2"/>
  <c r="J16" i="2"/>
  <c r="J17" i="2"/>
  <c r="J18" i="2"/>
  <c r="J19" i="2"/>
  <c r="J20" i="2"/>
  <c r="J21" i="2"/>
  <c r="L11" i="2"/>
  <c r="M10" i="2"/>
  <c r="AV33" i="1"/>
  <c r="AV32" i="1"/>
  <c r="AU14" i="1"/>
  <c r="CS13" i="1"/>
  <c r="CS14" i="1" s="1"/>
  <c r="CJ14" i="1"/>
  <c r="CM13" i="1"/>
  <c r="CM14" i="1" s="1"/>
  <c r="BI13" i="1"/>
  <c r="BR13" i="1" s="1"/>
  <c r="BR14" i="1" s="1"/>
  <c r="BE13" i="1"/>
  <c r="BV13" i="1"/>
  <c r="BV14" i="1" s="1"/>
  <c r="CG13" i="1"/>
  <c r="CG14" i="1" s="1"/>
  <c r="CH13" i="1"/>
  <c r="CH14" i="1" s="1"/>
  <c r="CZ13" i="1"/>
  <c r="CZ14" i="1" s="1"/>
  <c r="J22" i="2" l="1"/>
  <c r="R22" i="2"/>
  <c r="I22" i="2"/>
  <c r="E11" i="2"/>
  <c r="CT13" i="1"/>
  <c r="CT14" i="1" s="1"/>
  <c r="BK13" i="1"/>
  <c r="BK14" i="1" s="1"/>
  <c r="CX13" i="1"/>
  <c r="CX14" i="1" s="1"/>
  <c r="CD13" i="1"/>
  <c r="CD14" i="1" s="1"/>
  <c r="CF13" i="1"/>
  <c r="CF14" i="1" s="1"/>
  <c r="CE13" i="1"/>
  <c r="CE14" i="1" s="1"/>
  <c r="CB13" i="1"/>
  <c r="CB14" i="1" s="1"/>
  <c r="CC13" i="1"/>
  <c r="CC14" i="1" s="1"/>
  <c r="CA13" i="1"/>
  <c r="CA14" i="1" s="1"/>
  <c r="BL13" i="1"/>
  <c r="BL14" i="1" s="1"/>
  <c r="BN13" i="1"/>
  <c r="BN14" i="1" s="1"/>
  <c r="BS13" i="1"/>
  <c r="BS14" i="1" s="1"/>
  <c r="BO13" i="1"/>
  <c r="BO14" i="1" s="1"/>
  <c r="CY13" i="1"/>
  <c r="CY14" i="1" s="1"/>
  <c r="BP13" i="1"/>
  <c r="BP14" i="1" s="1"/>
  <c r="BM13" i="1"/>
  <c r="BM14" i="1" s="1"/>
  <c r="CQ13" i="1"/>
  <c r="CQ14" i="1" s="1"/>
  <c r="CN13" i="1"/>
  <c r="CN14" i="1" s="1"/>
  <c r="BU13" i="1"/>
  <c r="BU14" i="1" s="1"/>
  <c r="CR13" i="1"/>
  <c r="CR14" i="1" s="1"/>
  <c r="CP13" i="1"/>
  <c r="CP14" i="1" s="1"/>
  <c r="BJ13" i="1"/>
  <c r="CO13" i="1" s="1"/>
  <c r="CO14" i="1" s="1"/>
  <c r="BT13" i="1"/>
  <c r="BT14" i="1" s="1"/>
  <c r="CU13" i="1"/>
  <c r="CU14" i="1" s="1"/>
  <c r="BQ13" i="1"/>
  <c r="BQ14" i="1" s="1"/>
  <c r="CW13" i="1"/>
  <c r="CW14" i="1" s="1"/>
  <c r="AV30" i="1"/>
  <c r="AV29" i="1"/>
  <c r="CV13" i="1"/>
  <c r="CV14" i="1" s="1"/>
  <c r="BJ14" i="1" l="1"/>
  <c r="BY13" i="1"/>
  <c r="BZ13" i="1" l="1"/>
  <c r="BZ14" i="1" s="1"/>
  <c r="AV31" i="1" s="1"/>
  <c r="BY14" i="1"/>
</calcChain>
</file>

<file path=xl/comments1.xml><?xml version="1.0" encoding="utf-8"?>
<comments xmlns="http://schemas.openxmlformats.org/spreadsheetml/2006/main">
  <authors>
    <author>Juliana Honorato</author>
    <author>Jean Dorneles</author>
  </authors>
  <commentList>
    <comment ref="CZ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100947
100948</t>
        </r>
      </text>
    </comment>
    <comment ref="DA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7781
ASSENT ALTO: 92821
ASSENT BAIXO: 92809</t>
        </r>
      </text>
    </comment>
    <comment ref="DB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7725
ASSENT ALTO: 92824
ASSENT BAIXO: 92811</t>
        </r>
      </text>
    </comment>
    <comment ref="DC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7750
ASSENT ALTO: 92826
ASSENT BAIXO: 92813</t>
        </r>
      </text>
    </comment>
    <comment ref="DD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7753
ASSENT ALTO: 92828
ASSENT BAIXO: 92815</t>
        </r>
      </text>
    </comment>
    <comment ref="DE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7757
ASSENT ALTO: 92830
ASSENT BAIXO: 92817</t>
        </r>
      </text>
    </comment>
    <comment ref="BJ12" authorId="1" shapeId="0">
      <text>
        <r>
          <rPr>
            <b/>
            <sz val="9"/>
            <color indexed="81"/>
            <rFont val="Segoe UI"/>
            <family val="2"/>
          </rPr>
          <t>Jean Dorneles:
BAIXA INTERF. 
102281
ALTA INTERF.
90099</t>
        </r>
      </text>
    </comment>
    <comment ref="BK12" authorId="1" shapeId="0">
      <text>
        <r>
          <rPr>
            <b/>
            <sz val="9"/>
            <color indexed="81"/>
            <rFont val="Segoe UI"/>
            <family val="2"/>
          </rPr>
          <t>Jean Dorneles:
BAIXA INTERF. 
90106
ALTA INTERF.
90100</t>
        </r>
      </text>
    </comment>
    <comment ref="BL12" authorId="1" shapeId="0">
      <text>
        <r>
          <rPr>
            <b/>
            <sz val="9"/>
            <color indexed="81"/>
            <rFont val="Segoe UI"/>
            <family val="2"/>
          </rPr>
          <t>Jean Dorneles:
BAIXA INTERF. 
90091
ALTA INTERF.
90082</t>
        </r>
      </text>
    </comment>
    <comment ref="BM12" authorId="1" shapeId="0">
      <text>
        <r>
          <rPr>
            <b/>
            <sz val="9"/>
            <color indexed="81"/>
            <rFont val="Segoe UI"/>
            <family val="2"/>
          </rPr>
          <t>Jean Dorneles:
BAIXA INTERF. 
90107
ALTA INTERF.
90101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N12" authorId="1" shapeId="0">
      <text>
        <r>
          <rPr>
            <b/>
            <sz val="9"/>
            <color indexed="81"/>
            <rFont val="Segoe UI"/>
            <family val="2"/>
          </rPr>
          <t>Jean Dorneles:
BAIXA INTERF. 
90108
ALTA INTERF.
90102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O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102281</t>
        </r>
      </text>
    </comment>
    <comment ref="BP12" authorId="1" shapeId="0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</text>
    </comment>
    <comment ref="BQ12" authorId="1" shapeId="0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R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90095</t>
        </r>
      </text>
    </comment>
    <comment ref="BS12" authorId="1" shapeId="0">
      <text>
        <r>
          <rPr>
            <b/>
            <sz val="9"/>
            <color indexed="81"/>
            <rFont val="Segoe UI"/>
            <family val="2"/>
          </rPr>
          <t>Jean Dorneles:
BAIXA INTERF. 
90096
ALTA INTERF.
90088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T12" authorId="1" shapeId="0">
      <text>
        <r>
          <rPr>
            <b/>
            <sz val="9"/>
            <color indexed="81"/>
            <rFont val="Segoe UI"/>
            <family val="2"/>
          </rPr>
          <t xml:space="preserve">Jean Dorneles:
BAIXA INTERF. 
90096
ALTA INTERF.
90088
</t>
        </r>
      </text>
    </comment>
    <comment ref="BU12" authorId="1" shapeId="0">
      <text>
        <r>
          <rPr>
            <b/>
            <sz val="9"/>
            <color indexed="81"/>
            <rFont val="Segoe UI"/>
            <family val="2"/>
          </rPr>
          <t xml:space="preserve">Jean Dorneles:
BAIXA INTERF. 
90098
ALTA INTERF.
90090
</t>
        </r>
      </text>
    </comment>
    <comment ref="BZ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CARGA: 100980</t>
        </r>
      </text>
    </comment>
    <comment ref="CA12" authorId="1" shapeId="0">
      <text>
        <r>
          <rPr>
            <b/>
            <sz val="9"/>
            <color indexed="81"/>
            <rFont val="Segoe UI"/>
            <family val="2"/>
          </rPr>
          <t>Jean Dorneles:
BAIXA INTERF. 
94055
ALTA INTERF.
94049</t>
        </r>
      </text>
    </comment>
    <comment ref="CB12" authorId="1" shapeId="0">
      <text>
        <r>
          <rPr>
            <b/>
            <sz val="9"/>
            <color indexed="81"/>
            <rFont val="Segoe UI"/>
            <family val="2"/>
          </rPr>
          <t>Jean Dorneles:
BAIXA INTERF. 
94056
ALTA INTERF.</t>
        </r>
        <r>
          <rPr>
            <sz val="9"/>
            <color indexed="81"/>
            <rFont val="Segoe UI"/>
            <family val="2"/>
          </rPr>
          <t xml:space="preserve">
94050</t>
        </r>
      </text>
    </comment>
    <comment ref="CC12" authorId="1" shapeId="0">
      <text>
        <r>
          <rPr>
            <b/>
            <sz val="9"/>
            <color indexed="81"/>
            <rFont val="Segoe UI"/>
            <family val="2"/>
          </rPr>
          <t>Jean Dorneles:
BAIXA INTERF. 
94057
ALTA INTERF.</t>
        </r>
        <r>
          <rPr>
            <sz val="9"/>
            <color indexed="81"/>
            <rFont val="Segoe UI"/>
            <family val="2"/>
          </rPr>
          <t xml:space="preserve">
94051</t>
        </r>
      </text>
    </comment>
    <comment ref="CD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101573</t>
        </r>
      </text>
    </comment>
    <comment ref="CE12" authorId="1" shapeId="0">
      <text>
        <r>
          <rPr>
            <b/>
            <sz val="9"/>
            <color indexed="81"/>
            <rFont val="Segoe UI"/>
            <family val="2"/>
          </rPr>
          <t>Jean Dorneles:
BAIXA INTERF. 
94059
ALTA INTERF.
94053</t>
        </r>
      </text>
    </comment>
    <comment ref="CF12" authorId="1" shapeId="0">
      <text>
        <r>
          <rPr>
            <b/>
            <sz val="9"/>
            <color indexed="81"/>
            <rFont val="Segoe UI"/>
            <family val="2"/>
          </rPr>
          <t>Jean Dorneles:
BAIXA INTERF. 
94060
ALTA INTERF.
94054</t>
        </r>
      </text>
    </comment>
    <comment ref="CG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101616</t>
        </r>
      </text>
    </comment>
    <comment ref="CH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101617</t>
        </r>
      </text>
    </comment>
    <comment ref="CO12" authorId="1" shapeId="0">
      <text>
        <r>
          <rPr>
            <b/>
            <sz val="9"/>
            <color indexed="81"/>
            <rFont val="Segoe UI"/>
            <family val="2"/>
          </rPr>
          <t>Jean Dorneles:
BAIXA INTERF. 
93379
ALTA INTERF.
93375</t>
        </r>
      </text>
    </comment>
    <comment ref="CS12" authorId="1" shapeId="0">
      <text>
        <r>
          <rPr>
            <b/>
            <sz val="9"/>
            <color indexed="81"/>
            <rFont val="Segoe UI"/>
            <family val="2"/>
          </rPr>
          <t>Jean Dorneles:
BAIXA INTERF. 
93369
ALTA INTERF.
93362</t>
        </r>
      </text>
    </comment>
    <comment ref="CV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BAIXA INTERF: 93371
ALTA INTERF: 93364</t>
        </r>
      </text>
    </comment>
  </commentList>
</comments>
</file>

<file path=xl/sharedStrings.xml><?xml version="1.0" encoding="utf-8"?>
<sst xmlns="http://schemas.openxmlformats.org/spreadsheetml/2006/main" count="308" uniqueCount="246">
  <si>
    <t xml:space="preserve">OBRA: </t>
  </si>
  <si>
    <t>CIDADE:</t>
  </si>
  <si>
    <t>Tempo de Retorno (anos):</t>
  </si>
  <si>
    <t>Vazão (Deflúvio a escoar):</t>
  </si>
  <si>
    <t>Q = 2,78 x n x I x A x f</t>
  </si>
  <si>
    <r>
      <rPr>
        <b/>
        <sz val="10"/>
        <rFont val="Calibri"/>
        <family val="2"/>
        <scheme val="minor"/>
      </rPr>
      <t>Tempo de Concentração - Formulação de Mc Cuen - (tc):</t>
    </r>
    <r>
      <rPr>
        <sz val="10"/>
        <rFont val="Calibri"/>
        <family val="2"/>
        <scheme val="minor"/>
      </rPr>
      <t xml:space="preserve">                                                           L - comprimento talvegue (km)   ;                                                                                            S - Declividade (m/m)</t>
    </r>
  </si>
  <si>
    <t>Tc = 10,5721 x L⁰’⁵⁵⁵² x S¯⁰’²⁰⁷⁰</t>
  </si>
  <si>
    <t>a=</t>
  </si>
  <si>
    <r>
      <t>t</t>
    </r>
    <r>
      <rPr>
        <vertAlign val="subscript"/>
        <sz val="10"/>
        <rFont val="Calibri"/>
        <family val="2"/>
        <scheme val="minor"/>
      </rPr>
      <t>c</t>
    </r>
    <r>
      <rPr>
        <sz val="10"/>
        <rFont val="Calibri"/>
        <family val="2"/>
        <scheme val="minor"/>
      </rPr>
      <t>=</t>
    </r>
  </si>
  <si>
    <t>VAR</t>
  </si>
  <si>
    <t>Coeficiente de impermeabilidade (C):</t>
  </si>
  <si>
    <t>b=</t>
  </si>
  <si>
    <t>c=</t>
  </si>
  <si>
    <t>Coeficiente de Deflúvio ( f ):</t>
  </si>
  <si>
    <t>f = a x (I x tc)^1/3</t>
  </si>
  <si>
    <r>
      <t>T</t>
    </r>
    <r>
      <rPr>
        <vertAlign val="subscript"/>
        <sz val="10"/>
        <rFont val="Calibri"/>
        <family val="2"/>
        <scheme val="minor"/>
      </rPr>
      <t>r</t>
    </r>
    <r>
      <rPr>
        <sz val="10"/>
        <rFont val="Calibri"/>
        <family val="2"/>
        <scheme val="minor"/>
      </rPr>
      <t>=</t>
    </r>
  </si>
  <si>
    <t>d=</t>
  </si>
  <si>
    <t>Fator  impermeabilidade ( a ):</t>
  </si>
  <si>
    <t>a = (2,913 + 64,073 x C) x 10³</t>
  </si>
  <si>
    <t>PLANILHA DE DIMENSIONAMENTO</t>
  </si>
  <si>
    <t>PLANILHA DE QUANTIDADES DE SERVIÇOS DA TERRAPLENAGEM DRENAGEM</t>
  </si>
  <si>
    <t>TRECHO</t>
  </si>
  <si>
    <t>EXTENSÃO (m)</t>
  </si>
  <si>
    <t>Área de Contribuição
(ha)</t>
  </si>
  <si>
    <t>C
Coef. Impermeabilidade</t>
  </si>
  <si>
    <r>
      <t>n (A</t>
    </r>
    <r>
      <rPr>
        <b/>
        <vertAlign val="superscript"/>
        <sz val="8"/>
        <rFont val="Calibri"/>
        <family val="2"/>
        <scheme val="minor"/>
      </rPr>
      <t>-0,15</t>
    </r>
    <r>
      <rPr>
        <b/>
        <sz val="8"/>
        <rFont val="Calibri"/>
        <family val="2"/>
        <scheme val="minor"/>
      </rPr>
      <t>)
Coef. Distribuição</t>
    </r>
  </si>
  <si>
    <t xml:space="preserve">f
Coef. de Deflúvio </t>
  </si>
  <si>
    <t>I
Precipitação 
(L/s/ha)</t>
  </si>
  <si>
    <t>Vazão Q 
(m³/s)</t>
  </si>
  <si>
    <t>Vazão Q
Existente
(m³/s)</t>
  </si>
  <si>
    <t>tc 
(min)</t>
  </si>
  <si>
    <t>te
Tempo Percurso 
(min)</t>
  </si>
  <si>
    <t>Desnível
(m)</t>
  </si>
  <si>
    <t>Declividade
(%)</t>
  </si>
  <si>
    <t>Vazão que Escoa Pela Rua 
(m³/s)</t>
  </si>
  <si>
    <t>Desnível Rua
(m)</t>
  </si>
  <si>
    <t>Declividade da Rua
 (m/m)</t>
  </si>
  <si>
    <t>Diâmetro de Projeto 
(m)</t>
  </si>
  <si>
    <t>Linhas Existentes
(und)</t>
  </si>
  <si>
    <t>Diâmetro Existente
(m)</t>
  </si>
  <si>
    <t>Linhas a Implantar
(und)</t>
  </si>
  <si>
    <t>Verificação Diâmetro 1 Linha</t>
  </si>
  <si>
    <t>Diâmetro Comercial 
(m)</t>
  </si>
  <si>
    <t>V 
(m/s)</t>
  </si>
  <si>
    <t>FH</t>
  </si>
  <si>
    <t>RH/D</t>
  </si>
  <si>
    <t>Tirante y/D 
(%)</t>
  </si>
  <si>
    <t>Tirante Normal Y (m)</t>
  </si>
  <si>
    <t>RH</t>
  </si>
  <si>
    <t>Vazão Máxima p/ h=0,94d (Projetada)
(m³/s)</t>
  </si>
  <si>
    <t>Vazão Máxima p/ h=0,94d
(Existente)
(m³/s)</t>
  </si>
  <si>
    <t>Vazão Máxima TOTAL
(m³/s)</t>
  </si>
  <si>
    <t>Cota do Terreno ou Greide
(m)</t>
  </si>
  <si>
    <t>Profundidade PV
(m)</t>
  </si>
  <si>
    <t>Cota da Geratriz Inferior Externa
(m)</t>
  </si>
  <si>
    <t>Cota do Nível d'água
(m)</t>
  </si>
  <si>
    <t>Recobrimento da Galeria
(m)</t>
  </si>
  <si>
    <t>TRECHOS</t>
  </si>
  <si>
    <t>EXTENSÃO</t>
  </si>
  <si>
    <t>TUBULAÇÃO</t>
  </si>
  <si>
    <t>PROFUNDIDADE DA LINHA D'ÁGUA</t>
  </si>
  <si>
    <r>
      <t xml:space="preserve">ESPESSURA LASTRO - BASE DA GALERIA              </t>
    </r>
    <r>
      <rPr>
        <b/>
        <sz val="8"/>
        <color rgb="FFFF0000"/>
        <rFont val="Calibri"/>
        <family val="2"/>
        <scheme val="minor"/>
      </rPr>
      <t>(se for o caso)</t>
    </r>
  </si>
  <si>
    <r>
      <t xml:space="preserve">INCLINAÇÃO TALUDE - </t>
    </r>
    <r>
      <rPr>
        <b/>
        <sz val="8"/>
        <color rgb="FFFF0000"/>
        <rFont val="Calibri"/>
        <family val="2"/>
        <scheme val="minor"/>
      </rPr>
      <t>1:(V)</t>
    </r>
  </si>
  <si>
    <t>PRESENÇA DE ESCORAMENTO</t>
  </si>
  <si>
    <t>PROFUNDIDADE DA VALA</t>
  </si>
  <si>
    <t>LARGURA DA VALA</t>
  </si>
  <si>
    <t>ESCAVAÇÃO 
MECÂNICA</t>
  </si>
  <si>
    <t>BOTA-FORA</t>
  </si>
  <si>
    <t>ESCORAMENTO
(2 x Prof x Ext)</t>
  </si>
  <si>
    <t>PREPARO DE FUNDO DA VALA</t>
  </si>
  <si>
    <t>LASTRO COM PREPARO DE FUNDO DE VALA (BASE DA GALERIA)
(se for o caso)</t>
  </si>
  <si>
    <t>REATERRO</t>
  </si>
  <si>
    <t>TRANSPORTE DO TUBO</t>
  </si>
  <si>
    <t>TUBOS DN 400MM:</t>
  </si>
  <si>
    <t>TUBOS DN 600MM:</t>
  </si>
  <si>
    <t>TUBOS DN 800MM:</t>
  </si>
  <si>
    <t>TUBOS DN 1000MM:</t>
  </si>
  <si>
    <t>TUBOS DN 1200MM:</t>
  </si>
  <si>
    <t>TUBOS DN 1500MM:</t>
  </si>
  <si>
    <t>SIMPLES</t>
  </si>
  <si>
    <t>ACUMULADA</t>
  </si>
  <si>
    <t>Montante</t>
  </si>
  <si>
    <t>Jusante</t>
  </si>
  <si>
    <r>
      <t xml:space="preserve">Nº LINHAS </t>
    </r>
    <r>
      <rPr>
        <b/>
        <sz val="8"/>
        <color rgb="FFFF0000"/>
        <rFont val="Calibri"/>
        <family val="2"/>
        <scheme val="minor"/>
      </rPr>
      <t>EXISTENTE</t>
    </r>
  </si>
  <si>
    <t>Nº LINHAS</t>
  </si>
  <si>
    <r>
      <t xml:space="preserve">DIÂMETRO NOMINAL </t>
    </r>
    <r>
      <rPr>
        <b/>
        <sz val="8"/>
        <color rgb="FFFF0000"/>
        <rFont val="Calibri"/>
        <family val="2"/>
        <scheme val="minor"/>
      </rPr>
      <t>EXISTENTE</t>
    </r>
  </si>
  <si>
    <t>DIÂMETRO NOMINAL</t>
  </si>
  <si>
    <t>PS-1 / PA-1 / PA-2 / PVC</t>
  </si>
  <si>
    <t>MONTANTE</t>
  </si>
  <si>
    <t>JUSANTE</t>
  </si>
  <si>
    <t>MÉDIA ENTRE MONTANTE E JUSANTE</t>
  </si>
  <si>
    <t>TOTAL (MÉDIA + BOLSA + LASTRO)</t>
  </si>
  <si>
    <t>INFERIOR (BASE DA VALA)</t>
  </si>
  <si>
    <t>SUPERIOR (TOPO DA VALA)</t>
  </si>
  <si>
    <t>0,00 &lt; PROF ≤ 1,50 (0,00 &lt; LARG  ≤ 0,80)</t>
  </si>
  <si>
    <t>0,00 &lt; PROF ≤ 1,50 (0,80 &lt; LARG ≤ 1,50)</t>
  </si>
  <si>
    <t>0,00 &lt; PROF ≤ 1,50 (1,50 &lt; LARG ≤ 2,50)</t>
  </si>
  <si>
    <t>1,50 &lt; PROF ≤ 3,00 (0,00 &lt; LARG  ≤ 0,80)</t>
  </si>
  <si>
    <t>1,50 &lt; PROF ≤ 3,00 (0,80 &lt; LARG ≤ 1,50)</t>
  </si>
  <si>
    <t>1,50 &lt; PROF ≤ 3,00 (1,50 &lt; LARG ≤ 2,50)</t>
  </si>
  <si>
    <t>3,00 &lt; PROF ≤ 4,50 (0,00 &lt; LARG  ≤ 0,80)</t>
  </si>
  <si>
    <t>3,00 &lt; PROF ≤ 4,50 (0,80 &lt; LARG ≤ 1,50)</t>
  </si>
  <si>
    <t>3,00 &lt; PROF ≤ 4,50 (1,50 &lt; LARG ≤ 2,50)</t>
  </si>
  <si>
    <t>4,50 &lt; PROF ≤ 6,00 (0,00 &lt; LARG  ≤ 0,80)</t>
  </si>
  <si>
    <t>4,50 &lt; PROF ≤ 6,00 (0,80 &lt; LARG ≤ 1,50)</t>
  </si>
  <si>
    <t>4,50 &lt; PROF ≤ 6,00 (1,50 &lt; LARG ≤ 2,50)</t>
  </si>
  <si>
    <t>VOLUME DO TUBO (SEÇÃO EXTERNA)</t>
  </si>
  <si>
    <t>TAXA INSERVÍVEL DO MATERIAL ESCAVADO</t>
  </si>
  <si>
    <t>FATOR DE EMPOLAMENTO MAT. ESCAVADO</t>
  </si>
  <si>
    <t>VOLUME ESCAVADO INSERVÍVEL</t>
  </si>
  <si>
    <t>VOLUME TOTAL BOTA-FORA (EMPOLADO)</t>
  </si>
  <si>
    <t>0,00 &lt; PROF ≤ 1,50 (0,00 &lt; LARG  ≤ 1,50)</t>
  </si>
  <si>
    <t>1,50 &lt; PROF ≤ 3,00 (0,00 &lt; LARG  ≤ 1,50)</t>
  </si>
  <si>
    <t>3,00 &lt; PROF ≤ 4,50 (0,00 &lt; LARG  ≤ 1,50)</t>
  </si>
  <si>
    <t>LARG. DA BASE &lt; 1,50m</t>
  </si>
  <si>
    <t>LARG. DA BASE ≥ 1,50m</t>
  </si>
  <si>
    <t>MATERIAL</t>
  </si>
  <si>
    <t>VOLUME GEOMÉTRICO (BASE &lt; 1,50m)</t>
  </si>
  <si>
    <t>VOLUME GEOMÉTRICO (BASE ≥ 1,50m)</t>
  </si>
  <si>
    <t>TAXA DE EMPOLAMENTO MATER. DA BASE</t>
  </si>
  <si>
    <t>VOLUME EMPOLADO</t>
  </si>
  <si>
    <t>TUBO 40cm
(BIGODES)</t>
  </si>
  <si>
    <t>PS-1</t>
  </si>
  <si>
    <t>Brita</t>
  </si>
  <si>
    <t>TOTAL</t>
  </si>
  <si>
    <t>-</t>
  </si>
  <si>
    <t>1) NOSSO USUAL PARA O TALUDE DE ESCAVAÇÃO É 1/4;</t>
  </si>
  <si>
    <t>2) PESO DOS TUBOS SÃO OS MESMOS ADOTADOS PELA DEIURB/AGESUL.</t>
  </si>
  <si>
    <t>Diâmetro</t>
  </si>
  <si>
    <t>Peso linear (t/m)</t>
  </si>
  <si>
    <t>PLANILHA DE QUANTIDADES DE SERVIÇOS DA DRENAGEM PROFUNDA</t>
  </si>
  <si>
    <t>DRENAGEM PROFUNDA - DRENO PROFUNDO COM TUBO PEAD</t>
  </si>
  <si>
    <t>Hmédia(m)</t>
  </si>
  <si>
    <t>COMPRIM. (M)</t>
  </si>
  <si>
    <t>BASE INFERIOR (M)</t>
  </si>
  <si>
    <t>BASE SUPERIOR (M)</t>
  </si>
  <si>
    <t>ESCAVAÇÃO MECANICA (M³)</t>
  </si>
  <si>
    <t>REATERRO MECÂNICO PROF. 0,0 A 1,50m (M³)</t>
  </si>
  <si>
    <t>BOTA FORA (M³)</t>
  </si>
  <si>
    <t>TUBO PEAD DN 150MM</t>
  </si>
  <si>
    <t>PEDRA BRITADA Nº3</t>
  </si>
  <si>
    <t>MANTA GEOTEXTIL 200G/M²</t>
  </si>
  <si>
    <t>TRANSP. TUBOS DMT ATÉ 30km:</t>
  </si>
  <si>
    <t>t.km</t>
  </si>
  <si>
    <t>TRANSP. TUBOS DMT EXC 30km:</t>
  </si>
  <si>
    <t>TRANSP. BOTA FORA (TUBO):</t>
  </si>
  <si>
    <t>m³.km</t>
  </si>
  <si>
    <t>TRANSP. BRITA DMT ATÉ 30km:</t>
  </si>
  <si>
    <t>TRANSP. BRITA DMT EXC 30km:</t>
  </si>
  <si>
    <t>DMT TUBOS DE CONCRETO:</t>
  </si>
  <si>
    <t>km</t>
  </si>
  <si>
    <t>DMT BOTA FORA:</t>
  </si>
  <si>
    <t>DMT BRITA:</t>
  </si>
  <si>
    <t>Coeficiente de Impermeabilização e Fator a</t>
  </si>
  <si>
    <t>Graus de Urbanização</t>
  </si>
  <si>
    <t>Uso do Solo</t>
  </si>
  <si>
    <t>Coeficiente de
Impermeabilidade (C)</t>
  </si>
  <si>
    <t>Fator a</t>
  </si>
  <si>
    <t>Áreas densamente
urbanizadas</t>
  </si>
  <si>
    <t>Zonas residenciais
urbanas</t>
  </si>
  <si>
    <t>Zonas suburbanas</t>
  </si>
  <si>
    <t>Zona Rural</t>
  </si>
  <si>
    <t>Tempo de entrada em áreas urbanas</t>
  </si>
  <si>
    <t>Natureza da área a montante</t>
  </si>
  <si>
    <t>Declividade da sarjeta</t>
  </si>
  <si>
    <t>I &lt;= 3%</t>
  </si>
  <si>
    <t>I &gt; 3%</t>
  </si>
  <si>
    <t>Áreas densamente
construídas</t>
  </si>
  <si>
    <t>10 min</t>
  </si>
  <si>
    <t>5 min</t>
  </si>
  <si>
    <t>Áreas residenciais</t>
  </si>
  <si>
    <t>12 min</t>
  </si>
  <si>
    <t>Parques e jardins</t>
  </si>
  <si>
    <t xml:space="preserve">15 min </t>
  </si>
  <si>
    <t>FH de 0.001 a 0.080</t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</si>
  <si>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2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</si>
  <si>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3</t>
    </r>
  </si>
  <si>
    <r>
      <rPr>
        <sz val="10"/>
        <rFont val="Arial"/>
        <family val="2"/>
      </rPr>
      <t xml:space="preserve">y
</t>
    </r>
    <r>
      <rPr>
        <sz val="10"/>
        <rFont val="Arial"/>
        <family val="2"/>
      </rPr>
      <t>d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</si>
  <si>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1</t>
    </r>
  </si>
  <si>
    <t>y/D</t>
  </si>
  <si>
    <r>
      <rPr>
        <sz val="9"/>
        <rFont val="Arial"/>
        <family val="2"/>
      </rPr>
      <t>0,5310.</t>
    </r>
  </si>
  <si>
    <t>Consumo de RR-2C Tapa Buraco:</t>
  </si>
  <si>
    <t>Nome da Via</t>
  </si>
  <si>
    <t>Remendo superficial</t>
  </si>
  <si>
    <t xml:space="preserve">Remendo Profundo </t>
  </si>
  <si>
    <t>Consumo de RR-2C Pintura de Ligação:</t>
  </si>
  <si>
    <t>Remendo Superficial Área
(m²)</t>
  </si>
  <si>
    <t xml:space="preserve">Volume de bica corrida (m³) </t>
  </si>
  <si>
    <t xml:space="preserve">Tansporte de bica corrida até 30 km (m³.km) </t>
  </si>
  <si>
    <t xml:space="preserve">Tansporte de bica corrida excedente à 30 km (m³.km) </t>
  </si>
  <si>
    <t xml:space="preserve">Tansporte de EAI até 30 km  (t.km) </t>
  </si>
  <si>
    <t xml:space="preserve">Tansporte de EAI excedente à 30 km  (t.km) </t>
  </si>
  <si>
    <t xml:space="preserve">Tansporte de CBUQ até 30 km (m³.km) </t>
  </si>
  <si>
    <t xml:space="preserve">Tansporte de CBUQ exc 30 km (m³.km) </t>
  </si>
  <si>
    <t>Remendo Profundo Área
(m²)</t>
  </si>
  <si>
    <t xml:space="preserve">Volume de material pétreo (m³) </t>
  </si>
  <si>
    <t xml:space="preserve">Tansporte de material pétreo até 30 km (m³.km) </t>
  </si>
  <si>
    <t xml:space="preserve">Tansporte de material pétreo excedente à 30 km (m³.km) </t>
  </si>
  <si>
    <t>Consumo de EAI:</t>
  </si>
  <si>
    <t>RUA BENTO MACHADO LÔBO</t>
  </si>
  <si>
    <t>RUA NATANAEL TÉLES DE ANDRADE</t>
  </si>
  <si>
    <t>RUA CUIABÁ</t>
  </si>
  <si>
    <t>RUA JOAQUIM CLOLAÇO</t>
  </si>
  <si>
    <t>RUA DUQUE DE CAXIAS</t>
  </si>
  <si>
    <t>RUA SANTA ROSA</t>
  </si>
  <si>
    <t>Total</t>
  </si>
  <si>
    <t>Correção de defeito por Reperfilagem</t>
  </si>
  <si>
    <t>Recape Total</t>
  </si>
  <si>
    <t>Reperfilagem Área (m²)</t>
  </si>
  <si>
    <t>Esp.
(m)</t>
  </si>
  <si>
    <t>Pintura de ligação (m²)</t>
  </si>
  <si>
    <t xml:space="preserve">Tansporte de RR-2C até 30 km  (t.km) </t>
  </si>
  <si>
    <t xml:space="preserve">Tansporte de RR-2C excedente à 30 km  (t.km) </t>
  </si>
  <si>
    <t>CBUQ
(m³)</t>
  </si>
  <si>
    <t>CBUQ - 2,5548 t/m³ 
(t)</t>
  </si>
  <si>
    <t>Pintura de ligação
(m²)</t>
  </si>
  <si>
    <t xml:space="preserve">Tansporte de RR-2C até 30 km (t.km) </t>
  </si>
  <si>
    <t xml:space="preserve">Tansporte de RR-2C excedente à 30 km (t.km) </t>
  </si>
  <si>
    <t>Área
(m²)</t>
  </si>
  <si>
    <t>Complementares</t>
  </si>
  <si>
    <t>Meio-fio com sarjeta (m)</t>
  </si>
  <si>
    <t xml:space="preserve">Tansporte de Brita até 30 km (m³.km) </t>
  </si>
  <si>
    <t xml:space="preserve">Tansporte de Brita exc. 30 km (m³.km) </t>
  </si>
  <si>
    <t>Remoção e Reassentamento de Tampão  (und)</t>
  </si>
  <si>
    <t>Limpeza e Desobstrução de Boca de Lobo (und)</t>
  </si>
  <si>
    <t>Implantação Boca de Lobo S/ Grelha (und)</t>
  </si>
  <si>
    <t>Implantação Boca de Lobo Dupla (und)</t>
  </si>
  <si>
    <t>Implantação de Sarjetão (m)</t>
  </si>
  <si>
    <t>Demolição e Implantação de Sarjetão (m)</t>
  </si>
  <si>
    <t>Implantação de Poço de Visita</t>
  </si>
  <si>
    <t>Bigodes (400mm)    
(m)</t>
  </si>
  <si>
    <t>SERVIÇOS PRELIMINARES</t>
  </si>
  <si>
    <t>Extensão rede de drenagem</t>
  </si>
  <si>
    <t>Extensão pavimentação asfáltica</t>
  </si>
  <si>
    <t>Serviço</t>
  </si>
  <si>
    <t>Critério</t>
  </si>
  <si>
    <t>Barracão de obra</t>
  </si>
  <si>
    <t>Implantação Asfáltica até 3.000m ou Rede drenagem até 3.000m ou Drenagem + Pavimentação até 4.000m</t>
  </si>
  <si>
    <t>Implantação Asfáltica até 6.000m ou Rede drenagem até 6.000m ou Drenagem + Pavimentação até 8.000m</t>
  </si>
  <si>
    <t>Implantação Asfáltica acima 6.000m ou Rede drenagem acima 6.000m ou Drenagem + Pavimentação acima 8.000m</t>
  </si>
  <si>
    <t>Placa de advertência fundo laranja</t>
  </si>
  <si>
    <r>
      <t xml:space="preserve">2 Placas de (2,0 x 1,125) m² a cada 200,00m de rede ou implantação (aproximandamente uma </t>
    </r>
    <r>
      <rPr>
        <i/>
        <sz val="12"/>
        <rFont val="Calibri"/>
        <family val="2"/>
        <scheme val="minor"/>
      </rPr>
      <t>quadra</t>
    </r>
    <r>
      <rPr>
        <sz val="12"/>
        <rFont val="Calibri"/>
        <family val="2"/>
        <scheme val="minor"/>
      </rPr>
      <t xml:space="preserve"> fechada)</t>
    </r>
  </si>
  <si>
    <t>Tela plástica</t>
  </si>
  <si>
    <t>Rede de drenagem + dreno X 1,20m (Considerando que as redes e dreno sejam executados em 2 etapas, no mínimo)</t>
  </si>
  <si>
    <t>Sinalização noturna</t>
  </si>
  <si>
    <t>Rede de drenagem + dreno (Considerando que as redes e dreno sejam executados em 2 etapas, no mínimo)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</si>
</sst>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0.000"/>
    <numFmt numFmtId="165" formatCode="#,##0.000"/>
    <numFmt numFmtId="166" formatCode="#,##0.000;\-#,##0.000"/>
    <numFmt numFmtId="167" formatCode="0.0000"/>
    <numFmt numFmtId="168" formatCode="#,##0.00\ &quot;m&quot;"/>
    <numFmt numFmtId="169" formatCode="#,##0.00\ &quot;m²&quot;"/>
    <numFmt numFmtId="170" formatCode="#,##0.00\ &quot;unid.&quot;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vertAlign val="subscript"/>
      <sz val="10"/>
      <name val="Calibri"/>
      <family val="2"/>
      <scheme val="minor"/>
    </font>
    <font>
      <b/>
      <sz val="15"/>
      <name val="Calibri"/>
      <family val="2"/>
      <scheme val="minor"/>
    </font>
    <font>
      <b/>
      <vertAlign val="superscript"/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sz val="10"/>
      <name val="Courier"/>
      <family val="3"/>
    </font>
    <font>
      <b/>
      <i/>
      <sz val="10"/>
      <color theme="0" tint="-4.9989318521683403E-2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  <family val="2"/>
    </font>
    <font>
      <sz val="10"/>
      <color theme="3" tint="0.39997558519241921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Arial"/>
      <family val="2"/>
    </font>
    <font>
      <vertAlign val="subscript"/>
      <sz val="9"/>
      <name val="Arial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charset val="204"/>
    </font>
    <font>
      <i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31" fillId="0" borderId="0"/>
    <xf numFmtId="0" fontId="1" fillId="0" borderId="0"/>
  </cellStyleXfs>
  <cellXfs count="352">
    <xf numFmtId="0" fontId="0" fillId="0" borderId="0" xfId="0"/>
    <xf numFmtId="49" fontId="2" fillId="2" borderId="0" xfId="1" applyNumberFormat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10" fontId="4" fillId="2" borderId="0" xfId="2" applyNumberFormat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2" fontId="5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9" fontId="4" fillId="2" borderId="0" xfId="2" applyFont="1" applyFill="1" applyAlignment="1">
      <alignment vertical="center"/>
    </xf>
    <xf numFmtId="0" fontId="3" fillId="2" borderId="0" xfId="1" applyFont="1" applyFill="1"/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2" xfId="3" applyFont="1" applyBorder="1" applyAlignment="1">
      <alignment horizontal="left" vertical="center"/>
    </xf>
    <xf numFmtId="0" fontId="5" fillId="3" borderId="2" xfId="3" applyFont="1" applyFill="1" applyBorder="1" applyAlignment="1">
      <alignment horizontal="left" vertical="center"/>
    </xf>
    <xf numFmtId="0" fontId="4" fillId="3" borderId="3" xfId="3" applyFont="1" applyFill="1" applyBorder="1" applyAlignment="1">
      <alignment vertical="center"/>
    </xf>
    <xf numFmtId="10" fontId="4" fillId="0" borderId="0" xfId="2" applyNumberFormat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9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4" xfId="3" applyFont="1" applyBorder="1" applyAlignment="1">
      <alignment vertical="center"/>
    </xf>
    <xf numFmtId="0" fontId="4" fillId="0" borderId="0" xfId="3" applyFont="1" applyAlignment="1">
      <alignment vertical="center"/>
    </xf>
    <xf numFmtId="0" fontId="5" fillId="3" borderId="0" xfId="3" applyFont="1" applyFill="1" applyAlignment="1">
      <alignment horizontal="left" vertical="center"/>
    </xf>
    <xf numFmtId="0" fontId="4" fillId="3" borderId="5" xfId="3" applyFont="1" applyFill="1" applyBorder="1" applyAlignment="1">
      <alignment vertical="center"/>
    </xf>
    <xf numFmtId="0" fontId="7" fillId="0" borderId="0" xfId="1" applyFont="1" applyAlignment="1">
      <alignment vertical="center" wrapText="1"/>
    </xf>
    <xf numFmtId="10" fontId="7" fillId="0" borderId="0" xfId="2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 applyAlignment="1">
      <alignment horizontal="center" vertical="center"/>
    </xf>
    <xf numFmtId="0" fontId="9" fillId="0" borderId="0" xfId="1" applyFont="1" applyAlignment="1">
      <alignment vertical="center"/>
    </xf>
    <xf numFmtId="9" fontId="7" fillId="0" borderId="0" xfId="2" applyFont="1" applyAlignment="1">
      <alignment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4" fillId="0" borderId="4" xfId="3" applyFont="1" applyBorder="1" applyAlignment="1">
      <alignment horizontal="left" vertical="center" wrapText="1"/>
    </xf>
    <xf numFmtId="0" fontId="4" fillId="0" borderId="0" xfId="3" applyFont="1" applyAlignment="1">
      <alignment horizontal="left" vertical="center" wrapText="1"/>
    </xf>
    <xf numFmtId="0" fontId="4" fillId="0" borderId="0" xfId="3" applyFont="1" applyAlignment="1">
      <alignment vertical="center" wrapText="1"/>
    </xf>
    <xf numFmtId="0" fontId="10" fillId="0" borderId="0" xfId="1" applyFont="1" applyAlignment="1">
      <alignment vertical="center"/>
    </xf>
    <xf numFmtId="0" fontId="4" fillId="0" borderId="9" xfId="1" applyFont="1" applyBorder="1" applyAlignment="1">
      <alignment vertical="center"/>
    </xf>
    <xf numFmtId="4" fontId="4" fillId="0" borderId="10" xfId="1" applyNumberFormat="1" applyFont="1" applyBorder="1" applyAlignment="1">
      <alignment vertical="center"/>
    </xf>
    <xf numFmtId="0" fontId="4" fillId="0" borderId="11" xfId="1" applyFont="1" applyBorder="1" applyAlignment="1">
      <alignment horizontal="right" vertical="center"/>
    </xf>
    <xf numFmtId="2" fontId="4" fillId="0" borderId="12" xfId="1" applyNumberFormat="1" applyFont="1" applyBorder="1" applyAlignment="1">
      <alignment horizontal="right" vertical="center"/>
    </xf>
    <xf numFmtId="0" fontId="4" fillId="0" borderId="13" xfId="1" applyFont="1" applyBorder="1" applyAlignment="1">
      <alignment vertical="center"/>
    </xf>
    <xf numFmtId="4" fontId="5" fillId="3" borderId="0" xfId="3" applyNumberFormat="1" applyFont="1" applyFill="1" applyAlignment="1">
      <alignment horizontal="left" vertical="center"/>
    </xf>
    <xf numFmtId="0" fontId="7" fillId="3" borderId="5" xfId="3" applyFont="1" applyFill="1" applyBorder="1" applyAlignment="1">
      <alignment vertical="center"/>
    </xf>
    <xf numFmtId="10" fontId="8" fillId="0" borderId="0" xfId="2" applyNumberFormat="1" applyFont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15" xfId="1" applyFont="1" applyBorder="1" applyAlignment="1">
      <alignment vertical="center"/>
    </xf>
    <xf numFmtId="0" fontId="4" fillId="0" borderId="16" xfId="1" applyFont="1" applyBorder="1" applyAlignment="1">
      <alignment horizontal="right" vertical="center"/>
    </xf>
    <xf numFmtId="1" fontId="4" fillId="0" borderId="17" xfId="1" applyNumberFormat="1" applyFont="1" applyBorder="1" applyAlignment="1">
      <alignment vertical="center"/>
    </xf>
    <xf numFmtId="2" fontId="4" fillId="0" borderId="0" xfId="1" applyNumberFormat="1" applyFont="1" applyAlignment="1">
      <alignment horizontal="center" vertical="center"/>
    </xf>
    <xf numFmtId="0" fontId="4" fillId="0" borderId="18" xfId="1" applyFont="1" applyBorder="1" applyAlignment="1">
      <alignment vertical="center"/>
    </xf>
    <xf numFmtId="0" fontId="4" fillId="0" borderId="19" xfId="1" applyFont="1" applyBorder="1" applyAlignment="1">
      <alignment vertical="center"/>
    </xf>
    <xf numFmtId="0" fontId="4" fillId="0" borderId="20" xfId="1" applyFont="1" applyBorder="1" applyAlignment="1">
      <alignment horizontal="right" vertical="center"/>
    </xf>
    <xf numFmtId="164" fontId="4" fillId="0" borderId="21" xfId="1" applyNumberFormat="1" applyFont="1" applyBorder="1" applyAlignment="1">
      <alignment vertical="center"/>
    </xf>
    <xf numFmtId="0" fontId="5" fillId="0" borderId="22" xfId="3" applyFont="1" applyBorder="1" applyAlignment="1">
      <alignment vertical="center"/>
    </xf>
    <xf numFmtId="0" fontId="4" fillId="0" borderId="23" xfId="3" applyFont="1" applyBorder="1" applyAlignment="1">
      <alignment vertical="center"/>
    </xf>
    <xf numFmtId="0" fontId="5" fillId="3" borderId="23" xfId="3" applyFont="1" applyFill="1" applyBorder="1" applyAlignment="1">
      <alignment horizontal="left" vertical="center"/>
    </xf>
    <xf numFmtId="0" fontId="7" fillId="3" borderId="24" xfId="3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64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0" fontId="7" fillId="2" borderId="0" xfId="1" applyFont="1" applyFill="1" applyAlignment="1">
      <alignment vertical="center"/>
    </xf>
    <xf numFmtId="10" fontId="7" fillId="2" borderId="0" xfId="2" applyNumberFormat="1" applyFont="1" applyFill="1" applyAlignment="1">
      <alignment vertical="center"/>
    </xf>
    <xf numFmtId="0" fontId="7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2" fontId="8" fillId="2" borderId="0" xfId="1" applyNumberFormat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9" fontId="7" fillId="2" borderId="0" xfId="2" applyFont="1" applyFill="1" applyAlignment="1">
      <alignment vertical="center"/>
    </xf>
    <xf numFmtId="0" fontId="12" fillId="4" borderId="9" xfId="1" applyFont="1" applyFill="1" applyBorder="1" applyAlignment="1">
      <alignment horizontal="center" vertical="center" wrapText="1"/>
    </xf>
    <xf numFmtId="0" fontId="12" fillId="4" borderId="25" xfId="1" applyFont="1" applyFill="1" applyBorder="1" applyAlignment="1">
      <alignment horizontal="center" vertical="center" wrapText="1"/>
    </xf>
    <xf numFmtId="0" fontId="12" fillId="4" borderId="26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12" fillId="4" borderId="6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49" fontId="8" fillId="4" borderId="27" xfId="1" applyNumberFormat="1" applyFont="1" applyFill="1" applyBorder="1" applyAlignment="1">
      <alignment horizontal="center" vertical="center" textRotation="90" wrapText="1"/>
    </xf>
    <xf numFmtId="0" fontId="8" fillId="5" borderId="28" xfId="1" applyFont="1" applyFill="1" applyBorder="1" applyAlignment="1">
      <alignment horizontal="center" vertical="center" textRotation="90" wrapText="1"/>
    </xf>
    <xf numFmtId="0" fontId="8" fillId="5" borderId="29" xfId="1" applyFont="1" applyFill="1" applyBorder="1" applyAlignment="1">
      <alignment horizontal="center" vertical="center" wrapText="1"/>
    </xf>
    <xf numFmtId="0" fontId="8" fillId="5" borderId="16" xfId="1" applyFont="1" applyFill="1" applyBorder="1" applyAlignment="1">
      <alignment horizontal="center" vertical="center" wrapText="1"/>
    </xf>
    <xf numFmtId="0" fontId="8" fillId="5" borderId="28" xfId="1" applyFont="1" applyFill="1" applyBorder="1" applyAlignment="1">
      <alignment horizontal="center" vertical="center" wrapText="1"/>
    </xf>
    <xf numFmtId="10" fontId="8" fillId="5" borderId="28" xfId="2" applyNumberFormat="1" applyFont="1" applyFill="1" applyBorder="1" applyAlignment="1">
      <alignment horizontal="center" vertical="center" wrapText="1"/>
    </xf>
    <xf numFmtId="2" fontId="8" fillId="6" borderId="28" xfId="1" applyNumberFormat="1" applyFont="1" applyFill="1" applyBorder="1" applyAlignment="1">
      <alignment horizontal="center" vertical="center" wrapText="1"/>
    </xf>
    <xf numFmtId="0" fontId="9" fillId="5" borderId="28" xfId="1" applyFont="1" applyFill="1" applyBorder="1" applyAlignment="1">
      <alignment horizontal="center" vertical="center" wrapText="1"/>
    </xf>
    <xf numFmtId="0" fontId="14" fillId="7" borderId="29" xfId="1" applyFont="1" applyFill="1" applyBorder="1" applyAlignment="1">
      <alignment horizontal="center" vertical="center" wrapText="1"/>
    </xf>
    <xf numFmtId="0" fontId="14" fillId="7" borderId="16" xfId="1" applyFont="1" applyFill="1" applyBorder="1" applyAlignment="1">
      <alignment horizontal="center" vertical="center" wrapText="1"/>
    </xf>
    <xf numFmtId="0" fontId="14" fillId="8" borderId="29" xfId="1" applyFont="1" applyFill="1" applyBorder="1" applyAlignment="1">
      <alignment horizontal="center" vertical="center" wrapText="1"/>
    </xf>
    <xf numFmtId="0" fontId="14" fillId="8" borderId="16" xfId="1" applyFont="1" applyFill="1" applyBorder="1" applyAlignment="1">
      <alignment horizontal="center" vertical="center" wrapText="1"/>
    </xf>
    <xf numFmtId="0" fontId="8" fillId="5" borderId="30" xfId="1" applyFont="1" applyFill="1" applyBorder="1" applyAlignment="1">
      <alignment horizontal="center" vertical="center" wrapText="1"/>
    </xf>
    <xf numFmtId="0" fontId="8" fillId="2" borderId="31" xfId="1" applyFont="1" applyFill="1" applyBorder="1" applyAlignment="1">
      <alignment horizontal="center" vertical="center" wrapText="1"/>
    </xf>
    <xf numFmtId="0" fontId="8" fillId="4" borderId="32" xfId="1" applyFont="1" applyFill="1" applyBorder="1" applyAlignment="1">
      <alignment horizontal="center" vertical="center"/>
    </xf>
    <xf numFmtId="39" fontId="8" fillId="5" borderId="33" xfId="1" applyNumberFormat="1" applyFont="1" applyFill="1" applyBorder="1" applyAlignment="1">
      <alignment horizontal="center" vertical="center" textRotation="90" wrapText="1"/>
    </xf>
    <xf numFmtId="39" fontId="8" fillId="5" borderId="34" xfId="1" applyNumberFormat="1" applyFont="1" applyFill="1" applyBorder="1" applyAlignment="1">
      <alignment horizontal="center" vertical="center" textRotation="90" wrapText="1"/>
    </xf>
    <xf numFmtId="39" fontId="8" fillId="5" borderId="35" xfId="1" applyNumberFormat="1" applyFont="1" applyFill="1" applyBorder="1" applyAlignment="1">
      <alignment horizontal="center" vertical="center" wrapText="1"/>
    </xf>
    <xf numFmtId="39" fontId="8" fillId="5" borderId="25" xfId="1" applyNumberFormat="1" applyFont="1" applyFill="1" applyBorder="1" applyAlignment="1">
      <alignment horizontal="center" vertical="center" wrapText="1"/>
    </xf>
    <xf numFmtId="39" fontId="8" fillId="5" borderId="11" xfId="1" applyNumberFormat="1" applyFont="1" applyFill="1" applyBorder="1" applyAlignment="1">
      <alignment horizontal="center" vertical="center" wrapText="1"/>
    </xf>
    <xf numFmtId="37" fontId="8" fillId="5" borderId="35" xfId="1" applyNumberFormat="1" applyFont="1" applyFill="1" applyBorder="1" applyAlignment="1">
      <alignment horizontal="center" vertical="center" wrapText="1"/>
    </xf>
    <xf numFmtId="37" fontId="8" fillId="5" borderId="11" xfId="1" applyNumberFormat="1" applyFont="1" applyFill="1" applyBorder="1" applyAlignment="1">
      <alignment horizontal="center" vertical="center" wrapText="1"/>
    </xf>
    <xf numFmtId="37" fontId="8" fillId="5" borderId="33" xfId="1" applyNumberFormat="1" applyFont="1" applyFill="1" applyBorder="1" applyAlignment="1">
      <alignment horizontal="center" vertical="center" textRotation="90" wrapText="1"/>
    </xf>
    <xf numFmtId="39" fontId="8" fillId="5" borderId="36" xfId="1" applyNumberFormat="1" applyFont="1" applyFill="1" applyBorder="1" applyAlignment="1">
      <alignment horizontal="center" vertical="center" textRotation="90" wrapText="1"/>
    </xf>
    <xf numFmtId="0" fontId="8" fillId="2" borderId="0" xfId="1" applyFont="1" applyFill="1" applyAlignment="1">
      <alignment vertical="center"/>
    </xf>
    <xf numFmtId="49" fontId="8" fillId="4" borderId="37" xfId="1" applyNumberFormat="1" applyFont="1" applyFill="1" applyBorder="1" applyAlignment="1">
      <alignment horizontal="center" vertical="center" textRotation="90" wrapText="1"/>
    </xf>
    <xf numFmtId="0" fontId="8" fillId="5" borderId="34" xfId="1" applyFont="1" applyFill="1" applyBorder="1" applyAlignment="1">
      <alignment horizontal="center" vertical="center" textRotation="90" wrapText="1"/>
    </xf>
    <xf numFmtId="0" fontId="8" fillId="5" borderId="15" xfId="1" applyFont="1" applyFill="1" applyBorder="1" applyAlignment="1">
      <alignment horizontal="center" vertical="center" textRotation="90" wrapText="1"/>
    </xf>
    <xf numFmtId="0" fontId="8" fillId="5" borderId="34" xfId="1" applyFont="1" applyFill="1" applyBorder="1" applyAlignment="1">
      <alignment horizontal="center" vertical="center" wrapText="1"/>
    </xf>
    <xf numFmtId="10" fontId="8" fillId="5" borderId="34" xfId="2" applyNumberFormat="1" applyFont="1" applyFill="1" applyBorder="1" applyAlignment="1">
      <alignment horizontal="center" vertical="center" wrapText="1"/>
    </xf>
    <xf numFmtId="2" fontId="8" fillId="6" borderId="34" xfId="1" applyNumberFormat="1" applyFont="1" applyFill="1" applyBorder="1" applyAlignment="1">
      <alignment horizontal="center" vertical="center" wrapText="1"/>
    </xf>
    <xf numFmtId="0" fontId="9" fillId="5" borderId="34" xfId="1" applyFont="1" applyFill="1" applyBorder="1" applyAlignment="1">
      <alignment horizontal="center" vertical="center" wrapText="1"/>
    </xf>
    <xf numFmtId="0" fontId="8" fillId="5" borderId="15" xfId="1" applyFont="1" applyFill="1" applyBorder="1" applyAlignment="1">
      <alignment horizontal="center" vertical="center" wrapText="1"/>
    </xf>
    <xf numFmtId="0" fontId="14" fillId="7" borderId="15" xfId="1" applyFont="1" applyFill="1" applyBorder="1" applyAlignment="1">
      <alignment horizontal="center" vertical="center" wrapText="1"/>
    </xf>
    <xf numFmtId="0" fontId="14" fillId="8" borderId="15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4" borderId="37" xfId="1" applyFont="1" applyFill="1" applyBorder="1" applyAlignment="1">
      <alignment horizontal="center" vertical="center"/>
    </xf>
    <xf numFmtId="39" fontId="8" fillId="5" borderId="34" xfId="1" applyNumberFormat="1" applyFont="1" applyFill="1" applyBorder="1" applyAlignment="1">
      <alignment horizontal="center" vertical="center" textRotation="90" wrapText="1"/>
    </xf>
    <xf numFmtId="37" fontId="8" fillId="5" borderId="15" xfId="1" applyNumberFormat="1" applyFont="1" applyFill="1" applyBorder="1" applyAlignment="1">
      <alignment horizontal="center" vertical="center" textRotation="90" wrapText="1"/>
    </xf>
    <xf numFmtId="39" fontId="8" fillId="5" borderId="15" xfId="1" applyNumberFormat="1" applyFont="1" applyFill="1" applyBorder="1" applyAlignment="1">
      <alignment horizontal="center" vertical="center" textRotation="90" wrapText="1"/>
    </xf>
    <xf numFmtId="37" fontId="8" fillId="5" borderId="34" xfId="1" applyNumberFormat="1" applyFont="1" applyFill="1" applyBorder="1" applyAlignment="1">
      <alignment horizontal="center" vertical="center" textRotation="90" wrapText="1"/>
    </xf>
    <xf numFmtId="9" fontId="8" fillId="5" borderId="15" xfId="2" applyFont="1" applyFill="1" applyBorder="1" applyAlignment="1">
      <alignment horizontal="center" vertical="center" textRotation="90" wrapText="1"/>
    </xf>
    <xf numFmtId="39" fontId="8" fillId="5" borderId="38" xfId="1" applyNumberFormat="1" applyFont="1" applyFill="1" applyBorder="1" applyAlignment="1">
      <alignment horizontal="center" vertical="center" textRotation="90" wrapText="1"/>
    </xf>
    <xf numFmtId="4" fontId="4" fillId="0" borderId="0" xfId="1" applyNumberFormat="1" applyFont="1" applyAlignment="1">
      <alignment vertical="center"/>
    </xf>
    <xf numFmtId="37" fontId="8" fillId="4" borderId="39" xfId="1" applyNumberFormat="1" applyFont="1" applyFill="1" applyBorder="1" applyAlignment="1">
      <alignment horizontal="center" vertical="center" wrapText="1"/>
    </xf>
    <xf numFmtId="4" fontId="16" fillId="2" borderId="15" xfId="1" applyNumberFormat="1" applyFont="1" applyFill="1" applyBorder="1" applyAlignment="1">
      <alignment horizontal="center" vertical="center" wrapText="1"/>
    </xf>
    <xf numFmtId="3" fontId="16" fillId="0" borderId="15" xfId="1" applyNumberFormat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4" fontId="16" fillId="0" borderId="15" xfId="1" applyNumberFormat="1" applyFont="1" applyBorder="1" applyAlignment="1">
      <alignment horizontal="center" vertical="center" wrapText="1"/>
    </xf>
    <xf numFmtId="1" fontId="16" fillId="0" borderId="15" xfId="1" applyNumberFormat="1" applyFont="1" applyBorder="1" applyAlignment="1">
      <alignment horizontal="center" vertical="center" wrapText="1"/>
    </xf>
    <xf numFmtId="9" fontId="16" fillId="0" borderId="15" xfId="4" applyFont="1" applyBorder="1" applyAlignment="1">
      <alignment horizontal="center" vertical="center" wrapText="1"/>
    </xf>
    <xf numFmtId="9" fontId="16" fillId="0" borderId="15" xfId="2" applyFont="1" applyFill="1" applyBorder="1" applyAlignment="1">
      <alignment horizontal="center" vertical="center" wrapText="1"/>
    </xf>
    <xf numFmtId="4" fontId="16" fillId="0" borderId="17" xfId="1" applyNumberFormat="1" applyFont="1" applyBorder="1" applyAlignment="1">
      <alignment horizontal="center" vertical="center" wrapText="1"/>
    </xf>
    <xf numFmtId="49" fontId="10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165" fontId="4" fillId="0" borderId="0" xfId="1" applyNumberFormat="1" applyFont="1" applyAlignment="1">
      <alignment vertical="center"/>
    </xf>
    <xf numFmtId="10" fontId="5" fillId="0" borderId="0" xfId="2" applyNumberFormat="1" applyFont="1" applyFill="1" applyBorder="1" applyAlignment="1">
      <alignment vertical="center"/>
    </xf>
    <xf numFmtId="3" fontId="4" fillId="0" borderId="0" xfId="1" applyNumberFormat="1" applyFont="1" applyAlignment="1">
      <alignment vertical="center"/>
    </xf>
    <xf numFmtId="4" fontId="18" fillId="0" borderId="0" xfId="1" applyNumberFormat="1" applyFont="1" applyAlignment="1">
      <alignment horizontal="center" vertical="center"/>
    </xf>
    <xf numFmtId="37" fontId="8" fillId="4" borderId="40" xfId="1" applyNumberFormat="1" applyFont="1" applyFill="1" applyBorder="1" applyAlignment="1">
      <alignment horizontal="center" vertical="center" wrapText="1"/>
    </xf>
    <xf numFmtId="4" fontId="19" fillId="5" borderId="19" xfId="1" applyNumberFormat="1" applyFont="1" applyFill="1" applyBorder="1" applyAlignment="1">
      <alignment horizontal="center" vertical="center" wrapText="1"/>
    </xf>
    <xf numFmtId="3" fontId="19" fillId="5" borderId="19" xfId="1" applyNumberFormat="1" applyFont="1" applyFill="1" applyBorder="1" applyAlignment="1">
      <alignment horizontal="center" vertical="center" wrapText="1"/>
    </xf>
    <xf numFmtId="4" fontId="19" fillId="5" borderId="21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Alignment="1">
      <alignment vertical="center"/>
    </xf>
    <xf numFmtId="4" fontId="4" fillId="2" borderId="0" xfId="1" applyNumberFormat="1" applyFont="1" applyFill="1" applyAlignment="1">
      <alignment vertical="center"/>
    </xf>
    <xf numFmtId="4" fontId="4" fillId="2" borderId="0" xfId="1" applyNumberFormat="1" applyFont="1" applyFill="1" applyAlignment="1">
      <alignment horizontal="center" vertical="center" wrapText="1"/>
    </xf>
    <xf numFmtId="39" fontId="10" fillId="2" borderId="0" xfId="1" applyNumberFormat="1" applyFont="1" applyFill="1" applyAlignment="1">
      <alignment vertical="center"/>
    </xf>
    <xf numFmtId="39" fontId="10" fillId="2" borderId="0" xfId="1" applyNumberFormat="1" applyFont="1" applyFill="1" applyAlignment="1">
      <alignment vertical="center" wrapText="1"/>
    </xf>
    <xf numFmtId="39" fontId="4" fillId="2" borderId="0" xfId="1" applyNumberFormat="1" applyFont="1" applyFill="1" applyAlignment="1">
      <alignment horizontal="center" vertical="center" wrapText="1"/>
    </xf>
    <xf numFmtId="9" fontId="4" fillId="2" borderId="0" xfId="2" applyFont="1" applyFill="1" applyAlignment="1">
      <alignment horizontal="center" vertical="center" wrapText="1"/>
    </xf>
    <xf numFmtId="0" fontId="4" fillId="2" borderId="0" xfId="1" applyFont="1" applyFill="1" applyAlignment="1">
      <alignment vertical="center" wrapText="1"/>
    </xf>
    <xf numFmtId="39" fontId="5" fillId="2" borderId="0" xfId="1" applyNumberFormat="1" applyFont="1" applyFill="1" applyAlignment="1">
      <alignment horizontal="center" vertical="center" wrapText="1"/>
    </xf>
    <xf numFmtId="39" fontId="10" fillId="2" borderId="0" xfId="1" applyNumberFormat="1" applyFont="1" applyFill="1" applyAlignment="1">
      <alignment horizontal="left" vertical="center"/>
    </xf>
    <xf numFmtId="37" fontId="5" fillId="2" borderId="29" xfId="1" applyNumberFormat="1" applyFont="1" applyFill="1" applyBorder="1" applyAlignment="1">
      <alignment horizontal="left" vertical="center" wrapText="1"/>
    </xf>
    <xf numFmtId="37" fontId="5" fillId="2" borderId="16" xfId="1" applyNumberFormat="1" applyFont="1" applyFill="1" applyBorder="1" applyAlignment="1">
      <alignment horizontal="left" vertical="center" wrapText="1"/>
    </xf>
    <xf numFmtId="37" fontId="4" fillId="2" borderId="15" xfId="1" applyNumberFormat="1" applyFont="1" applyFill="1" applyBorder="1" applyAlignment="1">
      <alignment horizontal="center" vertical="center" wrapText="1"/>
    </xf>
    <xf numFmtId="37" fontId="4" fillId="2" borderId="4" xfId="1" applyNumberFormat="1" applyFont="1" applyFill="1" applyBorder="1" applyAlignment="1">
      <alignment horizontal="center" vertical="center" wrapText="1"/>
    </xf>
    <xf numFmtId="37" fontId="4" fillId="2" borderId="0" xfId="1" applyNumberFormat="1" applyFont="1" applyFill="1" applyAlignment="1">
      <alignment horizontal="center" vertical="center" wrapText="1"/>
    </xf>
    <xf numFmtId="0" fontId="10" fillId="2" borderId="0" xfId="1" applyFont="1" applyFill="1" applyAlignment="1">
      <alignment vertical="center"/>
    </xf>
    <xf numFmtId="166" fontId="4" fillId="2" borderId="15" xfId="1" applyNumberFormat="1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166" fontId="4" fillId="2" borderId="0" xfId="1" applyNumberFormat="1" applyFont="1" applyFill="1" applyAlignment="1">
      <alignment horizontal="center" vertical="center" wrapText="1"/>
    </xf>
    <xf numFmtId="0" fontId="5" fillId="2" borderId="0" xfId="5" applyFont="1" applyFill="1" applyAlignment="1">
      <alignment vertical="center"/>
    </xf>
    <xf numFmtId="0" fontId="2" fillId="4" borderId="29" xfId="1" applyFont="1" applyFill="1" applyBorder="1" applyAlignment="1">
      <alignment horizontal="center" vertical="center"/>
    </xf>
    <xf numFmtId="0" fontId="2" fillId="4" borderId="41" xfId="1" applyFont="1" applyFill="1" applyBorder="1" applyAlignment="1">
      <alignment horizontal="center" vertical="center"/>
    </xf>
    <xf numFmtId="0" fontId="2" fillId="4" borderId="16" xfId="1" applyFont="1" applyFill="1" applyBorder="1" applyAlignment="1">
      <alignment horizontal="center" vertical="center"/>
    </xf>
    <xf numFmtId="0" fontId="12" fillId="2" borderId="0" xfId="1" applyFont="1" applyFill="1" applyAlignment="1">
      <alignment vertical="center"/>
    </xf>
    <xf numFmtId="49" fontId="5" fillId="4" borderId="1" xfId="1" applyNumberFormat="1" applyFont="1" applyFill="1" applyBorder="1" applyAlignment="1">
      <alignment horizontal="center" vertical="center" wrapText="1"/>
    </xf>
    <xf numFmtId="49" fontId="5" fillId="4" borderId="3" xfId="1" applyNumberFormat="1" applyFont="1" applyFill="1" applyBorder="1" applyAlignment="1">
      <alignment horizontal="center" vertical="center" wrapText="1"/>
    </xf>
    <xf numFmtId="4" fontId="8" fillId="5" borderId="15" xfId="1" applyNumberFormat="1" applyFont="1" applyFill="1" applyBorder="1" applyAlignment="1">
      <alignment horizontal="center" vertical="center" textRotation="90" wrapText="1"/>
    </xf>
    <xf numFmtId="49" fontId="5" fillId="4" borderId="22" xfId="1" applyNumberFormat="1" applyFont="1" applyFill="1" applyBorder="1" applyAlignment="1">
      <alignment horizontal="center" vertical="center" wrapText="1"/>
    </xf>
    <xf numFmtId="49" fontId="5" fillId="4" borderId="24" xfId="1" applyNumberFormat="1" applyFont="1" applyFill="1" applyBorder="1" applyAlignment="1">
      <alignment horizontal="center" vertical="center" wrapText="1"/>
    </xf>
    <xf numFmtId="4" fontId="4" fillId="0" borderId="15" xfId="1" applyNumberFormat="1" applyFont="1" applyBorder="1" applyAlignment="1">
      <alignment horizontal="center" vertical="center"/>
    </xf>
    <xf numFmtId="4" fontId="4" fillId="2" borderId="15" xfId="1" applyNumberFormat="1" applyFont="1" applyFill="1" applyBorder="1" applyAlignment="1">
      <alignment horizontal="center" vertical="center"/>
    </xf>
    <xf numFmtId="4" fontId="5" fillId="2" borderId="15" xfId="1" applyNumberFormat="1" applyFont="1" applyFill="1" applyBorder="1" applyAlignment="1">
      <alignment horizontal="center" vertical="center"/>
    </xf>
    <xf numFmtId="4" fontId="5" fillId="2" borderId="15" xfId="6" applyNumberFormat="1" applyFont="1" applyFill="1" applyBorder="1" applyAlignment="1">
      <alignment horizontal="center" vertical="center"/>
    </xf>
    <xf numFmtId="49" fontId="5" fillId="2" borderId="0" xfId="1" applyNumberFormat="1" applyFont="1" applyFill="1" applyAlignment="1">
      <alignment horizontal="center" vertical="center"/>
    </xf>
    <xf numFmtId="2" fontId="4" fillId="2" borderId="0" xfId="1" applyNumberFormat="1" applyFont="1" applyFill="1" applyAlignment="1">
      <alignment horizontal="center" vertical="center"/>
    </xf>
    <xf numFmtId="4" fontId="4" fillId="2" borderId="0" xfId="1" applyNumberFormat="1" applyFont="1" applyFill="1" applyAlignment="1">
      <alignment horizontal="center" vertical="center"/>
    </xf>
    <xf numFmtId="2" fontId="5" fillId="2" borderId="0" xfId="5" applyNumberFormat="1" applyFont="1" applyFill="1" applyAlignment="1">
      <alignment horizontal="right"/>
    </xf>
    <xf numFmtId="4" fontId="5" fillId="2" borderId="0" xfId="1" applyNumberFormat="1" applyFont="1" applyFill="1"/>
    <xf numFmtId="0" fontId="4" fillId="2" borderId="0" xfId="1" applyFont="1" applyFill="1"/>
    <xf numFmtId="2" fontId="21" fillId="2" borderId="0" xfId="1" applyNumberFormat="1" applyFont="1" applyFill="1" applyAlignment="1">
      <alignment horizontal="center" vertical="center"/>
    </xf>
    <xf numFmtId="2" fontId="5" fillId="2" borderId="0" xfId="5" applyNumberFormat="1" applyFont="1" applyFill="1" applyAlignment="1">
      <alignment horizontal="right" vertical="center"/>
    </xf>
    <xf numFmtId="4" fontId="5" fillId="2" borderId="0" xfId="1" applyNumberFormat="1" applyFont="1" applyFill="1" applyAlignment="1">
      <alignment vertical="center"/>
    </xf>
    <xf numFmtId="2" fontId="4" fillId="2" borderId="0" xfId="5" applyNumberFormat="1" applyFont="1" applyFill="1" applyAlignment="1">
      <alignment horizontal="center" vertical="center"/>
    </xf>
    <xf numFmtId="2" fontId="5" fillId="2" borderId="0" xfId="5" applyNumberFormat="1" applyFont="1" applyFill="1" applyAlignment="1">
      <alignment horizontal="left" vertical="center"/>
    </xf>
    <xf numFmtId="4" fontId="5" fillId="2" borderId="28" xfId="1" applyNumberFormat="1" applyFont="1" applyFill="1" applyBorder="1" applyAlignment="1">
      <alignment vertical="center"/>
    </xf>
    <xf numFmtId="4" fontId="5" fillId="2" borderId="0" xfId="3" applyNumberFormat="1" applyFont="1" applyFill="1" applyAlignment="1">
      <alignment horizontal="center" vertical="center"/>
    </xf>
    <xf numFmtId="4" fontId="5" fillId="2" borderId="0" xfId="3" applyNumberFormat="1" applyFont="1" applyFill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2" fontId="5" fillId="2" borderId="0" xfId="5" applyNumberFormat="1" applyFont="1" applyFill="1" applyAlignment="1">
      <alignment horizontal="center" vertical="center"/>
    </xf>
    <xf numFmtId="4" fontId="5" fillId="2" borderId="42" xfId="1" applyNumberFormat="1" applyFont="1" applyFill="1" applyBorder="1" applyAlignment="1">
      <alignment vertical="center"/>
    </xf>
    <xf numFmtId="49" fontId="5" fillId="2" borderId="0" xfId="3" applyNumberFormat="1" applyFont="1" applyFill="1" applyAlignment="1">
      <alignment horizontal="left" vertical="center"/>
    </xf>
    <xf numFmtId="2" fontId="4" fillId="2" borderId="0" xfId="3" applyNumberFormat="1" applyFont="1" applyFill="1" applyAlignment="1">
      <alignment horizontal="center" vertical="center"/>
    </xf>
    <xf numFmtId="0" fontId="4" fillId="2" borderId="0" xfId="3" applyFont="1" applyFill="1" applyAlignment="1">
      <alignment horizontal="center" vertical="center"/>
    </xf>
    <xf numFmtId="164" fontId="4" fillId="2" borderId="0" xfId="3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12" fillId="2" borderId="0" xfId="1" applyFont="1" applyFill="1" applyAlignment="1">
      <alignment vertical="center" wrapText="1"/>
    </xf>
    <xf numFmtId="9" fontId="12" fillId="2" borderId="0" xfId="2" applyFont="1" applyFill="1" applyAlignment="1">
      <alignment vertical="center" wrapText="1"/>
    </xf>
    <xf numFmtId="4" fontId="5" fillId="0" borderId="42" xfId="1" applyNumberFormat="1" applyFont="1" applyBorder="1" applyAlignment="1">
      <alignment vertical="center"/>
    </xf>
    <xf numFmtId="4" fontId="4" fillId="2" borderId="0" xfId="3" applyNumberFormat="1" applyFont="1" applyFill="1" applyAlignment="1">
      <alignment horizontal="center" vertical="center"/>
    </xf>
    <xf numFmtId="4" fontId="5" fillId="0" borderId="34" xfId="1" applyNumberFormat="1" applyFont="1" applyBorder="1" applyAlignment="1">
      <alignment vertical="center"/>
    </xf>
    <xf numFmtId="164" fontId="4" fillId="0" borderId="0" xfId="3" applyNumberFormat="1" applyFont="1" applyAlignment="1">
      <alignment horizontal="center" vertical="center"/>
    </xf>
    <xf numFmtId="164" fontId="22" fillId="2" borderId="0" xfId="3" applyNumberFormat="1" applyFont="1" applyFill="1" applyAlignment="1">
      <alignment horizontal="center" vertical="center"/>
    </xf>
    <xf numFmtId="49" fontId="5" fillId="2" borderId="0" xfId="1" applyNumberFormat="1" applyFont="1" applyFill="1" applyAlignment="1">
      <alignment vertical="center" wrapText="1"/>
    </xf>
    <xf numFmtId="164" fontId="4" fillId="2" borderId="0" xfId="1" applyNumberFormat="1" applyFont="1" applyFill="1" applyAlignment="1">
      <alignment horizontal="center" vertical="center"/>
    </xf>
    <xf numFmtId="49" fontId="5" fillId="2" borderId="0" xfId="1" applyNumberFormat="1" applyFont="1" applyFill="1" applyAlignment="1">
      <alignment horizontal="left" vertical="center" wrapText="1"/>
    </xf>
    <xf numFmtId="164" fontId="22" fillId="2" borderId="0" xfId="1" applyNumberFormat="1" applyFont="1" applyFill="1" applyAlignment="1">
      <alignment horizontal="center" vertical="center"/>
    </xf>
    <xf numFmtId="165" fontId="4" fillId="2" borderId="0" xfId="1" applyNumberFormat="1" applyFont="1" applyFill="1" applyAlignment="1">
      <alignment horizontal="center" vertical="center"/>
    </xf>
    <xf numFmtId="0" fontId="5" fillId="2" borderId="0" xfId="7" applyFont="1" applyFill="1" applyAlignment="1">
      <alignment vertical="center"/>
    </xf>
    <xf numFmtId="0" fontId="4" fillId="2" borderId="0" xfId="7" applyFont="1" applyFill="1" applyAlignment="1">
      <alignment vertical="center"/>
    </xf>
    <xf numFmtId="0" fontId="5" fillId="2" borderId="15" xfId="7" applyFont="1" applyFill="1" applyBorder="1" applyAlignment="1">
      <alignment horizontal="center" vertical="center" wrapText="1"/>
    </xf>
    <xf numFmtId="0" fontId="4" fillId="2" borderId="15" xfId="7" applyFont="1" applyFill="1" applyBorder="1" applyAlignment="1">
      <alignment horizontal="center" vertical="center"/>
    </xf>
    <xf numFmtId="0" fontId="4" fillId="2" borderId="15" xfId="7" applyFont="1" applyFill="1" applyBorder="1" applyAlignment="1">
      <alignment horizontal="center" vertical="center" wrapText="1"/>
    </xf>
    <xf numFmtId="0" fontId="5" fillId="2" borderId="28" xfId="7" applyFont="1" applyFill="1" applyBorder="1" applyAlignment="1">
      <alignment horizontal="center" vertical="center" wrapText="1"/>
    </xf>
    <xf numFmtId="0" fontId="5" fillId="2" borderId="29" xfId="7" applyFont="1" applyFill="1" applyBorder="1" applyAlignment="1">
      <alignment horizontal="center" vertical="center" wrapText="1"/>
    </xf>
    <xf numFmtId="0" fontId="5" fillId="2" borderId="16" xfId="7" applyFont="1" applyFill="1" applyBorder="1" applyAlignment="1">
      <alignment horizontal="center" vertical="center" wrapText="1"/>
    </xf>
    <xf numFmtId="0" fontId="5" fillId="2" borderId="0" xfId="7" applyFont="1" applyFill="1" applyAlignment="1">
      <alignment horizontal="center" vertical="center" wrapText="1"/>
    </xf>
    <xf numFmtId="0" fontId="5" fillId="2" borderId="34" xfId="7" applyFont="1" applyFill="1" applyBorder="1" applyAlignment="1">
      <alignment horizontal="center" vertical="center" wrapText="1"/>
    </xf>
    <xf numFmtId="0" fontId="4" fillId="2" borderId="15" xfId="7" applyFont="1" applyFill="1" applyBorder="1" applyAlignment="1">
      <alignment horizontal="left" vertical="center" wrapText="1"/>
    </xf>
    <xf numFmtId="0" fontId="4" fillId="2" borderId="15" xfId="7" applyFont="1" applyFill="1" applyBorder="1" applyAlignment="1">
      <alignment horizontal="left" vertical="center"/>
    </xf>
    <xf numFmtId="0" fontId="23" fillId="2" borderId="0" xfId="8" applyFont="1" applyFill="1" applyAlignment="1">
      <alignment vertical="center"/>
    </xf>
    <xf numFmtId="0" fontId="5" fillId="9" borderId="29" xfId="1" applyFont="1" applyFill="1" applyBorder="1" applyAlignment="1">
      <alignment horizontal="center" vertical="center" wrapText="1"/>
    </xf>
    <xf numFmtId="0" fontId="5" fillId="9" borderId="41" xfId="1" applyFont="1" applyFill="1" applyBorder="1" applyAlignment="1">
      <alignment horizontal="center" vertical="center" wrapText="1"/>
    </xf>
    <xf numFmtId="0" fontId="5" fillId="9" borderId="16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vertical="center" wrapText="1"/>
    </xf>
    <xf numFmtId="0" fontId="24" fillId="0" borderId="43" xfId="1" applyFont="1" applyBorder="1" applyAlignment="1">
      <alignment horizontal="center" vertical="top" wrapText="1"/>
    </xf>
    <xf numFmtId="10" fontId="0" fillId="0" borderId="43" xfId="2" applyNumberFormat="1" applyFont="1" applyBorder="1" applyAlignment="1">
      <alignment horizontal="center" vertical="top" wrapText="1"/>
    </xf>
    <xf numFmtId="0" fontId="4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left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167" fontId="26" fillId="0" borderId="44" xfId="1" applyNumberFormat="1" applyFont="1" applyBorder="1" applyAlignment="1">
      <alignment horizontal="center" vertical="top" shrinkToFit="1"/>
    </xf>
    <xf numFmtId="10" fontId="26" fillId="0" borderId="44" xfId="2" applyNumberFormat="1" applyFont="1" applyBorder="1" applyAlignment="1">
      <alignment horizontal="center" vertical="top" shrinkToFit="1"/>
    </xf>
    <xf numFmtId="167" fontId="27" fillId="0" borderId="15" xfId="6" applyNumberFormat="1" applyFont="1" applyBorder="1" applyAlignment="1">
      <alignment horizontal="left" vertical="center" wrapText="1"/>
    </xf>
    <xf numFmtId="2" fontId="27" fillId="0" borderId="15" xfId="6" applyNumberFormat="1" applyFont="1" applyBorder="1" applyAlignment="1">
      <alignment horizontal="left" vertical="center" wrapText="1"/>
    </xf>
    <xf numFmtId="167" fontId="26" fillId="0" borderId="45" xfId="1" applyNumberFormat="1" applyFont="1" applyBorder="1" applyAlignment="1">
      <alignment horizontal="center" vertical="top" shrinkToFit="1"/>
    </xf>
    <xf numFmtId="10" fontId="26" fillId="0" borderId="45" xfId="2" applyNumberFormat="1" applyFont="1" applyBorder="1" applyAlignment="1">
      <alignment horizontal="center" vertical="top" shrinkToFit="1"/>
    </xf>
    <xf numFmtId="167" fontId="27" fillId="2" borderId="0" xfId="6" applyNumberFormat="1" applyFont="1" applyFill="1" applyBorder="1" applyAlignment="1">
      <alignment horizontal="left" vertical="center" wrapText="1"/>
    </xf>
    <xf numFmtId="2" fontId="27" fillId="2" borderId="0" xfId="6" applyNumberFormat="1" applyFont="1" applyFill="1" applyBorder="1" applyAlignment="1">
      <alignment horizontal="left" vertical="center" wrapText="1"/>
    </xf>
    <xf numFmtId="0" fontId="24" fillId="0" borderId="45" xfId="1" applyFont="1" applyBorder="1" applyAlignment="1">
      <alignment horizontal="center" vertical="top" wrapText="1"/>
    </xf>
    <xf numFmtId="167" fontId="26" fillId="0" borderId="46" xfId="1" applyNumberFormat="1" applyFont="1" applyBorder="1" applyAlignment="1">
      <alignment horizontal="center" vertical="top" shrinkToFit="1"/>
    </xf>
    <xf numFmtId="10" fontId="26" fillId="0" borderId="46" xfId="2" applyNumberFormat="1" applyFont="1" applyBorder="1" applyAlignment="1">
      <alignment horizontal="center" vertical="top" shrinkToFit="1"/>
    </xf>
    <xf numFmtId="0" fontId="23" fillId="2" borderId="0" xfId="9" applyFont="1" applyFill="1" applyAlignment="1">
      <alignment horizontal="center" vertical="center"/>
    </xf>
    <xf numFmtId="0" fontId="23" fillId="2" borderId="0" xfId="9" applyFont="1" applyFill="1" applyAlignment="1">
      <alignment horizontal="right" vertical="center"/>
    </xf>
    <xf numFmtId="164" fontId="5" fillId="5" borderId="47" xfId="9" applyNumberFormat="1" applyFont="1" applyFill="1" applyBorder="1" applyAlignment="1">
      <alignment horizontal="center" vertical="center"/>
    </xf>
    <xf numFmtId="164" fontId="5" fillId="5" borderId="6" xfId="9" applyNumberFormat="1" applyFont="1" applyFill="1" applyBorder="1" applyAlignment="1">
      <alignment horizontal="center" vertical="center" wrapText="1"/>
    </xf>
    <xf numFmtId="164" fontId="5" fillId="5" borderId="7" xfId="9" applyNumberFormat="1" applyFont="1" applyFill="1" applyBorder="1" applyAlignment="1">
      <alignment horizontal="center" vertical="center" wrapText="1"/>
    </xf>
    <xf numFmtId="164" fontId="5" fillId="5" borderId="8" xfId="9" applyNumberFormat="1" applyFont="1" applyFill="1" applyBorder="1" applyAlignment="1">
      <alignment horizontal="center" vertical="center" wrapText="1"/>
    </xf>
    <xf numFmtId="164" fontId="5" fillId="5" borderId="31" xfId="9" applyNumberFormat="1" applyFont="1" applyFill="1" applyBorder="1" applyAlignment="1">
      <alignment horizontal="center" vertical="center"/>
    </xf>
    <xf numFmtId="164" fontId="5" fillId="5" borderId="48" xfId="9" applyNumberFormat="1" applyFont="1" applyFill="1" applyBorder="1" applyAlignment="1">
      <alignment horizontal="center" vertical="center" wrapText="1"/>
    </xf>
    <xf numFmtId="164" fontId="5" fillId="5" borderId="49" xfId="9" applyNumberFormat="1" applyFont="1" applyFill="1" applyBorder="1" applyAlignment="1">
      <alignment horizontal="center" vertical="center" wrapText="1"/>
    </xf>
    <xf numFmtId="164" fontId="5" fillId="5" borderId="50" xfId="9" applyNumberFormat="1" applyFont="1" applyFill="1" applyBorder="1" applyAlignment="1">
      <alignment horizontal="center" vertical="center" wrapText="1"/>
    </xf>
    <xf numFmtId="164" fontId="5" fillId="5" borderId="51" xfId="9" applyNumberFormat="1" applyFont="1" applyFill="1" applyBorder="1" applyAlignment="1">
      <alignment horizontal="center" vertical="center" wrapText="1"/>
    </xf>
    <xf numFmtId="164" fontId="5" fillId="5" borderId="52" xfId="9" applyNumberFormat="1" applyFont="1" applyFill="1" applyBorder="1" applyAlignment="1">
      <alignment horizontal="center" vertical="center" wrapText="1"/>
    </xf>
    <xf numFmtId="0" fontId="23" fillId="2" borderId="0" xfId="9" applyFont="1" applyFill="1" applyAlignment="1">
      <alignment horizontal="right" vertical="top"/>
    </xf>
    <xf numFmtId="0" fontId="23" fillId="2" borderId="0" xfId="9" applyFont="1" applyFill="1" applyAlignment="1">
      <alignment horizontal="center" vertical="top"/>
    </xf>
    <xf numFmtId="4" fontId="23" fillId="2" borderId="0" xfId="9" applyNumberFormat="1" applyFont="1" applyFill="1" applyAlignment="1">
      <alignment horizontal="center" vertical="center"/>
    </xf>
    <xf numFmtId="4" fontId="23" fillId="0" borderId="53" xfId="9" applyNumberFormat="1" applyFont="1" applyBorder="1" applyAlignment="1">
      <alignment horizontal="left" vertical="center"/>
    </xf>
    <xf numFmtId="4" fontId="23" fillId="0" borderId="56" xfId="9" applyNumberFormat="1" applyFont="1" applyBorder="1" applyAlignment="1">
      <alignment horizontal="left" vertical="center"/>
    </xf>
    <xf numFmtId="0" fontId="23" fillId="0" borderId="0" xfId="9" applyFont="1" applyAlignment="1">
      <alignment horizontal="center" vertical="center"/>
    </xf>
    <xf numFmtId="0" fontId="23" fillId="5" borderId="58" xfId="9" applyFont="1" applyFill="1" applyBorder="1" applyAlignment="1">
      <alignment horizontal="center" vertical="center"/>
    </xf>
    <xf numFmtId="4" fontId="30" fillId="5" borderId="59" xfId="9" applyNumberFormat="1" applyFont="1" applyFill="1" applyBorder="1" applyAlignment="1">
      <alignment horizontal="center" vertical="center"/>
    </xf>
    <xf numFmtId="4" fontId="30" fillId="5" borderId="50" xfId="9" applyNumberFormat="1" applyFont="1" applyFill="1" applyBorder="1" applyAlignment="1">
      <alignment horizontal="center" vertical="center"/>
    </xf>
    <xf numFmtId="4" fontId="30" fillId="5" borderId="8" xfId="9" applyNumberFormat="1" applyFont="1" applyFill="1" applyBorder="1" applyAlignment="1">
      <alignment horizontal="center" vertical="center"/>
    </xf>
    <xf numFmtId="4" fontId="30" fillId="5" borderId="60" xfId="9" applyNumberFormat="1" applyFont="1" applyFill="1" applyBorder="1" applyAlignment="1">
      <alignment horizontal="center" vertical="center"/>
    </xf>
    <xf numFmtId="0" fontId="23" fillId="2" borderId="0" xfId="9" applyFont="1" applyFill="1" applyAlignment="1">
      <alignment vertical="center"/>
    </xf>
    <xf numFmtId="164" fontId="5" fillId="5" borderId="6" xfId="9" applyNumberFormat="1" applyFont="1" applyFill="1" applyBorder="1" applyAlignment="1">
      <alignment horizontal="center" vertical="center"/>
    </xf>
    <xf numFmtId="164" fontId="5" fillId="5" borderId="7" xfId="9" applyNumberFormat="1" applyFont="1" applyFill="1" applyBorder="1" applyAlignment="1">
      <alignment horizontal="center" vertical="center"/>
    </xf>
    <xf numFmtId="164" fontId="5" fillId="5" borderId="8" xfId="9" applyNumberFormat="1" applyFont="1" applyFill="1" applyBorder="1" applyAlignment="1">
      <alignment horizontal="center" vertical="center"/>
    </xf>
    <xf numFmtId="164" fontId="5" fillId="5" borderId="61" xfId="9" applyNumberFormat="1" applyFont="1" applyFill="1" applyBorder="1" applyAlignment="1">
      <alignment horizontal="center" vertical="center" wrapText="1"/>
    </xf>
    <xf numFmtId="164" fontId="5" fillId="5" borderId="62" xfId="9" applyNumberFormat="1" applyFont="1" applyFill="1" applyBorder="1" applyAlignment="1">
      <alignment horizontal="center" vertical="center" wrapText="1"/>
    </xf>
    <xf numFmtId="164" fontId="5" fillId="5" borderId="8" xfId="9" applyNumberFormat="1" applyFont="1" applyFill="1" applyBorder="1" applyAlignment="1">
      <alignment horizontal="center" vertical="center" wrapText="1"/>
    </xf>
    <xf numFmtId="4" fontId="30" fillId="5" borderId="6" xfId="9" applyNumberFormat="1" applyFont="1" applyFill="1" applyBorder="1" applyAlignment="1">
      <alignment horizontal="center" vertical="center"/>
    </xf>
    <xf numFmtId="4" fontId="30" fillId="5" borderId="63" xfId="9" applyNumberFormat="1" applyFont="1" applyFill="1" applyBorder="1" applyAlignment="1">
      <alignment horizontal="center" vertical="center"/>
    </xf>
    <xf numFmtId="0" fontId="30" fillId="5" borderId="60" xfId="9" applyFont="1" applyFill="1" applyBorder="1" applyAlignment="1">
      <alignment horizontal="center" vertical="center"/>
    </xf>
    <xf numFmtId="164" fontId="5" fillId="5" borderId="64" xfId="9" applyNumberFormat="1" applyFont="1" applyFill="1" applyBorder="1" applyAlignment="1">
      <alignment horizontal="center" vertical="center"/>
    </xf>
    <xf numFmtId="164" fontId="5" fillId="5" borderId="59" xfId="9" applyNumberFormat="1" applyFont="1" applyFill="1" applyBorder="1" applyAlignment="1">
      <alignment horizontal="center" vertical="center" wrapText="1"/>
    </xf>
    <xf numFmtId="164" fontId="5" fillId="5" borderId="60" xfId="9" applyNumberFormat="1" applyFont="1" applyFill="1" applyBorder="1" applyAlignment="1">
      <alignment horizontal="center" vertical="center" wrapText="1"/>
    </xf>
    <xf numFmtId="164" fontId="5" fillId="5" borderId="7" xfId="9" applyNumberFormat="1" applyFont="1" applyFill="1" applyBorder="1" applyAlignment="1">
      <alignment horizontal="center" vertical="center" wrapText="1"/>
    </xf>
    <xf numFmtId="0" fontId="30" fillId="5" borderId="60" xfId="10" applyFont="1" applyFill="1" applyBorder="1" applyAlignment="1">
      <alignment horizontal="center" vertical="center" wrapText="1"/>
    </xf>
    <xf numFmtId="0" fontId="30" fillId="5" borderId="65" xfId="10" applyFont="1" applyFill="1" applyBorder="1" applyAlignment="1">
      <alignment horizontal="center" vertical="center" wrapText="1"/>
    </xf>
    <xf numFmtId="4" fontId="23" fillId="0" borderId="14" xfId="9" applyNumberFormat="1" applyFont="1" applyBorder="1" applyAlignment="1">
      <alignment horizontal="left" vertical="center"/>
    </xf>
    <xf numFmtId="0" fontId="2" fillId="10" borderId="6" xfId="11" applyFont="1" applyFill="1" applyBorder="1" applyAlignment="1">
      <alignment horizontal="center" vertical="center"/>
    </xf>
    <xf numFmtId="0" fontId="2" fillId="10" borderId="7" xfId="11" applyFont="1" applyFill="1" applyBorder="1" applyAlignment="1">
      <alignment horizontal="center" vertical="center"/>
    </xf>
    <xf numFmtId="0" fontId="2" fillId="10" borderId="8" xfId="11" applyFont="1" applyFill="1" applyBorder="1" applyAlignment="1">
      <alignment horizontal="center" vertical="center"/>
    </xf>
    <xf numFmtId="0" fontId="3" fillId="2" borderId="0" xfId="11" applyFont="1" applyFill="1"/>
    <xf numFmtId="0" fontId="3" fillId="2" borderId="13" xfId="11" applyFont="1" applyFill="1" applyBorder="1" applyAlignment="1">
      <alignment vertical="center"/>
    </xf>
    <xf numFmtId="0" fontId="3" fillId="2" borderId="0" xfId="11" applyFont="1" applyFill="1" applyAlignment="1">
      <alignment vertical="center"/>
    </xf>
    <xf numFmtId="0" fontId="3" fillId="2" borderId="55" xfId="11" applyFont="1" applyFill="1" applyBorder="1"/>
    <xf numFmtId="0" fontId="2" fillId="2" borderId="6" xfId="11" applyFont="1" applyFill="1" applyBorder="1" applyAlignment="1">
      <alignment horizontal="left" vertical="center"/>
    </xf>
    <xf numFmtId="0" fontId="2" fillId="2" borderId="8" xfId="11" applyFont="1" applyFill="1" applyBorder="1" applyAlignment="1">
      <alignment horizontal="left" vertical="center"/>
    </xf>
    <xf numFmtId="168" fontId="2" fillId="11" borderId="58" xfId="11" applyNumberFormat="1" applyFont="1" applyFill="1" applyBorder="1" applyAlignment="1">
      <alignment horizontal="center" vertical="center"/>
    </xf>
    <xf numFmtId="168" fontId="2" fillId="0" borderId="58" xfId="11" applyNumberFormat="1" applyFont="1" applyBorder="1" applyAlignment="1">
      <alignment horizontal="center" vertical="center"/>
    </xf>
    <xf numFmtId="168" fontId="3" fillId="2" borderId="0" xfId="11" applyNumberFormat="1" applyFont="1" applyFill="1" applyAlignment="1">
      <alignment horizontal="center" vertical="center"/>
    </xf>
    <xf numFmtId="0" fontId="2" fillId="12" borderId="6" xfId="11" applyFont="1" applyFill="1" applyBorder="1" applyAlignment="1">
      <alignment horizontal="center" vertical="center"/>
    </xf>
    <xf numFmtId="0" fontId="2" fillId="12" borderId="6" xfId="11" applyFont="1" applyFill="1" applyBorder="1" applyAlignment="1">
      <alignment horizontal="center" vertical="center"/>
    </xf>
    <xf numFmtId="0" fontId="2" fillId="12" borderId="7" xfId="11" applyFont="1" applyFill="1" applyBorder="1" applyAlignment="1">
      <alignment horizontal="center" vertical="center"/>
    </xf>
    <xf numFmtId="0" fontId="2" fillId="12" borderId="8" xfId="11" applyFont="1" applyFill="1" applyBorder="1" applyAlignment="1">
      <alignment horizontal="center" vertical="center"/>
    </xf>
    <xf numFmtId="0" fontId="2" fillId="12" borderId="8" xfId="11" applyFont="1" applyFill="1" applyBorder="1" applyAlignment="1">
      <alignment horizontal="center" vertical="center"/>
    </xf>
    <xf numFmtId="0" fontId="2" fillId="2" borderId="69" xfId="11" applyFont="1" applyFill="1" applyBorder="1" applyAlignment="1">
      <alignment horizontal="left" vertical="center"/>
    </xf>
    <xf numFmtId="0" fontId="3" fillId="2" borderId="10" xfId="11" applyFont="1" applyFill="1" applyBorder="1" applyAlignment="1">
      <alignment horizontal="left" vertical="center" wrapText="1"/>
    </xf>
    <xf numFmtId="169" fontId="3" fillId="2" borderId="10" xfId="11" applyNumberFormat="1" applyFont="1" applyFill="1" applyBorder="1" applyAlignment="1">
      <alignment horizontal="center" vertical="center"/>
    </xf>
    <xf numFmtId="168" fontId="3" fillId="2" borderId="12" xfId="11" applyNumberFormat="1" applyFont="1" applyFill="1" applyBorder="1" applyAlignment="1">
      <alignment horizontal="center" vertical="center"/>
    </xf>
    <xf numFmtId="169" fontId="2" fillId="2" borderId="47" xfId="11" applyNumberFormat="1" applyFont="1" applyFill="1" applyBorder="1" applyAlignment="1">
      <alignment horizontal="center" vertical="center"/>
    </xf>
    <xf numFmtId="0" fontId="2" fillId="2" borderId="39" xfId="11" applyFont="1" applyFill="1" applyBorder="1" applyAlignment="1">
      <alignment horizontal="left" vertical="center"/>
    </xf>
    <xf numFmtId="0" fontId="3" fillId="2" borderId="15" xfId="11" applyFont="1" applyFill="1" applyBorder="1" applyAlignment="1">
      <alignment horizontal="left" vertical="center" wrapText="1"/>
    </xf>
    <xf numFmtId="169" fontId="3" fillId="2" borderId="15" xfId="11" applyNumberFormat="1" applyFont="1" applyFill="1" applyBorder="1" applyAlignment="1">
      <alignment horizontal="center" vertical="center"/>
    </xf>
    <xf numFmtId="168" fontId="3" fillId="2" borderId="17" xfId="11" applyNumberFormat="1" applyFont="1" applyFill="1" applyBorder="1" applyAlignment="1">
      <alignment horizontal="center" vertical="center"/>
    </xf>
    <xf numFmtId="169" fontId="2" fillId="2" borderId="31" xfId="11" applyNumberFormat="1" applyFont="1" applyFill="1" applyBorder="1" applyAlignment="1">
      <alignment horizontal="center" vertical="center"/>
    </xf>
    <xf numFmtId="0" fontId="2" fillId="2" borderId="40" xfId="11" applyFont="1" applyFill="1" applyBorder="1" applyAlignment="1">
      <alignment horizontal="left" vertical="center"/>
    </xf>
    <xf numFmtId="0" fontId="3" fillId="2" borderId="19" xfId="11" applyFont="1" applyFill="1" applyBorder="1" applyAlignment="1">
      <alignment horizontal="left" vertical="center" wrapText="1"/>
    </xf>
    <xf numFmtId="169" fontId="3" fillId="2" borderId="19" xfId="11" applyNumberFormat="1" applyFont="1" applyFill="1" applyBorder="1" applyAlignment="1">
      <alignment horizontal="center" vertical="center"/>
    </xf>
    <xf numFmtId="168" fontId="3" fillId="2" borderId="21" xfId="11" applyNumberFormat="1" applyFont="1" applyFill="1" applyBorder="1" applyAlignment="1">
      <alignment horizontal="center" vertical="center"/>
    </xf>
    <xf numFmtId="169" fontId="2" fillId="2" borderId="70" xfId="11" applyNumberFormat="1" applyFont="1" applyFill="1" applyBorder="1" applyAlignment="1">
      <alignment horizontal="center" vertical="center"/>
    </xf>
    <xf numFmtId="0" fontId="2" fillId="2" borderId="59" xfId="11" applyFont="1" applyFill="1" applyBorder="1" applyAlignment="1">
      <alignment horizontal="left" vertical="center"/>
    </xf>
    <xf numFmtId="0" fontId="3" fillId="2" borderId="63" xfId="11" applyFont="1" applyFill="1" applyBorder="1" applyAlignment="1">
      <alignment horizontal="left" vertical="center" wrapText="1"/>
    </xf>
    <xf numFmtId="0" fontId="3" fillId="2" borderId="7" xfId="11" applyFont="1" applyFill="1" applyBorder="1" applyAlignment="1">
      <alignment horizontal="left" vertical="center" wrapText="1"/>
    </xf>
    <xf numFmtId="4" fontId="3" fillId="2" borderId="7" xfId="11" applyNumberFormat="1" applyFont="1" applyFill="1" applyBorder="1"/>
    <xf numFmtId="168" fontId="3" fillId="2" borderId="65" xfId="11" applyNumberFormat="1" applyFont="1" applyFill="1" applyBorder="1" applyAlignment="1">
      <alignment horizontal="center" vertical="center"/>
    </xf>
    <xf numFmtId="170" fontId="2" fillId="2" borderId="58" xfId="11" applyNumberFormat="1" applyFont="1" applyFill="1" applyBorder="1" applyAlignment="1">
      <alignment horizontal="center" vertical="center"/>
    </xf>
    <xf numFmtId="9" fontId="3" fillId="2" borderId="7" xfId="11" applyNumberFormat="1" applyFont="1" applyFill="1" applyBorder="1"/>
    <xf numFmtId="169" fontId="2" fillId="2" borderId="71" xfId="11" applyNumberFormat="1" applyFont="1" applyFill="1" applyBorder="1" applyAlignment="1">
      <alignment horizontal="center" vertical="center"/>
    </xf>
    <xf numFmtId="0" fontId="2" fillId="2" borderId="48" xfId="11" applyFont="1" applyFill="1" applyBorder="1" applyAlignment="1">
      <alignment horizontal="left" vertical="center"/>
    </xf>
    <xf numFmtId="168" fontId="2" fillId="2" borderId="58" xfId="11" applyNumberFormat="1" applyFont="1" applyFill="1" applyBorder="1" applyAlignment="1">
      <alignment horizontal="center" vertical="center"/>
    </xf>
    <xf numFmtId="4" fontId="23" fillId="0" borderId="39" xfId="9" applyNumberFormat="1" applyFont="1" applyFill="1" applyBorder="1" applyAlignment="1">
      <alignment horizontal="center" vertical="center"/>
    </xf>
    <xf numFmtId="4" fontId="23" fillId="0" borderId="15" xfId="9" applyNumberFormat="1" applyFont="1" applyFill="1" applyBorder="1" applyAlignment="1">
      <alignment horizontal="center" vertical="center"/>
    </xf>
    <xf numFmtId="4" fontId="23" fillId="0" borderId="16" xfId="9" applyNumberFormat="1" applyFont="1" applyFill="1" applyBorder="1" applyAlignment="1">
      <alignment horizontal="center" vertical="center"/>
    </xf>
    <xf numFmtId="4" fontId="23" fillId="0" borderId="17" xfId="9" applyNumberFormat="1" applyFont="1" applyFill="1" applyBorder="1" applyAlignment="1">
      <alignment horizontal="center" vertical="center"/>
    </xf>
    <xf numFmtId="4" fontId="23" fillId="0" borderId="54" xfId="9" applyNumberFormat="1" applyFont="1" applyFill="1" applyBorder="1" applyAlignment="1">
      <alignment horizontal="center" vertical="center"/>
    </xf>
    <xf numFmtId="4" fontId="23" fillId="0" borderId="42" xfId="9" applyNumberFormat="1" applyFont="1" applyFill="1" applyBorder="1" applyAlignment="1">
      <alignment horizontal="center" vertical="center"/>
    </xf>
    <xf numFmtId="4" fontId="23" fillId="0" borderId="5" xfId="9" applyNumberFormat="1" applyFont="1" applyFill="1" applyBorder="1" applyAlignment="1">
      <alignment horizontal="center" vertical="center"/>
    </xf>
    <xf numFmtId="4" fontId="23" fillId="0" borderId="55" xfId="9" applyNumberFormat="1" applyFont="1" applyFill="1" applyBorder="1" applyAlignment="1">
      <alignment horizontal="center" vertical="center"/>
    </xf>
    <xf numFmtId="4" fontId="23" fillId="0" borderId="27" xfId="9" applyNumberFormat="1" applyFont="1" applyFill="1" applyBorder="1" applyAlignment="1">
      <alignment horizontal="center" vertical="center"/>
    </xf>
    <xf numFmtId="4" fontId="23" fillId="0" borderId="28" xfId="9" applyNumberFormat="1" applyFont="1" applyFill="1" applyBorder="1" applyAlignment="1">
      <alignment horizontal="center" vertical="center"/>
    </xf>
    <xf numFmtId="4" fontId="23" fillId="0" borderId="57" xfId="9" applyNumberFormat="1" applyFont="1" applyFill="1" applyBorder="1" applyAlignment="1">
      <alignment horizontal="center" vertical="center"/>
    </xf>
    <xf numFmtId="165" fontId="23" fillId="0" borderId="15" xfId="9" applyNumberFormat="1" applyFont="1" applyFill="1" applyBorder="1" applyAlignment="1">
      <alignment horizontal="center" vertical="center"/>
    </xf>
    <xf numFmtId="4" fontId="23" fillId="0" borderId="37" xfId="9" applyNumberFormat="1" applyFont="1" applyFill="1" applyBorder="1" applyAlignment="1">
      <alignment horizontal="center" vertical="center"/>
    </xf>
    <xf numFmtId="4" fontId="23" fillId="0" borderId="24" xfId="9" applyNumberFormat="1" applyFont="1" applyFill="1" applyBorder="1" applyAlignment="1">
      <alignment horizontal="center" vertical="center"/>
    </xf>
    <xf numFmtId="4" fontId="23" fillId="0" borderId="34" xfId="9" applyNumberFormat="1" applyFont="1" applyFill="1" applyBorder="1" applyAlignment="1">
      <alignment horizontal="center" vertical="center"/>
    </xf>
    <xf numFmtId="4" fontId="23" fillId="0" borderId="38" xfId="9" applyNumberFormat="1" applyFont="1" applyFill="1" applyBorder="1" applyAlignment="1">
      <alignment horizontal="center" vertical="center"/>
    </xf>
    <xf numFmtId="165" fontId="23" fillId="0" borderId="28" xfId="9" applyNumberFormat="1" applyFont="1" applyFill="1" applyBorder="1" applyAlignment="1">
      <alignment horizontal="center" vertical="center"/>
    </xf>
    <xf numFmtId="4" fontId="23" fillId="0" borderId="3" xfId="9" applyNumberFormat="1" applyFont="1" applyFill="1" applyBorder="1" applyAlignment="1">
      <alignment horizontal="center" vertical="center"/>
    </xf>
    <xf numFmtId="4" fontId="23" fillId="0" borderId="32" xfId="9" applyNumberFormat="1" applyFont="1" applyFill="1" applyBorder="1" applyAlignment="1">
      <alignment horizontal="center" vertical="center"/>
    </xf>
    <xf numFmtId="4" fontId="23" fillId="0" borderId="33" xfId="9" applyNumberFormat="1" applyFont="1" applyFill="1" applyBorder="1" applyAlignment="1">
      <alignment horizontal="center" vertical="center"/>
    </xf>
    <xf numFmtId="4" fontId="23" fillId="0" borderId="66" xfId="9" applyNumberFormat="1" applyFont="1" applyFill="1" applyBorder="1" applyAlignment="1">
      <alignment horizontal="center" vertical="center"/>
    </xf>
    <xf numFmtId="4" fontId="23" fillId="0" borderId="37" xfId="9" applyNumberFormat="1" applyFont="1" applyFill="1" applyBorder="1" applyAlignment="1">
      <alignment horizontal="center" vertical="center"/>
    </xf>
    <xf numFmtId="4" fontId="23" fillId="0" borderId="34" xfId="9" applyNumberFormat="1" applyFont="1" applyFill="1" applyBorder="1" applyAlignment="1">
      <alignment horizontal="center" vertical="center"/>
    </xf>
    <xf numFmtId="4" fontId="23" fillId="0" borderId="67" xfId="9" applyNumberFormat="1" applyFont="1" applyFill="1" applyBorder="1" applyAlignment="1">
      <alignment horizontal="center" vertical="center"/>
    </xf>
    <xf numFmtId="4" fontId="23" fillId="0" borderId="68" xfId="9" applyNumberFormat="1" applyFont="1" applyFill="1" applyBorder="1" applyAlignment="1">
      <alignment horizontal="center" vertical="center"/>
    </xf>
  </cellXfs>
  <cellStyles count="12">
    <cellStyle name="Normal" xfId="0" builtinId="0"/>
    <cellStyle name="Normal 10 2 2" xfId="5"/>
    <cellStyle name="Normal 12 2 2" xfId="9"/>
    <cellStyle name="Normal 13 10" xfId="11"/>
    <cellStyle name="Normal 13 2 2" xfId="1"/>
    <cellStyle name="Normal 2" xfId="10"/>
    <cellStyle name="Normal 2 2 33" xfId="7"/>
    <cellStyle name="Normal 3 19 2 2 3 2 2" xfId="3"/>
    <cellStyle name="Normal 3 19 5 2 2" xfId="8"/>
    <cellStyle name="Porcentagem 20" xfId="4"/>
    <cellStyle name="Porcentagem 7 2 2" xfId="2"/>
    <cellStyle name="Vírgula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8" Type="http://schemas.openxmlformats.org/officeDocument/2006/relationships/externalLink" Target="externalLinks/externalLink5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459099</xdr:colOff>
      <xdr:row>86</xdr:row>
      <xdr:rowOff>165703</xdr:rowOff>
    </xdr:from>
    <xdr:to>
      <xdr:col>44</xdr:col>
      <xdr:colOff>85090</xdr:colOff>
      <xdr:row>87</xdr:row>
      <xdr:rowOff>115838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9F0C210E-1DE6-4FB8-994B-0EF6A74FCD2F}"/>
            </a:ext>
          </a:extLst>
        </xdr:cNvPr>
        <xdr:cNvSpPr/>
      </xdr:nvSpPr>
      <xdr:spPr>
        <a:xfrm>
          <a:off x="0" y="18272728"/>
          <a:ext cx="85090" cy="159685"/>
        </a:xfrm>
        <a:custGeom>
          <a:avLst/>
          <a:gdLst/>
          <a:ahLst/>
          <a:cxnLst/>
          <a:rect l="0" t="0" r="0" b="0"/>
          <a:pathLst>
            <a:path w="85090">
              <a:moveTo>
                <a:pt x="0" y="0"/>
              </a:moveTo>
              <a:lnTo>
                <a:pt x="84580" y="0"/>
              </a:lnTo>
            </a:path>
          </a:pathLst>
        </a:custGeom>
        <a:ln w="6479">
          <a:solidFill>
            <a:srgbClr val="000000"/>
          </a:solidFill>
        </a:ln>
      </xdr:spPr>
    </xdr:sp>
    <xdr:clientData/>
  </xdr:twoCellAnchor>
  <xdr:twoCellAnchor editAs="oneCell">
    <xdr:from>
      <xdr:col>15</xdr:col>
      <xdr:colOff>457587</xdr:colOff>
      <xdr:row>141</xdr:row>
      <xdr:rowOff>0</xdr:rowOff>
    </xdr:from>
    <xdr:to>
      <xdr:col>44</xdr:col>
      <xdr:colOff>85090</xdr:colOff>
      <xdr:row>141</xdr:row>
      <xdr:rowOff>0</xdr:rowOff>
    </xdr:to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A043399A-63D6-46D5-A438-502ED05E0505}"/>
            </a:ext>
          </a:extLst>
        </xdr:cNvPr>
        <xdr:cNvSpPr/>
      </xdr:nvSpPr>
      <xdr:spPr>
        <a:xfrm>
          <a:off x="0" y="29632275"/>
          <a:ext cx="85090" cy="0"/>
        </a:xfrm>
        <a:custGeom>
          <a:avLst/>
          <a:gdLst/>
          <a:ahLst/>
          <a:cxnLst/>
          <a:rect l="0" t="0" r="0" b="0"/>
          <a:pathLst>
            <a:path w="85090">
              <a:moveTo>
                <a:pt x="0" y="0"/>
              </a:moveTo>
              <a:lnTo>
                <a:pt x="84581" y="0"/>
              </a:lnTo>
            </a:path>
          </a:pathLst>
        </a:custGeom>
        <a:ln w="6478">
          <a:solidFill>
            <a:srgbClr val="000000"/>
          </a:solidFill>
        </a:ln>
      </xdr:spPr>
    </xdr:sp>
    <xdr:clientData/>
  </xdr:twoCellAnchor>
  <xdr:oneCellAnchor>
    <xdr:from>
      <xdr:col>2</xdr:col>
      <xdr:colOff>285750</xdr:colOff>
      <xdr:row>4</xdr:row>
      <xdr:rowOff>19050</xdr:rowOff>
    </xdr:from>
    <xdr:ext cx="853695" cy="38356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CaixaDeTexto 3">
              <a:extLst>
                <a:ext uri="{FF2B5EF4-FFF2-40B4-BE49-F238E27FC236}">
                  <a16:creationId xmlns:a16="http://schemas.microsoft.com/office/drawing/2014/main" id="{3437D269-66F4-49E3-BCF9-111B3714AE5E}"/>
                </a:ext>
              </a:extLst>
            </xdr:cNvPr>
            <xdr:cNvSpPr txBox="1"/>
          </xdr:nvSpPr>
          <xdr:spPr>
            <a:xfrm>
              <a:off x="0" y="857250"/>
              <a:ext cx="853695" cy="3835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1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>
        <xdr:sp macro="" textlink="">
          <xdr:nvSpPr>
            <xdr:cNvPr id="4" name="CaixaDeTexto 3">
              <a:extLst>
                <a:ext uri="{FF2B5EF4-FFF2-40B4-BE49-F238E27FC236}">
                  <a16:creationId xmlns:a16="http://schemas.microsoft.com/office/drawing/2014/main" id="{3437D269-66F4-49E3-BCF9-111B3714AE5E}"/>
                </a:ext>
              </a:extLst>
            </xdr:cNvPr>
            <xdr:cNvSpPr txBox="1"/>
          </xdr:nvSpPr>
          <xdr:spPr>
            <a:xfrm>
              <a:off x="0" y="857250"/>
              <a:ext cx="853695" cy="3835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𝐼=(𝑎</a:t>
              </a:r>
              <a:r>
                <a:rPr lang="pt-B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1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twoCellAnchor editAs="oneCell">
    <xdr:from>
      <xdr:col>15</xdr:col>
      <xdr:colOff>459099</xdr:colOff>
      <xdr:row>90</xdr:row>
      <xdr:rowOff>165703</xdr:rowOff>
    </xdr:from>
    <xdr:to>
      <xdr:col>44</xdr:col>
      <xdr:colOff>85090</xdr:colOff>
      <xdr:row>91</xdr:row>
      <xdr:rowOff>115837</xdr:rowOff>
    </xdr:to>
    <xdr:sp macro="" textlink="">
      <xdr:nvSpPr>
        <xdr:cNvPr id="5" name="Shape 2">
          <a:extLst>
            <a:ext uri="{FF2B5EF4-FFF2-40B4-BE49-F238E27FC236}">
              <a16:creationId xmlns:a16="http://schemas.microsoft.com/office/drawing/2014/main" id="{CC7B123B-AC9D-4F47-95A1-183E85BC6420}"/>
            </a:ext>
          </a:extLst>
        </xdr:cNvPr>
        <xdr:cNvSpPr/>
      </xdr:nvSpPr>
      <xdr:spPr>
        <a:xfrm>
          <a:off x="0" y="19110928"/>
          <a:ext cx="85090" cy="159684"/>
        </a:xfrm>
        <a:custGeom>
          <a:avLst/>
          <a:gdLst/>
          <a:ahLst/>
          <a:cxnLst/>
          <a:rect l="0" t="0" r="0" b="0"/>
          <a:pathLst>
            <a:path w="85090">
              <a:moveTo>
                <a:pt x="0" y="0"/>
              </a:moveTo>
              <a:lnTo>
                <a:pt x="84580" y="0"/>
              </a:lnTo>
            </a:path>
          </a:pathLst>
        </a:custGeom>
        <a:ln w="6479">
          <a:solidFill>
            <a:srgbClr val="000000"/>
          </a:solidFill>
        </a:ln>
      </xdr:spPr>
    </xdr:sp>
    <xdr:clientData/>
  </xdr:twoCellAnchor>
  <xdr:twoCellAnchor editAs="oneCell">
    <xdr:from>
      <xdr:col>15</xdr:col>
      <xdr:colOff>457587</xdr:colOff>
      <xdr:row>145</xdr:row>
      <xdr:rowOff>0</xdr:rowOff>
    </xdr:from>
    <xdr:to>
      <xdr:col>44</xdr:col>
      <xdr:colOff>85090</xdr:colOff>
      <xdr:row>145</xdr:row>
      <xdr:rowOff>0</xdr:rowOff>
    </xdr:to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CAA8A698-D4B8-4292-9AFE-73F0E268966B}"/>
            </a:ext>
          </a:extLst>
        </xdr:cNvPr>
        <xdr:cNvSpPr/>
      </xdr:nvSpPr>
      <xdr:spPr>
        <a:xfrm>
          <a:off x="0" y="30470475"/>
          <a:ext cx="85090" cy="0"/>
        </a:xfrm>
        <a:custGeom>
          <a:avLst/>
          <a:gdLst/>
          <a:ahLst/>
          <a:cxnLst/>
          <a:rect l="0" t="0" r="0" b="0"/>
          <a:pathLst>
            <a:path w="85090">
              <a:moveTo>
                <a:pt x="0" y="0"/>
              </a:moveTo>
              <a:lnTo>
                <a:pt x="84581" y="0"/>
              </a:lnTo>
            </a:path>
          </a:pathLst>
        </a:custGeom>
        <a:ln w="6478">
          <a:solidFill>
            <a:srgbClr val="000000"/>
          </a:solidFill>
        </a:ln>
      </xdr:spPr>
    </xdr:sp>
    <xdr:clientData/>
  </xdr:twoCellAnchor>
  <xdr:oneCellAnchor>
    <xdr:from>
      <xdr:col>2</xdr:col>
      <xdr:colOff>285750</xdr:colOff>
      <xdr:row>4</xdr:row>
      <xdr:rowOff>19050</xdr:rowOff>
    </xdr:from>
    <xdr:ext cx="853695" cy="38356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CaixaDeTexto 6">
              <a:extLst>
                <a:ext uri="{FF2B5EF4-FFF2-40B4-BE49-F238E27FC236}">
                  <a16:creationId xmlns:a16="http://schemas.microsoft.com/office/drawing/2014/main" id="{55BDEE4C-5D74-457E-82E1-3AC11A5E0491}"/>
                </a:ext>
              </a:extLst>
            </xdr:cNvPr>
            <xdr:cNvSpPr txBox="1"/>
          </xdr:nvSpPr>
          <xdr:spPr>
            <a:xfrm>
              <a:off x="0" y="857250"/>
              <a:ext cx="853695" cy="3835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1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>
        <xdr:sp macro="" textlink="">
          <xdr:nvSpPr>
            <xdr:cNvPr id="7" name="CaixaDeTexto 6">
              <a:extLst>
                <a:ext uri="{FF2B5EF4-FFF2-40B4-BE49-F238E27FC236}">
                  <a16:creationId xmlns:a16="http://schemas.microsoft.com/office/drawing/2014/main" id="{55BDEE4C-5D74-457E-82E1-3AC11A5E0491}"/>
                </a:ext>
              </a:extLst>
            </xdr:cNvPr>
            <xdr:cNvSpPr txBox="1"/>
          </xdr:nvSpPr>
          <xdr:spPr>
            <a:xfrm>
              <a:off x="0" y="857250"/>
              <a:ext cx="853695" cy="3835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𝐼=(𝑎</a:t>
              </a:r>
              <a:r>
                <a:rPr lang="pt-B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1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JULIA%202024/1.%20AN&#193;LISE%20DE%20PROJETOS/8.%20Gl&#243;ria%20de%20Dourados%20-%20Recap%20OK/R06/02-Relat&#243;rios/01-Excel/Restaura&#231;&#227;o%20-%20Gloria%20de%20Dourados%20-%20Or&#231;amento%20e%20Mem&#243;ria_R07_ENVI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21&#170;%20MP%20-%20SITRAN%20-%20BR-26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do\Downloads\LONDRINA%20(Rua%20Bol&#237;via)%20-%20Or&#231;amento%20e%20Memoriais_R07%20(PML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JRFM\Transenge\GO-2012\PROPOSTA%20EDITAL%200144_12%20DNIT-CORR_BDI_JRFM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ulo%20Vicente\Desktop\Past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us%20documentos\DER-SP\PLANILHA%20OFICI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Obras\Conserva&#231;&#227;o%20CGR\21&#170;%20MP%20-%20SITRAN%20-%20BR-262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A772BD\BR%20262%20CORUMBA%20COM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os\1%20-%20Ponta%20Por&#227;\01.19%20-%20Projeto%20B&#225;sico%20de%20Bueiros%20e%20Galerias\01.%20BUEIRO%20TRIPLO%20-%20RUA%20ALFENEIRO\02.%20Planilhas\Or&#231;amento%20e%20Mem&#243;ria%20-%20BTCC%20Rua%20Alfeneiro_R0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jetos\9%20-%20Gl&#243;ria%20de%20Dourados\_2022\09.2%20-%20Gua&#231;ul&#226;ndia\04.%20Planilhas\Guassul&#226;ndia%20-%20Or&#231;amento%20e%20Mem&#243;ria_R00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14\setores\TRABALHO\Projetos\55%20-%20Tr&#234;s%20Lagoas\12.%20Ch&#225;cara%20Eldorado\Etapa%20I\R00\03-Planilhas\JD.%20ELDORADO-ETAPA%20I%20-%20Drenagem_R00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jetos\1%20-%20Ponta%20Por&#227;\01.19%20-%20Projeto%20B&#225;sico%20de%20Bueiros%20e%20Galerias\01.%20BUEIRO%20TRIPLO%20-%20RUA%20ALFENEIRO\02.%20Planilhas\Or&#231;amento%20e%20Mem&#243;ria%20-%20BTCC%20Rua%20Alfeneiro_R07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%20Dorneles/Desktop/Or&#231;amento%20-%20Infra/Composi&#231;&#227;o%20de%20BDI%20-%20Ac&#243;rd&#227;o%202622-2013%20%20Rodovias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trizes%20Controle\Matriz%20ACOMPANHAMENTO%20DE%20RESULTAD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Obras\Conserva&#231;&#227;o%20CGR\Users\user\Documents\Servi;os\Conserva&#231;&#227;o%20Mafrenze\MP%20010708%20(Salvo%20automaticamente)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Egesa-antigos\TO-134\0798\TECNICO\TEACOMP\LOTE06\P09\P10\RELAT61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A772BD\BR%20262%20CORUMBA%2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ente\Documents\Projeto%20CREMA%201a%20Etapa\CD-01\Projetos\BR-364%20MT2_Exe_Def_10_07_02\Vol04_Or&#231;amento\Lote_08\Documents%20and%20Settings\bruno\Meus%20documentos\Servi&#231;o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Documents%20and%20Settings/NATALINA.FABIO/Meus%20documentos/DNIT-Licita&#231;&#245;es/Lote%2033-conc.114-25-10-04/Proposta%20BR-116-L33%20ed.114%20%2025-10-0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SINTÉTICO"/>
      <sheetName val="CFF"/>
      <sheetName val="CPU"/>
      <sheetName val="DMT"/>
      <sheetName val="PRELIMINARES"/>
      <sheetName val="DRENAGEM"/>
      <sheetName val="PAVIMENTAÇÃO"/>
      <sheetName val="DEMOLIÇÃO"/>
      <sheetName val="SINALIZAÇÃO"/>
    </sheetNames>
    <sheetDataSet>
      <sheetData sheetId="0"/>
      <sheetData sheetId="1"/>
      <sheetData sheetId="2"/>
      <sheetData sheetId="3"/>
      <sheetData sheetId="4">
        <row r="5">
          <cell r="G5">
            <v>86.5</v>
          </cell>
        </row>
        <row r="6">
          <cell r="G6">
            <v>288</v>
          </cell>
        </row>
        <row r="7">
          <cell r="G7">
            <v>288</v>
          </cell>
        </row>
        <row r="8">
          <cell r="G8">
            <v>86.5</v>
          </cell>
        </row>
        <row r="9">
          <cell r="E9">
            <v>74.400000000000006</v>
          </cell>
        </row>
        <row r="10">
          <cell r="G10">
            <v>1.3</v>
          </cell>
        </row>
      </sheetData>
      <sheetData sheetId="5"/>
      <sheetData sheetId="6"/>
      <sheetData sheetId="7">
        <row r="33">
          <cell r="M33">
            <v>50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DESEMP 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ADOS"/>
      <sheetName val="DESEMP AN"/>
      <sheetName val="CUSTO LARANJEIRAS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compos1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 - AC TCU 2.622-2013"/>
      <sheetName val="RESUMO"/>
      <sheetName val="ORÇ SINTÉTICO"/>
      <sheetName val="CFF"/>
      <sheetName val="CPUs"/>
      <sheetName val="DMT"/>
      <sheetName val="COTAÇÕES"/>
      <sheetName val="PRELIMINARES"/>
      <sheetName val="DRENAGEM GERAL"/>
      <sheetName val="BOCA DE LEÃO"/>
      <sheetName val="LAJE DE PROTEÇÃO"/>
      <sheetName val="PV D=0,60m H=1,60m"/>
      <sheetName val="PV D=0,60m H=2,00m"/>
      <sheetName val="PV D=0,60m H=2,30m"/>
      <sheetName val="PV D=0,60m H=3,00m"/>
      <sheetName val="PV D=1,00m H=2,20m"/>
      <sheetName val="PV 2xØ=1,00m H=2,00m"/>
      <sheetName val="PQ 2xØ=1,00m H=2,50m"/>
      <sheetName val="PQ 2xØ=1,00m H=2,50m (PV-10)"/>
      <sheetName val="DIMENS-ESCADA"/>
      <sheetName val="TERRAPLENAGEM E PAVIMENTAÇÃO"/>
      <sheetName val="OBRAS COMPLEMENTARES"/>
      <sheetName val="NIV ACOST-PISTA"/>
      <sheetName val="SINALIZAÇÃO V."/>
      <sheetName val="SINALIZAÇÃO H."/>
      <sheetName val="QUADRO BACIAS"/>
      <sheetName val="CONS-ESCADA"/>
      <sheetName val="CONS-DISSIP"/>
      <sheetName val="CONS-CCS 06"/>
      <sheetName val="CP-01_QUANTIDADES"/>
      <sheetName val="CP-01_AÇO"/>
      <sheetName val="MURO DE ARRI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G6">
            <v>85</v>
          </cell>
        </row>
        <row r="7">
          <cell r="G7">
            <v>85</v>
          </cell>
        </row>
        <row r="9">
          <cell r="G9">
            <v>9.6</v>
          </cell>
        </row>
        <row r="10">
          <cell r="G10">
            <v>3</v>
          </cell>
        </row>
        <row r="11">
          <cell r="G11">
            <v>13</v>
          </cell>
        </row>
      </sheetData>
      <sheetData sheetId="6" refreshError="1"/>
      <sheetData sheetId="7" refreshError="1"/>
      <sheetData sheetId="8">
        <row r="28">
          <cell r="P28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1">
          <cell r="P21">
            <v>6.3</v>
          </cell>
          <cell r="Q21">
            <v>0.245</v>
          </cell>
        </row>
        <row r="22">
          <cell r="P22">
            <v>8</v>
          </cell>
          <cell r="Q22">
            <v>0.39500000000000002</v>
          </cell>
        </row>
        <row r="23">
          <cell r="P23">
            <v>10</v>
          </cell>
          <cell r="Q23">
            <v>0.61699999999999999</v>
          </cell>
        </row>
        <row r="24">
          <cell r="P24">
            <v>12.5</v>
          </cell>
          <cell r="Q24">
            <v>0.96299999999999997</v>
          </cell>
        </row>
        <row r="25">
          <cell r="P25">
            <v>16</v>
          </cell>
          <cell r="Q25">
            <v>1.5780000000000001</v>
          </cell>
        </row>
      </sheetData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Proposta"/>
      <sheetName val="ANALISES"/>
      <sheetName val="Custo do CM-30"/>
      <sheetName val="Cálculo"/>
      <sheetName val="Quadro + Gráfico"/>
      <sheetName val="memória de calculo_liquida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Carimbo de Nota"/>
      <sheetName val="Fresagem de Pista Ago-98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usto da Imprimação"/>
      <sheetName val="Custo da Pintura de Ligação"/>
      <sheetName val="Conc 20"/>
      <sheetName val="CRON.NOVO.ARIPUAN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Resumo Financeiro"/>
      <sheetName val=""/>
      <sheetName val="RP-1 SB (3)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OSTO"/>
      <sheetName val="7CONT FIN"/>
      <sheetName val="DG"/>
      <sheetName val="Resumo Geral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. Mat."/>
      <sheetName val="M.O. Sal"/>
      <sheetName val="Anexo M.O."/>
      <sheetName val="C. Equip."/>
      <sheetName val="C. Equip. Formula (A FAZER)"/>
      <sheetName val="Anexo C. Equip. VR"/>
      <sheetName val="Anexo C. Equip. VU"/>
      <sheetName val="BDI"/>
      <sheetName val="DMT"/>
      <sheetName val="COMPOSIÇÃO"/>
      <sheetName val="Aux"/>
      <sheetName val="1 A 00 301 00"/>
      <sheetName val="1 A 00 302 00"/>
      <sheetName val="1 A 00 716 00"/>
      <sheetName val="1 A 00 717 00"/>
      <sheetName val="1 A 00 963 00"/>
      <sheetName val="1 A 01 100 01"/>
      <sheetName val="1 A 01 100 02"/>
      <sheetName val="1 A 01 105 01"/>
      <sheetName val="1 A 01 105 02"/>
      <sheetName val="1 A 01 111 01"/>
      <sheetName val="1 A 01 120 01"/>
      <sheetName val="1 A 01 150 01"/>
      <sheetName val="1 A 01 170 01"/>
      <sheetName val="1 A 01 200 01"/>
      <sheetName val="1 A 01 390 72"/>
      <sheetName val="1 A 01 401 01"/>
      <sheetName val="1 A 01 410 51"/>
      <sheetName val="1 A 01 412 51"/>
      <sheetName val="1 A 01 415 01"/>
      <sheetName val="1 A 01 415 51"/>
      <sheetName val="1 A 01 418 51"/>
      <sheetName val="1 A 01 422 51"/>
      <sheetName val="1 A 01 580 02"/>
      <sheetName val="1 A 01 606 51"/>
      <sheetName val="1 A 01 720 50"/>
      <sheetName val="1 A 01 720 02"/>
      <sheetName val="1 A 01 780 01"/>
      <sheetName val="1 A 01 790 02"/>
      <sheetName val="1 A 01 890 01"/>
      <sheetName val="1 A 01 891 01"/>
      <sheetName val="1 A 01 893 01"/>
      <sheetName val="1 A 01 894 51"/>
      <sheetName val="2 S 04 401 01"/>
      <sheetName val="2 S 04 900 01"/>
      <sheetName val="2 S 04 910 55"/>
      <sheetName val="2 S 04 940 02"/>
      <sheetName val="3 S 03 950 00"/>
      <sheetName val="Q15-Manut-1° Ano"/>
      <sheetName val="Q15-Manut-2° Ano"/>
      <sheetName val="3 S 08 101 02"/>
      <sheetName val="3 S 08 109 04"/>
      <sheetName val="3 S 08 200 50"/>
      <sheetName val="3 S 08 200 51"/>
      <sheetName val="3 S 08 300 01"/>
      <sheetName val="3 S 08 301 01"/>
      <sheetName val="3 S 08 301 03"/>
      <sheetName val="3 S 08 302 01"/>
      <sheetName val="3 S 08 401 00"/>
      <sheetName val="3 S 08 402 00"/>
      <sheetName val="3 S 08 500 00"/>
      <sheetName val="3 S 08 900 00"/>
      <sheetName val="3 S 08 901 00"/>
      <sheetName val="3 S 08 910 00"/>
      <sheetName val="4 S 06 100 11"/>
      <sheetName val="5 S 01 000 00"/>
      <sheetName val="5 S 01 000 13"/>
      <sheetName val="5 S 01 011 00"/>
      <sheetName val="5 S 01 511 00"/>
      <sheetName val="5 S 02 300 00"/>
      <sheetName val="5 S 02 400 00"/>
      <sheetName val="5 S 02 501 51"/>
      <sheetName val="5 S 02 540 71"/>
      <sheetName val="5 S 02 511 51"/>
      <sheetName val="5 S 02 511 52"/>
      <sheetName val="5 S 02 993 04"/>
      <sheetName val="CBUQ Sem codigo"/>
      <sheetName val="Aux. Usinagem"/>
      <sheetName val="Tranp"/>
      <sheetName val="1 A 00 002 00"/>
      <sheetName val="1 A 00 002 03"/>
      <sheetName val="1 A 00 002 04"/>
      <sheetName val="1 A 00 002 07"/>
      <sheetName val="1 A 00 002 40"/>
      <sheetName val="1 A 00 002 41"/>
      <sheetName val="1 A 00 002 90"/>
      <sheetName val="1 A 00 002 91"/>
      <sheetName val="1 A 00 102 00"/>
      <sheetName val="2 S 01 000 00"/>
      <sheetName val="1 A 01 120 01 cant"/>
      <sheetName val="2 S 01 511 00"/>
      <sheetName val="Prep. Area Estoc."/>
      <sheetName val="Manut. Cant."/>
      <sheetName val="Mont. Usina Asfal."/>
      <sheetName val="1 A 01 422 51 Cant."/>
      <sheetName val="Aluguel Lab."/>
      <sheetName val="Aluguel Top."/>
      <sheetName val="Aluguel Resid."/>
      <sheetName val="Aluguel Aloj."/>
      <sheetName val="Manut. Canteiro"/>
      <sheetName val="Resumo Canteiro"/>
      <sheetName val="Inst. de Canteiro"/>
      <sheetName val="Mobilização"/>
      <sheetName val="SINAPI"/>
      <sheetName val="MB"/>
      <sheetName val="AQ_CAP"/>
      <sheetName val="AQ_CM30"/>
      <sheetName val="AQ_RR1C"/>
      <sheetName val="AQ_RR2C"/>
      <sheetName val="AQ_RC1C"/>
      <sheetName val="TRANSP MB"/>
      <sheetName val="T_CAP"/>
      <sheetName val="T_CM30"/>
      <sheetName val="T_RR1C"/>
      <sheetName val="T_RR2C"/>
      <sheetName val="T_RC1C"/>
      <sheetName val="QUADRO 06_RESUMO"/>
      <sheetName val="QUADRO 08-ROBERTO"/>
      <sheetName val="QUADRO 08_PROPOSTA"/>
      <sheetName val="QUADRO 10"/>
      <sheetName val="Q09-Esc salarial"/>
      <sheetName val="Quadro 11"/>
    </sheetNames>
    <sheetDataSet>
      <sheetData sheetId="0">
        <row r="4">
          <cell r="B4" t="str">
            <v>0144/2012-12</v>
          </cell>
        </row>
        <row r="5">
          <cell r="B5" t="str">
            <v>Lote Único</v>
          </cell>
        </row>
        <row r="11">
          <cell r="B11" t="str">
            <v>Transenge Engenharia e Construções Ltda</v>
          </cell>
        </row>
        <row r="12">
          <cell r="B12" t="str">
            <v>Engº José Roberto Fagiolo - CREA 516 -D/MS</v>
          </cell>
        </row>
        <row r="13">
          <cell r="B13" t="str">
            <v>PROCESSO N° 50600.012693/2012-34</v>
          </cell>
        </row>
        <row r="14">
          <cell r="B14">
            <v>40909</v>
          </cell>
        </row>
        <row r="16">
          <cell r="B16" t="str">
            <v>Jan/2012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3">
          <cell r="C13">
            <v>8.7200000000000006</v>
          </cell>
        </row>
        <row r="14">
          <cell r="C14">
            <v>20.28</v>
          </cell>
        </row>
        <row r="15">
          <cell r="C15">
            <v>35.979999999999997</v>
          </cell>
        </row>
        <row r="16">
          <cell r="C16">
            <v>12.72</v>
          </cell>
        </row>
        <row r="18">
          <cell r="C18">
            <v>31.94</v>
          </cell>
        </row>
        <row r="20">
          <cell r="C20">
            <v>20.28</v>
          </cell>
        </row>
        <row r="21">
          <cell r="C21">
            <v>31.94</v>
          </cell>
        </row>
        <row r="22">
          <cell r="C22">
            <v>0</v>
          </cell>
        </row>
        <row r="23">
          <cell r="C23">
            <v>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65">
          <cell r="H65">
            <v>99.79</v>
          </cell>
        </row>
      </sheetData>
      <sheetData sheetId="45">
        <row r="65">
          <cell r="H65">
            <v>64.34</v>
          </cell>
        </row>
      </sheetData>
      <sheetData sheetId="46">
        <row r="65">
          <cell r="H65">
            <v>33.42</v>
          </cell>
        </row>
      </sheetData>
      <sheetData sheetId="47">
        <row r="65">
          <cell r="H65">
            <v>85.94</v>
          </cell>
        </row>
      </sheetData>
      <sheetData sheetId="48"/>
      <sheetData sheetId="49">
        <row r="23">
          <cell r="F23">
            <v>205338.11</v>
          </cell>
        </row>
      </sheetData>
      <sheetData sheetId="50">
        <row r="22">
          <cell r="F22">
            <v>108516.43</v>
          </cell>
        </row>
      </sheetData>
      <sheetData sheetId="51"/>
      <sheetData sheetId="52"/>
      <sheetData sheetId="53">
        <row r="65">
          <cell r="H65">
            <v>112.52</v>
          </cell>
        </row>
      </sheetData>
      <sheetData sheetId="54"/>
      <sheetData sheetId="55"/>
      <sheetData sheetId="56"/>
      <sheetData sheetId="57"/>
      <sheetData sheetId="58"/>
      <sheetData sheetId="59">
        <row r="65">
          <cell r="H65">
            <v>178.84</v>
          </cell>
        </row>
      </sheetData>
      <sheetData sheetId="60"/>
      <sheetData sheetId="61"/>
      <sheetData sheetId="62"/>
      <sheetData sheetId="63"/>
      <sheetData sheetId="64"/>
      <sheetData sheetId="65">
        <row r="65">
          <cell r="H65">
            <v>9.91</v>
          </cell>
        </row>
      </sheetData>
      <sheetData sheetId="66"/>
      <sheetData sheetId="67"/>
      <sheetData sheetId="68"/>
      <sheetData sheetId="69"/>
      <sheetData sheetId="70">
        <row r="65">
          <cell r="H65">
            <v>0.19</v>
          </cell>
        </row>
      </sheetData>
      <sheetData sheetId="71"/>
      <sheetData sheetId="72">
        <row r="67">
          <cell r="H67">
            <v>3.41</v>
          </cell>
        </row>
      </sheetData>
      <sheetData sheetId="73">
        <row r="65">
          <cell r="H65">
            <v>67.59</v>
          </cell>
        </row>
      </sheetData>
      <sheetData sheetId="74">
        <row r="67">
          <cell r="H67">
            <v>1.94</v>
          </cell>
        </row>
      </sheetData>
      <sheetData sheetId="75">
        <row r="67">
          <cell r="H67">
            <v>3.71</v>
          </cell>
        </row>
      </sheetData>
      <sheetData sheetId="76"/>
      <sheetData sheetId="77">
        <row r="65">
          <cell r="H65">
            <v>109.43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65">
          <cell r="H65">
            <v>8672.75</v>
          </cell>
        </row>
      </sheetData>
      <sheetData sheetId="101"/>
      <sheetData sheetId="102">
        <row r="65">
          <cell r="H65">
            <v>159738.88</v>
          </cell>
        </row>
      </sheetData>
      <sheetData sheetId="103"/>
      <sheetData sheetId="104">
        <row r="65">
          <cell r="H65">
            <v>590.14</v>
          </cell>
        </row>
      </sheetData>
      <sheetData sheetId="105"/>
      <sheetData sheetId="106">
        <row r="65">
          <cell r="H65">
            <v>1341.6</v>
          </cell>
        </row>
      </sheetData>
      <sheetData sheetId="107">
        <row r="65">
          <cell r="H65">
            <v>2059.1999999999998</v>
          </cell>
        </row>
      </sheetData>
      <sheetData sheetId="108">
        <row r="65">
          <cell r="H65">
            <v>1081</v>
          </cell>
        </row>
      </sheetData>
      <sheetData sheetId="109">
        <row r="65">
          <cell r="H65">
            <v>1223.5999999999999</v>
          </cell>
        </row>
      </sheetData>
      <sheetData sheetId="110">
        <row r="65">
          <cell r="H65">
            <v>1674.4</v>
          </cell>
        </row>
      </sheetData>
      <sheetData sheetId="111">
        <row r="23">
          <cell r="C23">
            <v>1.0447</v>
          </cell>
        </row>
      </sheetData>
      <sheetData sheetId="112">
        <row r="65">
          <cell r="H65">
            <v>84.74</v>
          </cell>
        </row>
      </sheetData>
      <sheetData sheetId="113">
        <row r="65">
          <cell r="H65">
            <v>45</v>
          </cell>
        </row>
      </sheetData>
      <sheetData sheetId="114">
        <row r="65">
          <cell r="H65">
            <v>45</v>
          </cell>
        </row>
      </sheetData>
      <sheetData sheetId="115">
        <row r="65">
          <cell r="H65">
            <v>45</v>
          </cell>
        </row>
      </sheetData>
      <sheetData sheetId="116">
        <row r="65">
          <cell r="H65">
            <v>45</v>
          </cell>
        </row>
      </sheetData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"/>
      <sheetName val="AVS"/>
      <sheetName val="Ctr. (3)"/>
      <sheetName val="DMT"/>
      <sheetName val="Equipamentos"/>
      <sheetName val="Materiais"/>
      <sheetName val="Mão de Obra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TSD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EDA 01"/>
      <sheetName val="Gabião"/>
      <sheetName val="Hidrossemeadura"/>
      <sheetName val="BSD 03"/>
      <sheetName val="DSS 03"/>
      <sheetName val="BSD 01"/>
      <sheetName val="Reciclagem de Base com BRITA"/>
      <sheetName val="TSS"/>
      <sheetName val="RBSM"/>
      <sheetName val="RBAM(FS)"/>
      <sheetName val="Fresagem Cont."/>
      <sheetName val="Vínculo"/>
      <sheetName val="COLAR"/>
      <sheetName val="Ctr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Y8">
            <v>108.2</v>
          </cell>
        </row>
        <row r="9">
          <cell r="Y9">
            <v>185.5</v>
          </cell>
        </row>
        <row r="10">
          <cell r="Y10">
            <v>128.19999999999999</v>
          </cell>
        </row>
        <row r="11">
          <cell r="Y11">
            <v>185.5</v>
          </cell>
        </row>
        <row r="12">
          <cell r="Y12">
            <v>223.2</v>
          </cell>
        </row>
        <row r="13">
          <cell r="Y13">
            <v>165.7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RESUMO DE MEDIÇÃO"/>
      <sheetName val="Plan1"/>
      <sheetName val="LISTAS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Sub-base"/>
      <sheetName val="Resumo"/>
      <sheetName val="DMT Terrap."/>
      <sheetName val="Reajustamento"/>
      <sheetName val="Vínculo"/>
      <sheetName val="FIDENS-R$mil"/>
      <sheetName val="COMPOS1"/>
      <sheetName val="DG"/>
      <sheetName val="LISTA_MATERIAIS"/>
      <sheetName val="MATERIAIS"/>
      <sheetName val="points"/>
      <sheetName val="Mat"/>
      <sheetName val="8ª MP_BR-459"/>
      <sheetName val="QuQuant"/>
      <sheetName val="PLANILHA CONTRATUAL"/>
      <sheetName val="Equipamentos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otores"/>
      <sheetName val="LISTAS (2)"/>
      <sheetName val="MATERIAIS (2)"/>
      <sheetName val="RESUMO BACIAS_IMPRESSÃO"/>
      <sheetName val="K"/>
      <sheetName val="Convers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TRANSP"/>
      <sheetName val="geral"/>
      <sheetName val="Mat. Betum. - Port. 1078.15"/>
      <sheetName val="8ª MP_BR_459"/>
      <sheetName val="8ª MP_BR-459"/>
      <sheetName val="Orçamento"/>
      <sheetName val="PT"/>
      <sheetName val="TCB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  <sheetName val="F. MEDIÇAO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SINTÉTICO"/>
      <sheetName val="CFF"/>
      <sheetName val="CPU"/>
      <sheetName val="DMT"/>
      <sheetName val="GALERIA"/>
      <sheetName val="DRENAGEM"/>
      <sheetName val="PAVIMENTAÇÃO"/>
      <sheetName val="CALÇADA"/>
      <sheetName val="COMPL"/>
      <sheetName val="SINALIZ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G5">
            <v>123.1</v>
          </cell>
        </row>
        <row r="7">
          <cell r="G7">
            <v>53</v>
          </cell>
        </row>
        <row r="8">
          <cell r="G8">
            <v>352</v>
          </cell>
        </row>
        <row r="9">
          <cell r="G9">
            <v>118</v>
          </cell>
        </row>
        <row r="11">
          <cell r="G11">
            <v>9</v>
          </cell>
        </row>
        <row r="12">
          <cell r="G12">
            <v>123.1</v>
          </cell>
        </row>
      </sheetData>
      <sheetData sheetId="5" refreshError="1">
        <row r="13">
          <cell r="C13">
            <v>294.75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SINTÉTICO"/>
      <sheetName val="CFF"/>
      <sheetName val="CPU"/>
      <sheetName val="DMT"/>
      <sheetName val="EAI"/>
      <sheetName val="PRELIMINARES"/>
      <sheetName val="DEMOLIÇÃO"/>
      <sheetName val="DRENAGEM URBANA"/>
      <sheetName val="REMENDOS"/>
      <sheetName val="PAVIMENTAÇÃO"/>
      <sheetName val="COMP. E DEM."/>
      <sheetName val="CALÇADA"/>
      <sheetName val="SINALIZAÇÃO"/>
      <sheetName val="COORD. PV"/>
      <sheetName val="RETIRADAS E REMANEJOS"/>
    </sheetNames>
    <sheetDataSet>
      <sheetData sheetId="0"/>
      <sheetData sheetId="1"/>
      <sheetData sheetId="2"/>
      <sheetData sheetId="3"/>
      <sheetData sheetId="4">
        <row r="11">
          <cell r="G11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T"/>
      <sheetName val="DRENAGEM"/>
      <sheetName val="RESTAURAÇÃO"/>
    </sheetNames>
    <sheetDataSet>
      <sheetData sheetId="0">
        <row r="8">
          <cell r="G8">
            <v>15.399999999999999</v>
          </cell>
        </row>
        <row r="11">
          <cell r="G11">
            <v>11.2</v>
          </cell>
        </row>
      </sheetData>
      <sheetData sheetId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SINTÉTICO"/>
      <sheetName val="CFF"/>
      <sheetName val="CPU"/>
      <sheetName val="DMT"/>
      <sheetName val="DRENAGEM"/>
      <sheetName val="GALERIA"/>
      <sheetName val="PAVIMENTAÇÃO"/>
      <sheetName val="CALÇADA"/>
      <sheetName val="COMPL"/>
      <sheetName val="SINALIZAÇÃO"/>
      <sheetName val="COTAÇÃO CM-30"/>
    </sheetNames>
    <sheetDataSet>
      <sheetData sheetId="0"/>
      <sheetData sheetId="1"/>
      <sheetData sheetId="2"/>
      <sheetData sheetId="3"/>
      <sheetData sheetId="4">
        <row r="5">
          <cell r="G5">
            <v>123.1</v>
          </cell>
        </row>
        <row r="8">
          <cell r="G8">
            <v>320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P A T O 98 D"/>
      <sheetName val="Quantidades e Preços - Lote 01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Dado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OR960887.XLS"/>
      <sheetName val="RELATA VÉIO"/>
      <sheetName val="C"/>
      <sheetName val="QuQuant"/>
      <sheetName val="BR-267_TR01"/>
      <sheetName val="BR-267_TR02"/>
      <sheetName val="BR-267_TR03"/>
      <sheetName val="BR-376"/>
      <sheetName val="BR-463"/>
      <sheetName val="BR-487"/>
      <sheetName val="Orçamentária"/>
      <sheetName val="Materiais Betuminosos"/>
      <sheetName val="Plan1"/>
      <sheetName val="Plan2"/>
      <sheetName val="Plan3"/>
      <sheetName val="Qd05 Preço"/>
      <sheetName val="Qd06"/>
      <sheetName val="LOTE 6"/>
      <sheetName val="Mat"/>
      <sheetName val="DG"/>
      <sheetName val="Acumulado"/>
      <sheetName val="CONS_CORR"/>
      <sheetName val="Mobra"/>
      <sheetName val="TLMB"/>
      <sheetName val="SERVIÇOS"/>
      <sheetName val="Micro Revest MAN"/>
      <sheetName val="Micro Revest REC 1ªMP"/>
      <sheetName val="REM.MEC MAT.BET.MAN"/>
      <sheetName val="TRANSPORTE REC"/>
      <sheetName val="[OR960887.XLS][OR960887.XLS][OR"/>
      <sheetName val="//localhost/@/DFBSA00535/dyna01"/>
      <sheetName val="PGR"/>
      <sheetName val="alteração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Equipamentos"/>
      <sheetName val="Materiais"/>
      <sheetName val="Mão de Obra"/>
      <sheetName val="Mapa Localização"/>
      <sheetName val="PATO"/>
      <sheetName val="Valeta"/>
      <sheetName val="Descida"/>
      <sheetName val="Meio-Fio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Teor"/>
      <sheetName val="comp1"/>
      <sheetName val="SIIG 2010-Jun"/>
      <sheetName val="Estimativa"/>
      <sheetName val=""/>
      <sheetName val="[OR960887.XLS][OR960887.XLS]//l"/>
      <sheetName val="Carimbo de Nota"/>
      <sheetName val="FLUXO - EXECUÇÃO PRÓPRIA"/>
      <sheetName val="CUSTO LARANJEIRAS"/>
      <sheetName val="8ª MP_BR_459"/>
      <sheetName val="DSS_04"/>
      <sheetName val="PintLigacao"/>
      <sheetName val="PMQ"/>
      <sheetName val="STC_01"/>
      <sheetName val="P A T O"/>
      <sheetName val="RESUMO_AUT1"/>
      <sheetName val="8ª MP_BR-459"/>
      <sheetName val="PLANILHA"/>
      <sheetName val="SICRO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quadro mat. betumin.(abil-21)"/>
      <sheetName val="CROQUI"/>
      <sheetName val="MEMO2"/>
      <sheetName val="NER"/>
      <sheetName val="TRANSP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  <sheetName val="TPU-MARÇO_2002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</sheetNames>
    <sheetDataSet>
      <sheetData sheetId="0"/>
      <sheetData sheetId="1">
        <row r="1">
          <cell r="B1" t="str">
            <v>035/2004-08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Teor"/>
      <sheetName val="lista_comp"/>
      <sheetName val="Quadro de qntd"/>
      <sheetName val="FIDENS-R$mil"/>
      <sheetName val="PROJETO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Mat"/>
      <sheetName val="Planilha de Medição"/>
      <sheetName val="TCB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CANAA"/>
      <sheetName val="PROJETO"/>
      <sheetName val="Orçamento"/>
      <sheetName val="RESUMO DE MEDIÇÃO"/>
      <sheetName val="PATO"/>
      <sheetName val="Medição"/>
      <sheetName val="Medição Completa"/>
      <sheetName val="QQuant-Vol1_(2)"/>
      <sheetName val="RECOMPOSIÇÃO MAN"/>
      <sheetName val="MATRIZ"/>
      <sheetName val="CANAA.XLS"/>
      <sheetName val="\G\Users\eduardoiunes\Documents"/>
      <sheetName val="CAPACIDADES"/>
      <sheetName val="PROJETO BR_146 (2)"/>
      <sheetName val="P AUX 01-FERRAGENS"/>
      <sheetName val="P AUX 02-PINTURA"/>
      <sheetName val="BD Equip."/>
      <sheetName val="8ª MP_BR-459"/>
      <sheetName val="8ª MP_BR_459"/>
      <sheetName val="[CANAA.XLS][CANAA.XLS][CANAA.XL"/>
      <sheetName val="[CANAA.XLS][CANAA.XLS]\G\Users\"/>
      <sheetName val="[CANAA.XLS]\G\Users\eduardoiune"/>
      <sheetName val="C"/>
      <sheetName val="PRO-08"/>
      <sheetName val="TPU-MARÇO_2002"/>
      <sheetName val="CBUQ DRENO LONGIT RECOBRIMENTO"/>
      <sheetName val="DAR-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Q"/>
      <sheetName val="MB"/>
      <sheetName val="CORDEF-163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RESUMO-DVOP"/>
      <sheetName val="CAPAC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  <sheetName val="Quadro DMT"/>
      <sheetName val="Custos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  <sheetData sheetId="16" refreshError="1"/>
      <sheetData sheetId="1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PLAN-sipom"/>
      <sheetName val="Dr.Gilson"/>
      <sheetName val="&lt;=até aqui"/>
      <sheetName val="Dados"/>
      <sheetName val="CCHE"/>
      <sheetName val="Crono "/>
      <sheetName val="BDI "/>
      <sheetName val="ES"/>
      <sheetName val="MObra"/>
      <sheetName val="calc.binder capa c.asfalto"/>
      <sheetName val="TABELA"/>
      <sheetName val="PLANILHA DE QUANT. E CUSTOS A"/>
      <sheetName val="Dr_Gilson"/>
      <sheetName val="&lt;=até_aqui"/>
      <sheetName val="Crono_"/>
      <sheetName val="BDI_"/>
      <sheetName val="calc_binder_capa_c_asfalto"/>
      <sheetName val="PLANILHA_DE_QUANT__E_CUSTOS_A"/>
      <sheetName val="Serviços"/>
      <sheetName val="medição"/>
      <sheetName val="61M-CBMI"/>
      <sheetName val="MAT-BET"/>
      <sheetName val="SICRO"/>
      <sheetName val="Cronograma (VALENDO)"/>
      <sheetName val="trans_betum_CGB_EXCEDENTE"/>
      <sheetName val="P A T O  D"/>
      <sheetName val="Dados Informativos"/>
      <sheetName val="Mat. Betum. - Port. 1078.15"/>
      <sheetName val="Reajustamento "/>
      <sheetName val="Sub Base"/>
      <sheetName val="PATO"/>
      <sheetName val="Ativos"/>
      <sheetName val="Calendário"/>
      <sheetName val="DG"/>
      <sheetName val="Croqui"/>
      <sheetName val="Banco de Dados"/>
      <sheetName val="MEMÓRIA HORISTA "/>
      <sheetName val="calc.binder capa c.asfalto L-34"/>
      <sheetName val="dreno sub-hor.-transp&gt;3km"/>
      <sheetName val="CAP-20"/>
      <sheetName val="Mat Asf"/>
      <sheetName val="RELATÓRIO"/>
      <sheetName val="Especif"/>
      <sheetName val="projeto"/>
    </sheetNames>
    <sheetDataSet>
      <sheetData sheetId="0">
        <row r="1">
          <cell r="A1">
            <v>0</v>
          </cell>
        </row>
      </sheetData>
      <sheetData sheetId="1">
        <row r="1">
          <cell r="A1">
            <v>0</v>
          </cell>
        </row>
      </sheetData>
      <sheetData sheetId="2"/>
      <sheetData sheetId="3"/>
      <sheetData sheetId="4"/>
      <sheetData sheetId="5">
        <row r="6">
          <cell r="B6" t="str">
            <v>Sobrenco Engenharia e Comércio Ltda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</row>
        <row r="2">
          <cell r="A2">
            <v>1</v>
          </cell>
          <cell r="B2" t="str">
            <v xml:space="preserve">um milhão, </v>
          </cell>
          <cell r="C2" t="str">
            <v xml:space="preserve">um mil, </v>
          </cell>
          <cell r="D2" t="str">
            <v>um</v>
          </cell>
          <cell r="E2" t="str">
            <v>um centavo</v>
          </cell>
        </row>
        <row r="3">
          <cell r="A3">
            <v>2</v>
          </cell>
          <cell r="B3" t="str">
            <v xml:space="preserve">dois milhões, </v>
          </cell>
          <cell r="C3" t="str">
            <v xml:space="preserve">dois mil, </v>
          </cell>
          <cell r="D3" t="str">
            <v>dois</v>
          </cell>
          <cell r="E3" t="str">
            <v>dois centavos</v>
          </cell>
        </row>
        <row r="4">
          <cell r="A4">
            <v>3</v>
          </cell>
          <cell r="B4" t="str">
            <v xml:space="preserve">tres milhões, </v>
          </cell>
          <cell r="C4" t="str">
            <v xml:space="preserve">tres mil, </v>
          </cell>
          <cell r="D4" t="str">
            <v>tres</v>
          </cell>
          <cell r="E4" t="str">
            <v>tres centavos</v>
          </cell>
        </row>
        <row r="5">
          <cell r="A5">
            <v>4</v>
          </cell>
          <cell r="B5" t="str">
            <v xml:space="preserve">quatro milhões, </v>
          </cell>
          <cell r="C5" t="str">
            <v xml:space="preserve">quatro mil, </v>
          </cell>
          <cell r="D5" t="str">
            <v>quatro</v>
          </cell>
          <cell r="E5" t="str">
            <v>quatro centavos</v>
          </cell>
        </row>
        <row r="6">
          <cell r="A6">
            <v>5</v>
          </cell>
          <cell r="B6" t="str">
            <v xml:space="preserve">cinco milhões, </v>
          </cell>
          <cell r="C6" t="str">
            <v xml:space="preserve">cinco mil, </v>
          </cell>
          <cell r="D6" t="str">
            <v>cinco</v>
          </cell>
          <cell r="E6" t="str">
            <v>cinco centavos</v>
          </cell>
        </row>
        <row r="7">
          <cell r="A7">
            <v>6</v>
          </cell>
          <cell r="B7" t="str">
            <v xml:space="preserve">seis milhões, </v>
          </cell>
          <cell r="C7" t="str">
            <v xml:space="preserve">seis mil, </v>
          </cell>
          <cell r="D7" t="str">
            <v>seis</v>
          </cell>
          <cell r="E7" t="str">
            <v>seis centavos</v>
          </cell>
        </row>
        <row r="8">
          <cell r="A8">
            <v>7</v>
          </cell>
          <cell r="B8" t="str">
            <v xml:space="preserve">sete milhões, </v>
          </cell>
          <cell r="C8" t="str">
            <v xml:space="preserve">sete mil, </v>
          </cell>
          <cell r="D8" t="str">
            <v>sete</v>
          </cell>
          <cell r="E8" t="str">
            <v>sete centavos</v>
          </cell>
        </row>
        <row r="9">
          <cell r="A9">
            <v>8</v>
          </cell>
          <cell r="B9" t="str">
            <v xml:space="preserve">oito milhões, </v>
          </cell>
          <cell r="C9" t="str">
            <v xml:space="preserve">oito mil, </v>
          </cell>
          <cell r="D9" t="str">
            <v>oito</v>
          </cell>
          <cell r="E9" t="str">
            <v>oito centavos</v>
          </cell>
        </row>
        <row r="10">
          <cell r="A10">
            <v>9</v>
          </cell>
          <cell r="B10" t="str">
            <v xml:space="preserve">nove milhões, </v>
          </cell>
          <cell r="C10" t="str">
            <v xml:space="preserve">nove mil, </v>
          </cell>
          <cell r="D10" t="str">
            <v>nove</v>
          </cell>
          <cell r="E10" t="str">
            <v>nove centavos</v>
          </cell>
        </row>
        <row r="11">
          <cell r="A11">
            <v>10</v>
          </cell>
          <cell r="B11" t="str">
            <v xml:space="preserve">dez milhões, </v>
          </cell>
          <cell r="C11" t="str">
            <v xml:space="preserve">dez mil, </v>
          </cell>
          <cell r="D11" t="str">
            <v>dez</v>
          </cell>
          <cell r="E11" t="str">
            <v>dez centavos</v>
          </cell>
        </row>
        <row r="12">
          <cell r="A12">
            <v>11</v>
          </cell>
          <cell r="B12" t="str">
            <v xml:space="preserve">onze milhões, </v>
          </cell>
          <cell r="C12" t="str">
            <v xml:space="preserve">onze mil, </v>
          </cell>
          <cell r="D12" t="str">
            <v>onze</v>
          </cell>
          <cell r="E12" t="str">
            <v>onze centavos</v>
          </cell>
        </row>
        <row r="13">
          <cell r="A13">
            <v>12</v>
          </cell>
          <cell r="B13" t="str">
            <v xml:space="preserve">doze milhões, </v>
          </cell>
          <cell r="C13" t="str">
            <v xml:space="preserve">doze mil, </v>
          </cell>
          <cell r="D13" t="str">
            <v>doze</v>
          </cell>
          <cell r="E13" t="str">
            <v>doze centavos</v>
          </cell>
        </row>
        <row r="14">
          <cell r="A14">
            <v>13</v>
          </cell>
          <cell r="B14" t="str">
            <v xml:space="preserve">treze milhões, </v>
          </cell>
          <cell r="C14" t="str">
            <v xml:space="preserve">treze mil, </v>
          </cell>
          <cell r="D14" t="str">
            <v>treze</v>
          </cell>
          <cell r="E14" t="str">
            <v>treze centavos</v>
          </cell>
        </row>
        <row r="15">
          <cell r="A15">
            <v>14</v>
          </cell>
          <cell r="B15" t="str">
            <v xml:space="preserve">quatorze milhões, </v>
          </cell>
          <cell r="C15" t="str">
            <v xml:space="preserve">quatorze mil, </v>
          </cell>
          <cell r="D15" t="str">
            <v>quatorze</v>
          </cell>
          <cell r="E15" t="str">
            <v>quatorze centavos</v>
          </cell>
        </row>
        <row r="16">
          <cell r="A16">
            <v>15</v>
          </cell>
          <cell r="B16" t="str">
            <v xml:space="preserve">quinze milhões, </v>
          </cell>
          <cell r="C16" t="str">
            <v xml:space="preserve">quinze mil, </v>
          </cell>
          <cell r="D16" t="str">
            <v>quinze</v>
          </cell>
          <cell r="E16" t="str">
            <v>quinze centavos</v>
          </cell>
        </row>
        <row r="17">
          <cell r="A17">
            <v>16</v>
          </cell>
          <cell r="B17" t="str">
            <v xml:space="preserve">dezesseis milhões, </v>
          </cell>
          <cell r="C17" t="str">
            <v xml:space="preserve">dezesseis mil, </v>
          </cell>
          <cell r="D17" t="str">
            <v>dezesseis</v>
          </cell>
          <cell r="E17" t="str">
            <v>dezesseis centavos</v>
          </cell>
        </row>
        <row r="18">
          <cell r="A18">
            <v>17</v>
          </cell>
          <cell r="B18" t="str">
            <v xml:space="preserve">dezessete milhões, </v>
          </cell>
          <cell r="C18" t="str">
            <v xml:space="preserve">dezessete mil, </v>
          </cell>
          <cell r="D18" t="str">
            <v>dezessete</v>
          </cell>
          <cell r="E18" t="str">
            <v>dezessete centavos</v>
          </cell>
        </row>
        <row r="19">
          <cell r="A19">
            <v>18</v>
          </cell>
          <cell r="B19" t="str">
            <v xml:space="preserve">dezoito milhões, </v>
          </cell>
          <cell r="C19" t="str">
            <v xml:space="preserve">dezoito mil, </v>
          </cell>
          <cell r="D19" t="str">
            <v>dezoito</v>
          </cell>
          <cell r="E19" t="str">
            <v>dezoito centavos</v>
          </cell>
        </row>
        <row r="20">
          <cell r="A20">
            <v>19</v>
          </cell>
          <cell r="B20" t="str">
            <v xml:space="preserve">dezenove milhões, </v>
          </cell>
          <cell r="C20" t="str">
            <v xml:space="preserve">dezenove mil, </v>
          </cell>
          <cell r="D20" t="str">
            <v>dezenove</v>
          </cell>
          <cell r="E20" t="str">
            <v>dezenove centavos</v>
          </cell>
        </row>
        <row r="21">
          <cell r="A21">
            <v>20</v>
          </cell>
          <cell r="B21" t="str">
            <v xml:space="preserve">vinte milhões, </v>
          </cell>
          <cell r="C21" t="str">
            <v xml:space="preserve">vinte mil, </v>
          </cell>
          <cell r="D21" t="str">
            <v>vinte</v>
          </cell>
          <cell r="E21" t="str">
            <v>vinte centavos</v>
          </cell>
        </row>
        <row r="22">
          <cell r="A22">
            <v>21</v>
          </cell>
          <cell r="B22" t="str">
            <v xml:space="preserve">vinte e um milhões, </v>
          </cell>
          <cell r="C22" t="str">
            <v xml:space="preserve">vinte e um mil, </v>
          </cell>
          <cell r="D22" t="str">
            <v>vinte e um</v>
          </cell>
          <cell r="E22" t="str">
            <v>vinte e um centavos</v>
          </cell>
        </row>
        <row r="23">
          <cell r="A23">
            <v>22</v>
          </cell>
          <cell r="B23" t="str">
            <v xml:space="preserve">vinte e dois milhões, </v>
          </cell>
          <cell r="C23" t="str">
            <v xml:space="preserve">vinte e dois mil, </v>
          </cell>
          <cell r="D23" t="str">
            <v>vinte e dois</v>
          </cell>
          <cell r="E23" t="str">
            <v>vinte e dois centavos</v>
          </cell>
        </row>
        <row r="24">
          <cell r="A24">
            <v>23</v>
          </cell>
          <cell r="B24" t="str">
            <v xml:space="preserve">vinte e tres milhões, </v>
          </cell>
          <cell r="C24" t="str">
            <v xml:space="preserve">vinte e tres mil, </v>
          </cell>
          <cell r="D24" t="str">
            <v>vinte e tres</v>
          </cell>
          <cell r="E24" t="str">
            <v>vinte e tres centavos</v>
          </cell>
        </row>
        <row r="25">
          <cell r="A25">
            <v>24</v>
          </cell>
          <cell r="B25" t="str">
            <v xml:space="preserve">vinte e quatro milhões, </v>
          </cell>
          <cell r="C25" t="str">
            <v xml:space="preserve">vinte e quatro mil, </v>
          </cell>
          <cell r="D25" t="str">
            <v>vinte e quatro</v>
          </cell>
          <cell r="E25" t="str">
            <v>vinte e quatro centavos</v>
          </cell>
        </row>
        <row r="26">
          <cell r="A26">
            <v>25</v>
          </cell>
          <cell r="B26" t="str">
            <v xml:space="preserve">vinte e cinco milhões, </v>
          </cell>
          <cell r="C26" t="str">
            <v xml:space="preserve">vinte e cinco mil, </v>
          </cell>
          <cell r="D26" t="str">
            <v>vinte e cinco</v>
          </cell>
          <cell r="E26" t="str">
            <v>vinte e cinco centavos</v>
          </cell>
        </row>
        <row r="27">
          <cell r="A27">
            <v>26</v>
          </cell>
          <cell r="B27" t="str">
            <v xml:space="preserve">vinte e seis milhões, </v>
          </cell>
          <cell r="C27" t="str">
            <v xml:space="preserve">vinte e seis mil, </v>
          </cell>
          <cell r="D27" t="str">
            <v>vinte e seis</v>
          </cell>
          <cell r="E27" t="str">
            <v>vinte e seis centavos</v>
          </cell>
        </row>
        <row r="28">
          <cell r="A28">
            <v>27</v>
          </cell>
          <cell r="B28" t="str">
            <v xml:space="preserve">vinte e sete milhões, </v>
          </cell>
          <cell r="C28" t="str">
            <v xml:space="preserve">vinte e sete mil, </v>
          </cell>
          <cell r="D28" t="str">
            <v>vinte e sete</v>
          </cell>
          <cell r="E28" t="str">
            <v>vinte e sete centavos</v>
          </cell>
        </row>
        <row r="29">
          <cell r="A29">
            <v>28</v>
          </cell>
          <cell r="B29" t="str">
            <v xml:space="preserve">vinte e oito milhões, </v>
          </cell>
          <cell r="C29" t="str">
            <v xml:space="preserve">vinte e oito mil, </v>
          </cell>
          <cell r="D29" t="str">
            <v>vinte e oito</v>
          </cell>
          <cell r="E29" t="str">
            <v>vinte e oito centavos</v>
          </cell>
        </row>
        <row r="30">
          <cell r="A30">
            <v>29</v>
          </cell>
          <cell r="B30" t="str">
            <v xml:space="preserve">vinte e nove milhões, </v>
          </cell>
          <cell r="C30" t="str">
            <v xml:space="preserve">vinte e nove mil, </v>
          </cell>
          <cell r="D30" t="str">
            <v>vinte e nove</v>
          </cell>
          <cell r="E30" t="str">
            <v>vinte e nove centavos</v>
          </cell>
        </row>
        <row r="31">
          <cell r="A31">
            <v>30</v>
          </cell>
          <cell r="B31" t="str">
            <v xml:space="preserve">trinta milhões, </v>
          </cell>
          <cell r="C31" t="str">
            <v xml:space="preserve">trinta mil, </v>
          </cell>
          <cell r="D31" t="str">
            <v>trinta</v>
          </cell>
          <cell r="E31" t="str">
            <v>trinta centavos</v>
          </cell>
        </row>
        <row r="32">
          <cell r="A32">
            <v>31</v>
          </cell>
          <cell r="B32" t="str">
            <v xml:space="preserve">trinta e um milhões, </v>
          </cell>
          <cell r="C32" t="str">
            <v xml:space="preserve">trinta e um mil, </v>
          </cell>
          <cell r="D32" t="str">
            <v>trinta e um</v>
          </cell>
          <cell r="E32" t="str">
            <v>trinta e um centavos</v>
          </cell>
        </row>
        <row r="33">
          <cell r="A33">
            <v>32</v>
          </cell>
          <cell r="B33" t="str">
            <v xml:space="preserve">trinta e dois milhões, </v>
          </cell>
          <cell r="C33" t="str">
            <v xml:space="preserve">trinta e dois mil, </v>
          </cell>
          <cell r="D33" t="str">
            <v>trinta e dois</v>
          </cell>
          <cell r="E33" t="str">
            <v>trinta e dois centavos</v>
          </cell>
        </row>
        <row r="34">
          <cell r="A34">
            <v>33</v>
          </cell>
          <cell r="B34" t="str">
            <v xml:space="preserve">trinta e tres milhões, </v>
          </cell>
          <cell r="C34" t="str">
            <v xml:space="preserve">trinta e tres mil, </v>
          </cell>
          <cell r="D34" t="str">
            <v>trinta e tres</v>
          </cell>
          <cell r="E34" t="str">
            <v>trinta e tres centavos</v>
          </cell>
        </row>
        <row r="35">
          <cell r="A35">
            <v>34</v>
          </cell>
          <cell r="B35" t="str">
            <v xml:space="preserve">trinta e quatro milhões, </v>
          </cell>
          <cell r="C35" t="str">
            <v xml:space="preserve">trinta e quatro mil, </v>
          </cell>
          <cell r="D35" t="str">
            <v>trinta e quatro</v>
          </cell>
          <cell r="E35" t="str">
            <v>trinta e quatro centavos</v>
          </cell>
        </row>
        <row r="36">
          <cell r="A36">
            <v>35</v>
          </cell>
          <cell r="B36" t="str">
            <v xml:space="preserve">trinta e cinco milhões, </v>
          </cell>
          <cell r="C36" t="str">
            <v xml:space="preserve">trinta e cinco mil, </v>
          </cell>
          <cell r="D36" t="str">
            <v>trinta e cinco</v>
          </cell>
          <cell r="E36" t="str">
            <v>trinta e cinco centavos</v>
          </cell>
        </row>
        <row r="37">
          <cell r="A37">
            <v>36</v>
          </cell>
          <cell r="B37" t="str">
            <v xml:space="preserve">trinta e seis milhões, </v>
          </cell>
          <cell r="C37" t="str">
            <v xml:space="preserve">trinta e seis mil, </v>
          </cell>
          <cell r="D37" t="str">
            <v>trinta e seis</v>
          </cell>
          <cell r="E37" t="str">
            <v>trinta e seis centavos</v>
          </cell>
        </row>
        <row r="38">
          <cell r="A38">
            <v>37</v>
          </cell>
          <cell r="B38" t="str">
            <v xml:space="preserve">trinta e sete milhões, </v>
          </cell>
          <cell r="C38" t="str">
            <v xml:space="preserve">trinta e sete mil, </v>
          </cell>
          <cell r="D38" t="str">
            <v>trinta e sete</v>
          </cell>
          <cell r="E38" t="str">
            <v>trinta e sete centavos</v>
          </cell>
        </row>
        <row r="39">
          <cell r="A39">
            <v>38</v>
          </cell>
          <cell r="B39" t="str">
            <v xml:space="preserve">trinta e oito milhões, </v>
          </cell>
          <cell r="C39" t="str">
            <v xml:space="preserve">trinta e oito mil, </v>
          </cell>
          <cell r="D39" t="str">
            <v>trinta e oito</v>
          </cell>
          <cell r="E39" t="str">
            <v>trinta e oito centavos</v>
          </cell>
        </row>
        <row r="40">
          <cell r="A40">
            <v>39</v>
          </cell>
          <cell r="B40" t="str">
            <v xml:space="preserve">trinta e nove milhões, </v>
          </cell>
          <cell r="C40" t="str">
            <v xml:space="preserve">trinta e nove mil, </v>
          </cell>
          <cell r="D40" t="str">
            <v>trinta e nove</v>
          </cell>
          <cell r="E40" t="str">
            <v>trinta e nove centavos</v>
          </cell>
        </row>
        <row r="41">
          <cell r="A41">
            <v>40</v>
          </cell>
          <cell r="B41" t="str">
            <v xml:space="preserve">quarenta milhões, </v>
          </cell>
          <cell r="C41" t="str">
            <v xml:space="preserve">quarenta mil, </v>
          </cell>
          <cell r="D41" t="str">
            <v>quarenta</v>
          </cell>
          <cell r="E41" t="str">
            <v>quarenta centavos</v>
          </cell>
        </row>
        <row r="42">
          <cell r="A42">
            <v>41</v>
          </cell>
          <cell r="B42" t="str">
            <v xml:space="preserve">quarenta e um milhões, </v>
          </cell>
          <cell r="C42" t="str">
            <v xml:space="preserve">quarenta e um mil, </v>
          </cell>
          <cell r="D42" t="str">
            <v>quarenta e um</v>
          </cell>
          <cell r="E42" t="str">
            <v>quarenta e um centavos</v>
          </cell>
        </row>
        <row r="43">
          <cell r="A43">
            <v>42</v>
          </cell>
          <cell r="B43" t="str">
            <v xml:space="preserve">quarenta e dois milhões, </v>
          </cell>
          <cell r="C43" t="str">
            <v xml:space="preserve">quarenta e dois mil, </v>
          </cell>
          <cell r="D43" t="str">
            <v>quarenta e dois</v>
          </cell>
          <cell r="E43" t="str">
            <v>quarenta e dois centavos</v>
          </cell>
        </row>
        <row r="44">
          <cell r="A44">
            <v>43</v>
          </cell>
          <cell r="B44" t="str">
            <v xml:space="preserve">quarenta e tres milhões, </v>
          </cell>
          <cell r="C44" t="str">
            <v xml:space="preserve">quarenta e tres mil, </v>
          </cell>
          <cell r="D44" t="str">
            <v>quarenta e tres</v>
          </cell>
          <cell r="E44" t="str">
            <v>quarenta e tres centavos</v>
          </cell>
        </row>
        <row r="45">
          <cell r="A45">
            <v>44</v>
          </cell>
          <cell r="B45" t="str">
            <v xml:space="preserve">quarenta e quatro milhões, </v>
          </cell>
          <cell r="C45" t="str">
            <v xml:space="preserve">quarenta e quatro mil, </v>
          </cell>
          <cell r="D45" t="str">
            <v>quarenta e quatro</v>
          </cell>
          <cell r="E45" t="str">
            <v>quarenta e quatro centavos</v>
          </cell>
        </row>
        <row r="46">
          <cell r="A46">
            <v>45</v>
          </cell>
          <cell r="B46" t="str">
            <v xml:space="preserve">quarenta e cinco milhões, </v>
          </cell>
          <cell r="C46" t="str">
            <v xml:space="preserve">quarenta e cinco mil, </v>
          </cell>
          <cell r="D46" t="str">
            <v>quarenta e cinco</v>
          </cell>
          <cell r="E46" t="str">
            <v>quarenta e cinco centavos</v>
          </cell>
        </row>
        <row r="47">
          <cell r="A47">
            <v>46</v>
          </cell>
          <cell r="B47" t="str">
            <v xml:space="preserve">quarenta e seis milhões, </v>
          </cell>
          <cell r="C47" t="str">
            <v xml:space="preserve">quarenta e seis mil, </v>
          </cell>
          <cell r="D47" t="str">
            <v>quarenta e seis</v>
          </cell>
          <cell r="E47" t="str">
            <v>quarenta e seis centavos</v>
          </cell>
        </row>
        <row r="48">
          <cell r="A48">
            <v>47</v>
          </cell>
          <cell r="B48" t="str">
            <v xml:space="preserve">quarenta e sete milhões, </v>
          </cell>
          <cell r="C48" t="str">
            <v xml:space="preserve">quarenta e sete mil, </v>
          </cell>
          <cell r="D48" t="str">
            <v>quarenta e sete</v>
          </cell>
          <cell r="E48" t="str">
            <v>quarenta e sete centavos</v>
          </cell>
        </row>
        <row r="49">
          <cell r="A49">
            <v>48</v>
          </cell>
          <cell r="B49" t="str">
            <v xml:space="preserve">quarenta e oito milhões, </v>
          </cell>
          <cell r="C49" t="str">
            <v xml:space="preserve">quarenta e oito mil, </v>
          </cell>
          <cell r="D49" t="str">
            <v>quarenta e oito</v>
          </cell>
          <cell r="E49" t="str">
            <v>quarenta e oito centavos</v>
          </cell>
        </row>
        <row r="50">
          <cell r="A50">
            <v>49</v>
          </cell>
          <cell r="B50" t="str">
            <v xml:space="preserve">quarenta e nove milhões, </v>
          </cell>
          <cell r="C50" t="str">
            <v xml:space="preserve">quarenta e nove mil, </v>
          </cell>
          <cell r="D50" t="str">
            <v>quarenta e nove</v>
          </cell>
          <cell r="E50" t="str">
            <v>quarenta e nove centavos</v>
          </cell>
        </row>
        <row r="51">
          <cell r="A51">
            <v>50</v>
          </cell>
          <cell r="B51" t="str">
            <v xml:space="preserve">cinquenta milhões, </v>
          </cell>
          <cell r="C51" t="str">
            <v xml:space="preserve">cinquenta mil, </v>
          </cell>
          <cell r="D51" t="str">
            <v>cinquenta</v>
          </cell>
          <cell r="E51" t="str">
            <v>cinquenta centavos</v>
          </cell>
        </row>
        <row r="52">
          <cell r="A52">
            <v>51</v>
          </cell>
          <cell r="B52" t="str">
            <v xml:space="preserve">cinquenta e um milhões, </v>
          </cell>
          <cell r="C52" t="str">
            <v xml:space="preserve">cinquenta e um mil, </v>
          </cell>
          <cell r="D52" t="str">
            <v>cinquenta e um</v>
          </cell>
          <cell r="E52" t="str">
            <v>cinquenta e um centavos</v>
          </cell>
        </row>
        <row r="53">
          <cell r="A53">
            <v>52</v>
          </cell>
          <cell r="B53" t="str">
            <v xml:space="preserve">cinquenta e dois milhões, </v>
          </cell>
          <cell r="C53" t="str">
            <v xml:space="preserve">cinquenta e dois mil, </v>
          </cell>
          <cell r="D53" t="str">
            <v>cinquenta e dois</v>
          </cell>
          <cell r="E53" t="str">
            <v>cinquenta e dois centavos</v>
          </cell>
        </row>
        <row r="54">
          <cell r="A54">
            <v>53</v>
          </cell>
          <cell r="B54" t="str">
            <v xml:space="preserve">cinquenta e tres milhões, </v>
          </cell>
          <cell r="C54" t="str">
            <v xml:space="preserve">cinquenta e tres mil, </v>
          </cell>
          <cell r="D54" t="str">
            <v>cinquenta e tres</v>
          </cell>
          <cell r="E54" t="str">
            <v>cinquenta e tres centavos</v>
          </cell>
        </row>
        <row r="55">
          <cell r="A55">
            <v>54</v>
          </cell>
          <cell r="B55" t="str">
            <v xml:space="preserve">cinquenta e quatro milhões, </v>
          </cell>
          <cell r="C55" t="str">
            <v xml:space="preserve">cinquenta e quatro mil, </v>
          </cell>
          <cell r="D55" t="str">
            <v>cinquenta e quatro</v>
          </cell>
          <cell r="E55" t="str">
            <v>cinquenta e quatro centavos</v>
          </cell>
        </row>
        <row r="56">
          <cell r="A56">
            <v>55</v>
          </cell>
          <cell r="B56" t="str">
            <v xml:space="preserve">cinquenta e cinco milhões, </v>
          </cell>
          <cell r="C56" t="str">
            <v xml:space="preserve">cinquenta e cinco mil, </v>
          </cell>
          <cell r="D56" t="str">
            <v>cinquenta e cinco</v>
          </cell>
          <cell r="E56" t="str">
            <v>cinquenta e cinco centavos</v>
          </cell>
        </row>
        <row r="57">
          <cell r="A57">
            <v>56</v>
          </cell>
          <cell r="B57" t="str">
            <v xml:space="preserve">cinquenta e seis milhões, </v>
          </cell>
          <cell r="C57" t="str">
            <v xml:space="preserve">cinquenta e seis mil, </v>
          </cell>
          <cell r="D57" t="str">
            <v>cinquenta e seis</v>
          </cell>
          <cell r="E57" t="str">
            <v>cinquenta e seis centavos</v>
          </cell>
        </row>
        <row r="58">
          <cell r="A58">
            <v>57</v>
          </cell>
          <cell r="B58" t="str">
            <v xml:space="preserve">cinquenta e sete milhões, </v>
          </cell>
          <cell r="C58" t="str">
            <v xml:space="preserve">cinquenta e sete mil, </v>
          </cell>
          <cell r="D58" t="str">
            <v>cinquenta e sete</v>
          </cell>
          <cell r="E58" t="str">
            <v>cinquenta e sete centavos</v>
          </cell>
        </row>
        <row r="59">
          <cell r="A59">
            <v>58</v>
          </cell>
          <cell r="B59" t="str">
            <v xml:space="preserve">cinquenta e oito milhões, </v>
          </cell>
          <cell r="C59" t="str">
            <v xml:space="preserve">cinquenta e oito mil, </v>
          </cell>
          <cell r="D59" t="str">
            <v>cinquenta e oito</v>
          </cell>
          <cell r="E59" t="str">
            <v>cinquenta e oito centavos</v>
          </cell>
        </row>
        <row r="60">
          <cell r="A60">
            <v>59</v>
          </cell>
          <cell r="B60" t="str">
            <v xml:space="preserve">cinquenta e nove milhões, </v>
          </cell>
          <cell r="C60" t="str">
            <v xml:space="preserve">cinquenta e nove mil, </v>
          </cell>
          <cell r="D60" t="str">
            <v>cinquenta e nove</v>
          </cell>
          <cell r="E60" t="str">
            <v>cinquenta e nove centavos</v>
          </cell>
        </row>
        <row r="61">
          <cell r="A61">
            <v>60</v>
          </cell>
          <cell r="B61" t="str">
            <v xml:space="preserve">sessenta milhões, </v>
          </cell>
          <cell r="C61" t="str">
            <v xml:space="preserve">sessenta mil, </v>
          </cell>
          <cell r="D61" t="str">
            <v>sessenta</v>
          </cell>
          <cell r="E61" t="str">
            <v>sessenta centavos</v>
          </cell>
        </row>
        <row r="62">
          <cell r="A62">
            <v>61</v>
          </cell>
          <cell r="B62" t="str">
            <v xml:space="preserve">sessenta e um milhões, </v>
          </cell>
          <cell r="C62" t="str">
            <v xml:space="preserve">sessenta e um mil, </v>
          </cell>
          <cell r="D62" t="str">
            <v>sessenta e um</v>
          </cell>
          <cell r="E62" t="str">
            <v>sessenta e um centavos</v>
          </cell>
        </row>
        <row r="63">
          <cell r="A63">
            <v>62</v>
          </cell>
          <cell r="B63" t="str">
            <v xml:space="preserve">sessenta e dois milhões, </v>
          </cell>
          <cell r="C63" t="str">
            <v xml:space="preserve">sessenta e dois mil, </v>
          </cell>
          <cell r="D63" t="str">
            <v>sessenta e dois</v>
          </cell>
          <cell r="E63" t="str">
            <v>sessenta e dois centavos</v>
          </cell>
        </row>
        <row r="64">
          <cell r="A64">
            <v>63</v>
          </cell>
          <cell r="B64" t="str">
            <v xml:space="preserve">sessenta e tres milhões, </v>
          </cell>
          <cell r="C64" t="str">
            <v xml:space="preserve">sessenta e tres mil, </v>
          </cell>
          <cell r="D64" t="str">
            <v>sessenta e tres</v>
          </cell>
          <cell r="E64" t="str">
            <v>sessenta e tres centavos</v>
          </cell>
        </row>
        <row r="65">
          <cell r="A65">
            <v>64</v>
          </cell>
          <cell r="B65" t="str">
            <v xml:space="preserve">sessenta e quatro milhões, </v>
          </cell>
          <cell r="C65" t="str">
            <v xml:space="preserve">sessenta e quatro mil, </v>
          </cell>
          <cell r="D65" t="str">
            <v>sessenta e quatro</v>
          </cell>
          <cell r="E65" t="str">
            <v>sessenta e quatro centavos</v>
          </cell>
        </row>
        <row r="66">
          <cell r="A66">
            <v>65</v>
          </cell>
          <cell r="B66" t="str">
            <v xml:space="preserve">sessenta e cinco milhões, </v>
          </cell>
          <cell r="C66" t="str">
            <v xml:space="preserve">sessenta e cinco mil, </v>
          </cell>
          <cell r="D66" t="str">
            <v>sessenta e cinco</v>
          </cell>
          <cell r="E66" t="str">
            <v>sessenta e cinco centavos</v>
          </cell>
        </row>
        <row r="67">
          <cell r="A67">
            <v>66</v>
          </cell>
          <cell r="B67" t="str">
            <v xml:space="preserve">sessenta e seis milhões, </v>
          </cell>
          <cell r="C67" t="str">
            <v xml:space="preserve">sessenta e seis mil, </v>
          </cell>
          <cell r="D67" t="str">
            <v>sessenta e seis</v>
          </cell>
          <cell r="E67" t="str">
            <v>sessenta e seis centavos</v>
          </cell>
        </row>
        <row r="68">
          <cell r="A68">
            <v>67</v>
          </cell>
          <cell r="B68" t="str">
            <v xml:space="preserve">sessenta e sete milhões, </v>
          </cell>
          <cell r="C68" t="str">
            <v xml:space="preserve">sessenta e sete mil, </v>
          </cell>
          <cell r="D68" t="str">
            <v>sessenta e sete</v>
          </cell>
          <cell r="E68" t="str">
            <v>sessenta e sete centavos</v>
          </cell>
        </row>
        <row r="69">
          <cell r="A69">
            <v>68</v>
          </cell>
          <cell r="B69" t="str">
            <v xml:space="preserve">sessenta e oito milhões, </v>
          </cell>
          <cell r="C69" t="str">
            <v xml:space="preserve">sessenta e oito mil, </v>
          </cell>
          <cell r="D69" t="str">
            <v>sessenta e oito</v>
          </cell>
          <cell r="E69" t="str">
            <v>sessenta e oito centavos</v>
          </cell>
        </row>
        <row r="70">
          <cell r="A70">
            <v>69</v>
          </cell>
          <cell r="B70" t="str">
            <v xml:space="preserve">sessenta e nove milhões, </v>
          </cell>
          <cell r="C70" t="str">
            <v xml:space="preserve">sessenta e nove mil, </v>
          </cell>
          <cell r="D70" t="str">
            <v>sessenta e nove</v>
          </cell>
          <cell r="E70" t="str">
            <v>sessenta e nove centavos</v>
          </cell>
        </row>
        <row r="71">
          <cell r="A71">
            <v>70</v>
          </cell>
          <cell r="B71" t="str">
            <v xml:space="preserve">setenta milhões, </v>
          </cell>
          <cell r="C71" t="str">
            <v xml:space="preserve">setenta mil, </v>
          </cell>
          <cell r="D71" t="str">
            <v>setenta</v>
          </cell>
          <cell r="E71" t="str">
            <v>setenta centavos</v>
          </cell>
        </row>
        <row r="72">
          <cell r="A72">
            <v>71</v>
          </cell>
          <cell r="B72" t="str">
            <v xml:space="preserve">setenta e um milhões, </v>
          </cell>
          <cell r="C72" t="str">
            <v xml:space="preserve">setenta e um mil, </v>
          </cell>
          <cell r="D72" t="str">
            <v>setenta e um</v>
          </cell>
          <cell r="E72" t="str">
            <v>setenta e um centavos</v>
          </cell>
        </row>
        <row r="73">
          <cell r="A73">
            <v>72</v>
          </cell>
          <cell r="B73" t="str">
            <v xml:space="preserve">setenta e dois milhões, </v>
          </cell>
          <cell r="C73" t="str">
            <v xml:space="preserve">setenta e dois mil, </v>
          </cell>
          <cell r="D73" t="str">
            <v>setenta e dois</v>
          </cell>
          <cell r="E73" t="str">
            <v>setenta e dois centavos</v>
          </cell>
        </row>
        <row r="74">
          <cell r="A74">
            <v>73</v>
          </cell>
          <cell r="B74" t="str">
            <v xml:space="preserve">setenta e tres milhões, </v>
          </cell>
          <cell r="C74" t="str">
            <v xml:space="preserve">setenta e tres mil, </v>
          </cell>
          <cell r="D74" t="str">
            <v>setenta e tres</v>
          </cell>
          <cell r="E74" t="str">
            <v>setenta e tres centavos</v>
          </cell>
        </row>
        <row r="75">
          <cell r="A75">
            <v>74</v>
          </cell>
          <cell r="B75" t="str">
            <v xml:space="preserve">setenta e quatro milhões, </v>
          </cell>
          <cell r="C75" t="str">
            <v xml:space="preserve">setenta e quatro mil, </v>
          </cell>
          <cell r="D75" t="str">
            <v>setenta e quatro</v>
          </cell>
          <cell r="E75" t="str">
            <v>setenta e quatro centavos</v>
          </cell>
        </row>
        <row r="76">
          <cell r="A76">
            <v>75</v>
          </cell>
          <cell r="B76" t="str">
            <v xml:space="preserve">setenta e cinco milhões, </v>
          </cell>
          <cell r="C76" t="str">
            <v xml:space="preserve">setenta e cinco mil, </v>
          </cell>
          <cell r="D76" t="str">
            <v>setenta e cinco</v>
          </cell>
          <cell r="E76" t="str">
            <v>setenta e cinco centavos</v>
          </cell>
        </row>
        <row r="77">
          <cell r="A77">
            <v>76</v>
          </cell>
          <cell r="B77" t="str">
            <v xml:space="preserve">setenta e seis milhões, </v>
          </cell>
          <cell r="C77" t="str">
            <v xml:space="preserve">setenta e seis mil, </v>
          </cell>
          <cell r="D77" t="str">
            <v>setenta e seis</v>
          </cell>
          <cell r="E77" t="str">
            <v>setenta e seis centavos</v>
          </cell>
        </row>
        <row r="78">
          <cell r="A78">
            <v>77</v>
          </cell>
          <cell r="B78" t="str">
            <v xml:space="preserve">setenta e sete milhões, </v>
          </cell>
          <cell r="C78" t="str">
            <v xml:space="preserve">setenta e sete mil, </v>
          </cell>
          <cell r="D78" t="str">
            <v>setenta e sete</v>
          </cell>
          <cell r="E78" t="str">
            <v>setenta e sete centavos</v>
          </cell>
        </row>
        <row r="79">
          <cell r="A79">
            <v>78</v>
          </cell>
          <cell r="B79" t="str">
            <v xml:space="preserve">setenta e oito milhões, </v>
          </cell>
          <cell r="C79" t="str">
            <v xml:space="preserve">setenta e oito mil, </v>
          </cell>
          <cell r="D79" t="str">
            <v>setenta e oito</v>
          </cell>
          <cell r="E79" t="str">
            <v>setenta e oito centavos</v>
          </cell>
        </row>
        <row r="80">
          <cell r="A80">
            <v>79</v>
          </cell>
          <cell r="B80" t="str">
            <v xml:space="preserve">setenta e nove milhões, </v>
          </cell>
          <cell r="C80" t="str">
            <v xml:space="preserve">setenta e nove mil, </v>
          </cell>
          <cell r="D80" t="str">
            <v>setenta e nove</v>
          </cell>
          <cell r="E80" t="str">
            <v>setenta e nove centavos</v>
          </cell>
        </row>
        <row r="81">
          <cell r="A81">
            <v>80</v>
          </cell>
          <cell r="B81" t="str">
            <v xml:space="preserve">oitenta milhões, </v>
          </cell>
          <cell r="C81" t="str">
            <v xml:space="preserve">oitenta mil, </v>
          </cell>
          <cell r="D81" t="str">
            <v>oitenta</v>
          </cell>
          <cell r="E81" t="str">
            <v>oitenta centavos</v>
          </cell>
        </row>
        <row r="82">
          <cell r="A82">
            <v>81</v>
          </cell>
          <cell r="B82" t="str">
            <v xml:space="preserve">oitenta e um milhões, </v>
          </cell>
          <cell r="C82" t="str">
            <v xml:space="preserve">oitenta e um mil, </v>
          </cell>
          <cell r="D82" t="str">
            <v>oitenta e um</v>
          </cell>
          <cell r="E82" t="str">
            <v>oitenta e um centavos</v>
          </cell>
        </row>
        <row r="83">
          <cell r="A83">
            <v>82</v>
          </cell>
          <cell r="B83" t="str">
            <v xml:space="preserve">oitenta e dois milhões, </v>
          </cell>
          <cell r="C83" t="str">
            <v xml:space="preserve">oitenta e dois mil, </v>
          </cell>
          <cell r="D83" t="str">
            <v>oitenta e dois</v>
          </cell>
          <cell r="E83" t="str">
            <v>oitenta e dois centavos</v>
          </cell>
        </row>
        <row r="84">
          <cell r="A84">
            <v>83</v>
          </cell>
          <cell r="B84" t="str">
            <v xml:space="preserve">oitenta e tres milhões, </v>
          </cell>
          <cell r="C84" t="str">
            <v xml:space="preserve">oitenta e tres mil, </v>
          </cell>
          <cell r="D84" t="str">
            <v>oitenta e tres</v>
          </cell>
          <cell r="E84" t="str">
            <v>oitenta e tres centavos</v>
          </cell>
        </row>
        <row r="85">
          <cell r="A85">
            <v>84</v>
          </cell>
          <cell r="B85" t="str">
            <v xml:space="preserve">oitenta e quatro milhões, </v>
          </cell>
          <cell r="C85" t="str">
            <v xml:space="preserve">oitenta e quatro mil, </v>
          </cell>
          <cell r="D85" t="str">
            <v>oitenta e quatro</v>
          </cell>
          <cell r="E85" t="str">
            <v>oitenta e quatro centavos</v>
          </cell>
        </row>
        <row r="86">
          <cell r="A86">
            <v>85</v>
          </cell>
          <cell r="B86" t="str">
            <v xml:space="preserve">oitenta e cinco milhões, </v>
          </cell>
          <cell r="C86" t="str">
            <v xml:space="preserve">oitenta e cinco mil, </v>
          </cell>
          <cell r="D86" t="str">
            <v>oitenta e cinco</v>
          </cell>
          <cell r="E86" t="str">
            <v>oitenta e cinco centavos</v>
          </cell>
        </row>
        <row r="87">
          <cell r="A87">
            <v>86</v>
          </cell>
          <cell r="B87" t="str">
            <v xml:space="preserve">oitenta e seis milhões, </v>
          </cell>
          <cell r="C87" t="str">
            <v xml:space="preserve">oitenta e seis mil, </v>
          </cell>
          <cell r="D87" t="str">
            <v>oitenta e seis</v>
          </cell>
          <cell r="E87" t="str">
            <v>oitenta e seis centavos</v>
          </cell>
        </row>
        <row r="88">
          <cell r="A88">
            <v>87</v>
          </cell>
          <cell r="B88" t="str">
            <v xml:space="preserve">oitenta e sete milhões, </v>
          </cell>
          <cell r="C88" t="str">
            <v xml:space="preserve">oitenta e sete mil, </v>
          </cell>
          <cell r="D88" t="str">
            <v>oitenta e sete</v>
          </cell>
          <cell r="E88" t="str">
            <v>oitenta e sete centavos</v>
          </cell>
        </row>
        <row r="89">
          <cell r="A89">
            <v>88</v>
          </cell>
          <cell r="B89" t="str">
            <v xml:space="preserve">oitenta e oito milhões, </v>
          </cell>
          <cell r="C89" t="str">
            <v xml:space="preserve">oitenta e oito mil, </v>
          </cell>
          <cell r="D89" t="str">
            <v>oitenta e oito</v>
          </cell>
          <cell r="E89" t="str">
            <v>oitenta e oito centavos</v>
          </cell>
        </row>
        <row r="90">
          <cell r="A90">
            <v>89</v>
          </cell>
          <cell r="B90" t="str">
            <v xml:space="preserve">oitenta e nove milhões, </v>
          </cell>
          <cell r="C90" t="str">
            <v xml:space="preserve">oitenta e nove mil, </v>
          </cell>
          <cell r="D90" t="str">
            <v>oitenta e nove</v>
          </cell>
          <cell r="E90" t="str">
            <v>oitenta e nove centavos</v>
          </cell>
        </row>
        <row r="91">
          <cell r="A91">
            <v>90</v>
          </cell>
          <cell r="B91" t="str">
            <v xml:space="preserve">noventa milhões, </v>
          </cell>
          <cell r="C91" t="str">
            <v xml:space="preserve">noventa mil, </v>
          </cell>
          <cell r="D91" t="str">
            <v>noventa</v>
          </cell>
          <cell r="E91" t="str">
            <v>noventa centavos</v>
          </cell>
        </row>
        <row r="92">
          <cell r="A92">
            <v>91</v>
          </cell>
          <cell r="B92" t="str">
            <v xml:space="preserve">noventa e um milhões, </v>
          </cell>
          <cell r="C92" t="str">
            <v xml:space="preserve">noventa e um mil, </v>
          </cell>
          <cell r="D92" t="str">
            <v>noventa e um</v>
          </cell>
          <cell r="E92" t="str">
            <v>noventa e um centavos</v>
          </cell>
        </row>
        <row r="93">
          <cell r="A93">
            <v>92</v>
          </cell>
          <cell r="B93" t="str">
            <v xml:space="preserve">noventa e dois milhões, </v>
          </cell>
          <cell r="C93" t="str">
            <v xml:space="preserve">noventa e dois mil, </v>
          </cell>
          <cell r="D93" t="str">
            <v>noventa e dois</v>
          </cell>
          <cell r="E93" t="str">
            <v>noventa e dois centavos</v>
          </cell>
        </row>
        <row r="94">
          <cell r="A94">
            <v>93</v>
          </cell>
          <cell r="B94" t="str">
            <v xml:space="preserve">noventa e tres milhões, </v>
          </cell>
          <cell r="C94" t="str">
            <v xml:space="preserve">noventa e tres mil, </v>
          </cell>
          <cell r="D94" t="str">
            <v>noventa e tres</v>
          </cell>
          <cell r="E94" t="str">
            <v>noventa e tres centavos</v>
          </cell>
        </row>
        <row r="95">
          <cell r="A95">
            <v>94</v>
          </cell>
          <cell r="B95" t="str">
            <v xml:space="preserve">noventa e quatro milhões, </v>
          </cell>
          <cell r="C95" t="str">
            <v xml:space="preserve">noventa e quatro mil, </v>
          </cell>
          <cell r="D95" t="str">
            <v>noventa e quatro</v>
          </cell>
          <cell r="E95" t="str">
            <v>noventa e quatro centavos</v>
          </cell>
        </row>
        <row r="96">
          <cell r="A96">
            <v>95</v>
          </cell>
          <cell r="B96" t="str">
            <v xml:space="preserve">noventa e cinco milhões, </v>
          </cell>
          <cell r="C96" t="str">
            <v xml:space="preserve">noventa e cinco mil, </v>
          </cell>
          <cell r="D96" t="str">
            <v>noventa e cinco</v>
          </cell>
          <cell r="E96" t="str">
            <v>noventa e cinco centavos</v>
          </cell>
        </row>
        <row r="97">
          <cell r="A97">
            <v>96</v>
          </cell>
          <cell r="B97" t="str">
            <v xml:space="preserve">noventa e seis milhões, </v>
          </cell>
          <cell r="C97" t="str">
            <v xml:space="preserve">noventa e seis mil, </v>
          </cell>
          <cell r="D97" t="str">
            <v>noventa e seis</v>
          </cell>
          <cell r="E97" t="str">
            <v>noventa e seis centavos</v>
          </cell>
        </row>
        <row r="98">
          <cell r="A98">
            <v>97</v>
          </cell>
          <cell r="B98" t="str">
            <v xml:space="preserve">noventa e sete milhões, </v>
          </cell>
          <cell r="C98" t="str">
            <v xml:space="preserve">noventa e sete mil, </v>
          </cell>
          <cell r="D98" t="str">
            <v>noventa e sete</v>
          </cell>
          <cell r="E98" t="str">
            <v>noventa e sete centavos</v>
          </cell>
        </row>
        <row r="99">
          <cell r="A99">
            <v>98</v>
          </cell>
          <cell r="B99" t="str">
            <v xml:space="preserve">noventa e oito milhões, </v>
          </cell>
          <cell r="C99" t="str">
            <v xml:space="preserve">noventa e oito mil, </v>
          </cell>
          <cell r="D99" t="str">
            <v>noventa e oito</v>
          </cell>
          <cell r="E99" t="str">
            <v>noventa e oito centavos</v>
          </cell>
        </row>
        <row r="100">
          <cell r="A100">
            <v>99</v>
          </cell>
          <cell r="B100" t="str">
            <v xml:space="preserve">noventa e nove milhões, </v>
          </cell>
          <cell r="C100" t="str">
            <v xml:space="preserve">noventa e nove mil, </v>
          </cell>
          <cell r="D100" t="str">
            <v>noventa e nove</v>
          </cell>
          <cell r="E100" t="str">
            <v>noventa e nove centavos</v>
          </cell>
        </row>
        <row r="101">
          <cell r="A101">
            <v>100</v>
          </cell>
          <cell r="B101" t="str">
            <v xml:space="preserve">cem milhões, </v>
          </cell>
          <cell r="C101" t="str">
            <v xml:space="preserve">cem mil, </v>
          </cell>
          <cell r="D101" t="str">
            <v>cem</v>
          </cell>
          <cell r="E101" t="str">
            <v>cem centavos</v>
          </cell>
        </row>
        <row r="102">
          <cell r="A102">
            <v>101</v>
          </cell>
          <cell r="B102" t="str">
            <v xml:space="preserve">cento e um milhões, </v>
          </cell>
          <cell r="C102" t="str">
            <v xml:space="preserve">cento e um mil, </v>
          </cell>
          <cell r="D102" t="str">
            <v>cento e um</v>
          </cell>
          <cell r="E102" t="str">
            <v>cento e um centavos</v>
          </cell>
        </row>
        <row r="103">
          <cell r="A103">
            <v>102</v>
          </cell>
          <cell r="B103" t="str">
            <v xml:space="preserve">cento e dois milhões, </v>
          </cell>
          <cell r="C103" t="str">
            <v xml:space="preserve">cento e dois mil, </v>
          </cell>
          <cell r="D103" t="str">
            <v>cento e dois</v>
          </cell>
          <cell r="E103" t="str">
            <v>cento e dois centavos</v>
          </cell>
        </row>
        <row r="104">
          <cell r="A104">
            <v>103</v>
          </cell>
          <cell r="B104" t="str">
            <v xml:space="preserve">cento e tres milhões, </v>
          </cell>
          <cell r="C104" t="str">
            <v xml:space="preserve">cento e tres mil, </v>
          </cell>
          <cell r="D104" t="str">
            <v>cento e tres</v>
          </cell>
          <cell r="E104" t="str">
            <v>cento e tres centavos</v>
          </cell>
        </row>
        <row r="105">
          <cell r="A105">
            <v>104</v>
          </cell>
          <cell r="B105" t="str">
            <v xml:space="preserve">cento e quatro milhões, </v>
          </cell>
          <cell r="C105" t="str">
            <v xml:space="preserve">cento e quatro mil, </v>
          </cell>
          <cell r="D105" t="str">
            <v>cento e quatro</v>
          </cell>
          <cell r="E105" t="str">
            <v>cento e quatro centavos</v>
          </cell>
        </row>
        <row r="106">
          <cell r="A106">
            <v>105</v>
          </cell>
          <cell r="B106" t="str">
            <v xml:space="preserve">cento e cinco milhões, </v>
          </cell>
          <cell r="C106" t="str">
            <v xml:space="preserve">cento e cinco mil, </v>
          </cell>
          <cell r="D106" t="str">
            <v>cento e cinco</v>
          </cell>
          <cell r="E106" t="str">
            <v>cento e cinco centavos</v>
          </cell>
        </row>
        <row r="107">
          <cell r="A107">
            <v>106</v>
          </cell>
          <cell r="B107" t="str">
            <v xml:space="preserve">cento e seis milhões, </v>
          </cell>
          <cell r="C107" t="str">
            <v xml:space="preserve">cento e seis mil, </v>
          </cell>
          <cell r="D107" t="str">
            <v>cento e seis</v>
          </cell>
          <cell r="E107" t="str">
            <v>cento e seis centavos</v>
          </cell>
        </row>
        <row r="108">
          <cell r="A108">
            <v>107</v>
          </cell>
          <cell r="B108" t="str">
            <v xml:space="preserve">cento e sete milhões, </v>
          </cell>
          <cell r="C108" t="str">
            <v xml:space="preserve">cento e sete mil, </v>
          </cell>
          <cell r="D108" t="str">
            <v>cento e sete</v>
          </cell>
          <cell r="E108" t="str">
            <v>cento e sete centavos</v>
          </cell>
        </row>
        <row r="109">
          <cell r="A109">
            <v>108</v>
          </cell>
          <cell r="B109" t="str">
            <v xml:space="preserve">cento e oito milhões, </v>
          </cell>
          <cell r="C109" t="str">
            <v xml:space="preserve">cento e oito mil, </v>
          </cell>
          <cell r="D109" t="str">
            <v>cento e oito</v>
          </cell>
          <cell r="E109" t="str">
            <v>cento e oito centavos</v>
          </cell>
        </row>
        <row r="110">
          <cell r="A110">
            <v>109</v>
          </cell>
          <cell r="B110" t="str">
            <v xml:space="preserve">cento e nove milhões, </v>
          </cell>
          <cell r="C110" t="str">
            <v xml:space="preserve">cento e nove mil, </v>
          </cell>
          <cell r="D110" t="str">
            <v>cento e nove</v>
          </cell>
          <cell r="E110" t="str">
            <v>cento e nove centavos</v>
          </cell>
        </row>
        <row r="111">
          <cell r="A111">
            <v>110</v>
          </cell>
          <cell r="B111" t="str">
            <v xml:space="preserve">cento e dez milhões, </v>
          </cell>
          <cell r="C111" t="str">
            <v xml:space="preserve">cento e dez mil, </v>
          </cell>
          <cell r="D111" t="str">
            <v>cento e dez</v>
          </cell>
          <cell r="E111" t="str">
            <v>cento e dez centavos</v>
          </cell>
        </row>
        <row r="112">
          <cell r="A112">
            <v>111</v>
          </cell>
          <cell r="B112" t="str">
            <v xml:space="preserve">cento e onze milhões, </v>
          </cell>
          <cell r="C112" t="str">
            <v xml:space="preserve">cento e onze mil, </v>
          </cell>
          <cell r="D112" t="str">
            <v>cento e onze</v>
          </cell>
          <cell r="E112" t="str">
            <v>cento e onze centavos</v>
          </cell>
        </row>
        <row r="113">
          <cell r="A113">
            <v>112</v>
          </cell>
          <cell r="B113" t="str">
            <v xml:space="preserve">cento e doze milhões, </v>
          </cell>
          <cell r="C113" t="str">
            <v xml:space="preserve">cento e doze mil, </v>
          </cell>
          <cell r="D113" t="str">
            <v>cento e doze</v>
          </cell>
          <cell r="E113" t="str">
            <v>cento e doze centavos</v>
          </cell>
        </row>
        <row r="114">
          <cell r="A114">
            <v>113</v>
          </cell>
          <cell r="B114" t="str">
            <v xml:space="preserve">cento e treze milhões, </v>
          </cell>
          <cell r="C114" t="str">
            <v xml:space="preserve">cento e treze mil, </v>
          </cell>
          <cell r="D114" t="str">
            <v>cento e treze</v>
          </cell>
          <cell r="E114" t="str">
            <v>cento e treze centavos</v>
          </cell>
        </row>
        <row r="115">
          <cell r="A115">
            <v>114</v>
          </cell>
          <cell r="B115" t="str">
            <v xml:space="preserve">cento e quatorze milhões, </v>
          </cell>
          <cell r="C115" t="str">
            <v xml:space="preserve">cento e quatorze mil, </v>
          </cell>
          <cell r="D115" t="str">
            <v>cento e quatorze</v>
          </cell>
          <cell r="E115" t="str">
            <v>cento e quatorze centavos</v>
          </cell>
        </row>
        <row r="116">
          <cell r="A116">
            <v>115</v>
          </cell>
          <cell r="B116" t="str">
            <v xml:space="preserve">cento e quinze milhões, </v>
          </cell>
          <cell r="C116" t="str">
            <v xml:space="preserve">cento e quinze mil, </v>
          </cell>
          <cell r="D116" t="str">
            <v>cento e quinze</v>
          </cell>
          <cell r="E116" t="str">
            <v>cento e quinze centavos</v>
          </cell>
        </row>
        <row r="117">
          <cell r="A117">
            <v>116</v>
          </cell>
          <cell r="B117" t="str">
            <v xml:space="preserve">cento e dezesseis milhões, </v>
          </cell>
          <cell r="C117" t="str">
            <v xml:space="preserve">cento e dezesseis mil, </v>
          </cell>
          <cell r="D117" t="str">
            <v>cento e dezesseis</v>
          </cell>
          <cell r="E117" t="str">
            <v>cento e dezesseis centavos</v>
          </cell>
        </row>
        <row r="118">
          <cell r="A118">
            <v>117</v>
          </cell>
          <cell r="B118" t="str">
            <v xml:space="preserve">cento e dezessete milhões, </v>
          </cell>
          <cell r="C118" t="str">
            <v xml:space="preserve">cento e dezessete mil, </v>
          </cell>
          <cell r="D118" t="str">
            <v>cento e dezessete</v>
          </cell>
          <cell r="E118" t="str">
            <v>cento e dezessete centavos</v>
          </cell>
        </row>
        <row r="119">
          <cell r="A119">
            <v>118</v>
          </cell>
          <cell r="B119" t="str">
            <v xml:space="preserve">cento e dezoito milhões, </v>
          </cell>
          <cell r="C119" t="str">
            <v xml:space="preserve">cento e dezoito mil, </v>
          </cell>
          <cell r="D119" t="str">
            <v>cento e dezoito</v>
          </cell>
          <cell r="E119" t="str">
            <v>cento e dezoito centavos</v>
          </cell>
        </row>
        <row r="120">
          <cell r="A120">
            <v>119</v>
          </cell>
          <cell r="B120" t="str">
            <v xml:space="preserve">cento e dezenove milhões, </v>
          </cell>
          <cell r="C120" t="str">
            <v xml:space="preserve">cento e dezenove mil, </v>
          </cell>
          <cell r="D120" t="str">
            <v>cento e dezenove</v>
          </cell>
          <cell r="E120" t="str">
            <v>cento e dezenove centavos</v>
          </cell>
        </row>
        <row r="121">
          <cell r="A121">
            <v>120</v>
          </cell>
          <cell r="B121" t="str">
            <v xml:space="preserve">cento e vinte milhões, </v>
          </cell>
          <cell r="C121" t="str">
            <v xml:space="preserve">cento e vinte mil, </v>
          </cell>
          <cell r="D121" t="str">
            <v>cento e vinte</v>
          </cell>
          <cell r="E121" t="str">
            <v>cento e vinte centavos</v>
          </cell>
        </row>
        <row r="122">
          <cell r="A122">
            <v>121</v>
          </cell>
          <cell r="B122" t="str">
            <v xml:space="preserve">cento e vinte e um milhões, </v>
          </cell>
          <cell r="C122" t="str">
            <v xml:space="preserve">cento e vinte e um mil, </v>
          </cell>
          <cell r="D122" t="str">
            <v>cento e vinte e um</v>
          </cell>
          <cell r="E122" t="str">
            <v>cento e vinte e um centavos</v>
          </cell>
        </row>
        <row r="123">
          <cell r="A123">
            <v>122</v>
          </cell>
          <cell r="B123" t="str">
            <v xml:space="preserve">cento e vinte e dois milhões, </v>
          </cell>
          <cell r="C123" t="str">
            <v xml:space="preserve">cento e vinte e dois mil, </v>
          </cell>
          <cell r="D123" t="str">
            <v>cento e vinte e dois</v>
          </cell>
          <cell r="E123" t="str">
            <v>cento e vinte e dois centavos</v>
          </cell>
        </row>
        <row r="124">
          <cell r="A124">
            <v>123</v>
          </cell>
          <cell r="B124" t="str">
            <v xml:space="preserve">cento e vinte e tres milhões, </v>
          </cell>
          <cell r="C124" t="str">
            <v xml:space="preserve">cento e vinte e tres mil, </v>
          </cell>
          <cell r="D124" t="str">
            <v>cento e vinte e tres</v>
          </cell>
          <cell r="E124" t="str">
            <v>cento e vinte e tres centavos</v>
          </cell>
        </row>
        <row r="125">
          <cell r="A125">
            <v>124</v>
          </cell>
          <cell r="B125" t="str">
            <v xml:space="preserve">cento e vinte e quatro milhões, </v>
          </cell>
          <cell r="C125" t="str">
            <v xml:space="preserve">cento e vinte e quatro mil, </v>
          </cell>
          <cell r="D125" t="str">
            <v>cento e vinte e quatro</v>
          </cell>
          <cell r="E125" t="str">
            <v>cento e vinte e quatro centavos</v>
          </cell>
        </row>
        <row r="126">
          <cell r="A126">
            <v>125</v>
          </cell>
          <cell r="B126" t="str">
            <v xml:space="preserve">cento e vinte e cinco milhões, </v>
          </cell>
          <cell r="C126" t="str">
            <v xml:space="preserve">cento e vinte e cinco mil, </v>
          </cell>
          <cell r="D126" t="str">
            <v>cento e vinte e cinco</v>
          </cell>
          <cell r="E126" t="str">
            <v>cento e vinte e cinco centavos</v>
          </cell>
        </row>
        <row r="127">
          <cell r="A127">
            <v>126</v>
          </cell>
          <cell r="B127" t="str">
            <v xml:space="preserve">cento e vinte e seis milhões, </v>
          </cell>
          <cell r="C127" t="str">
            <v xml:space="preserve">cento e vinte e seis mil, </v>
          </cell>
          <cell r="D127" t="str">
            <v>cento e vinte e seis</v>
          </cell>
          <cell r="E127" t="str">
            <v>cento e vinte e seis centavos</v>
          </cell>
        </row>
        <row r="128">
          <cell r="A128">
            <v>127</v>
          </cell>
          <cell r="B128" t="str">
            <v xml:space="preserve">cento e vinte e sete milhões, </v>
          </cell>
          <cell r="C128" t="str">
            <v xml:space="preserve">cento e vinte e sete mil, </v>
          </cell>
          <cell r="D128" t="str">
            <v>cento e vinte e sete</v>
          </cell>
          <cell r="E128" t="str">
            <v>cento e vinte e sete centavos</v>
          </cell>
        </row>
        <row r="129">
          <cell r="A129">
            <v>128</v>
          </cell>
          <cell r="B129" t="str">
            <v xml:space="preserve">cento e vinte e oito milhões, </v>
          </cell>
          <cell r="C129" t="str">
            <v xml:space="preserve">cento e vinte e oito mil, </v>
          </cell>
          <cell r="D129" t="str">
            <v>cento e vinte e oito</v>
          </cell>
          <cell r="E129" t="str">
            <v>cento e vinte e oito centavos</v>
          </cell>
        </row>
        <row r="130">
          <cell r="A130">
            <v>129</v>
          </cell>
          <cell r="B130" t="str">
            <v xml:space="preserve">cento e vinte e nove milhões, </v>
          </cell>
          <cell r="C130" t="str">
            <v xml:space="preserve">cento e vinte e nove mil, </v>
          </cell>
          <cell r="D130" t="str">
            <v>cento e vinte e nove</v>
          </cell>
          <cell r="E130" t="str">
            <v>cento e vinte e nove centavos</v>
          </cell>
        </row>
        <row r="131">
          <cell r="A131">
            <v>130</v>
          </cell>
          <cell r="B131" t="str">
            <v xml:space="preserve">cento e trinta milhões, </v>
          </cell>
          <cell r="C131" t="str">
            <v xml:space="preserve">cento e trinta mil, </v>
          </cell>
          <cell r="D131" t="str">
            <v>cento e trinta</v>
          </cell>
          <cell r="E131" t="str">
            <v>cento e trinta centavos</v>
          </cell>
        </row>
        <row r="132">
          <cell r="A132">
            <v>131</v>
          </cell>
          <cell r="B132" t="str">
            <v xml:space="preserve">cento e trinta e um milhões, </v>
          </cell>
          <cell r="C132" t="str">
            <v xml:space="preserve">cento e trinta e um mil, </v>
          </cell>
          <cell r="D132" t="str">
            <v>cento e trinta e um</v>
          </cell>
          <cell r="E132" t="str">
            <v>cento e trinta e um centavos</v>
          </cell>
        </row>
        <row r="133">
          <cell r="A133">
            <v>132</v>
          </cell>
          <cell r="B133" t="str">
            <v xml:space="preserve">cento e trinta e dois milhões, </v>
          </cell>
          <cell r="C133" t="str">
            <v xml:space="preserve">cento e trinta e dois mil, </v>
          </cell>
          <cell r="D133" t="str">
            <v>cento e trinta e dois</v>
          </cell>
          <cell r="E133" t="str">
            <v>cento e trinta e dois centavos</v>
          </cell>
        </row>
        <row r="134">
          <cell r="A134">
            <v>133</v>
          </cell>
          <cell r="B134" t="str">
            <v xml:space="preserve">cento e trinta e tres milhões, </v>
          </cell>
          <cell r="C134" t="str">
            <v xml:space="preserve">cento e trinta e tres mil, </v>
          </cell>
          <cell r="D134" t="str">
            <v>cento e trinta e tres</v>
          </cell>
          <cell r="E134" t="str">
            <v>cento e trinta e tres centavos</v>
          </cell>
        </row>
        <row r="135">
          <cell r="A135">
            <v>134</v>
          </cell>
          <cell r="B135" t="str">
            <v xml:space="preserve">cento e trinta e quatro milhões, </v>
          </cell>
          <cell r="C135" t="str">
            <v xml:space="preserve">cento e trinta e quatro mil, </v>
          </cell>
          <cell r="D135" t="str">
            <v>cento e trinta e quatro</v>
          </cell>
          <cell r="E135" t="str">
            <v>cento e trinta e quatro centavos</v>
          </cell>
        </row>
        <row r="136">
          <cell r="A136">
            <v>135</v>
          </cell>
          <cell r="B136" t="str">
            <v xml:space="preserve">cento e trinta e cinco milhões, </v>
          </cell>
          <cell r="C136" t="str">
            <v xml:space="preserve">cento e trinta e cinco mil, </v>
          </cell>
          <cell r="D136" t="str">
            <v>cento e trinta e cinco</v>
          </cell>
          <cell r="E136" t="str">
            <v>cento e trinta e cinco centavos</v>
          </cell>
        </row>
        <row r="137">
          <cell r="A137">
            <v>136</v>
          </cell>
          <cell r="B137" t="str">
            <v xml:space="preserve">cento e trinta e seis milhões, </v>
          </cell>
          <cell r="C137" t="str">
            <v xml:space="preserve">cento e trinta e seis mil, </v>
          </cell>
          <cell r="D137" t="str">
            <v>cento e trinta e seis</v>
          </cell>
          <cell r="E137" t="str">
            <v>cento e trinta e seis centavos</v>
          </cell>
        </row>
        <row r="138">
          <cell r="A138">
            <v>137</v>
          </cell>
          <cell r="B138" t="str">
            <v xml:space="preserve">cento e trinta e sete milhões, </v>
          </cell>
          <cell r="C138" t="str">
            <v xml:space="preserve">cento e trinta e sete mil, </v>
          </cell>
          <cell r="D138" t="str">
            <v>cento e trinta e sete</v>
          </cell>
          <cell r="E138" t="str">
            <v>cento e trinta e sete centavos</v>
          </cell>
        </row>
        <row r="139">
          <cell r="A139">
            <v>138</v>
          </cell>
          <cell r="B139" t="str">
            <v xml:space="preserve">cento e trinta e oito milhões, </v>
          </cell>
          <cell r="C139" t="str">
            <v xml:space="preserve">cento e trinta e oito mil, </v>
          </cell>
          <cell r="D139" t="str">
            <v>cento e trinta e oito</v>
          </cell>
          <cell r="E139" t="str">
            <v>cento e trinta e oito centavos</v>
          </cell>
        </row>
        <row r="140">
          <cell r="A140">
            <v>139</v>
          </cell>
          <cell r="B140" t="str">
            <v xml:space="preserve">cento e trinta e nove milhões, </v>
          </cell>
          <cell r="C140" t="str">
            <v xml:space="preserve">cento e trinta e nove mil, </v>
          </cell>
          <cell r="D140" t="str">
            <v>cento e trinta e nove</v>
          </cell>
          <cell r="E140" t="str">
            <v>cento e trinta e nove centavos</v>
          </cell>
        </row>
        <row r="141">
          <cell r="A141">
            <v>140</v>
          </cell>
          <cell r="B141" t="str">
            <v xml:space="preserve">cento e quarenta milhões, </v>
          </cell>
          <cell r="C141" t="str">
            <v xml:space="preserve">cento e quarenta mil, </v>
          </cell>
          <cell r="D141" t="str">
            <v>cento e quarenta</v>
          </cell>
          <cell r="E141" t="str">
            <v>cento e quarenta centavos</v>
          </cell>
        </row>
        <row r="142">
          <cell r="A142">
            <v>141</v>
          </cell>
          <cell r="B142" t="str">
            <v xml:space="preserve">cento e quarenta e um milhões, </v>
          </cell>
          <cell r="C142" t="str">
            <v xml:space="preserve">cento e quarenta e um mil, </v>
          </cell>
          <cell r="D142" t="str">
            <v>cento e quarenta e um</v>
          </cell>
          <cell r="E142" t="str">
            <v>cento e quarenta e um centavos</v>
          </cell>
        </row>
        <row r="143">
          <cell r="A143">
            <v>142</v>
          </cell>
          <cell r="B143" t="str">
            <v xml:space="preserve">cento e quarenta e dois milhões, </v>
          </cell>
          <cell r="C143" t="str">
            <v xml:space="preserve">cento e quarenta e dois mil, </v>
          </cell>
          <cell r="D143" t="str">
            <v>cento e quarenta e dois</v>
          </cell>
          <cell r="E143" t="str">
            <v>cento e quarenta e dois centavos</v>
          </cell>
        </row>
        <row r="144">
          <cell r="A144">
            <v>143</v>
          </cell>
          <cell r="B144" t="str">
            <v xml:space="preserve">cento e quarenta e tres milhões, </v>
          </cell>
          <cell r="C144" t="str">
            <v xml:space="preserve">cento e quarenta e tres mil, </v>
          </cell>
          <cell r="D144" t="str">
            <v>cento e quarenta e tres</v>
          </cell>
          <cell r="E144" t="str">
            <v>cento e quarenta e tres centavos</v>
          </cell>
        </row>
        <row r="145">
          <cell r="A145">
            <v>144</v>
          </cell>
          <cell r="B145" t="str">
            <v xml:space="preserve">cento e quarenta e quatro milhões, </v>
          </cell>
          <cell r="C145" t="str">
            <v xml:space="preserve">cento e quarenta e quatro mil, </v>
          </cell>
          <cell r="D145" t="str">
            <v>cento e quarenta e quatro</v>
          </cell>
          <cell r="E145" t="str">
            <v>cento e quarenta e quatro centavos</v>
          </cell>
        </row>
        <row r="146">
          <cell r="A146">
            <v>145</v>
          </cell>
          <cell r="B146" t="str">
            <v xml:space="preserve">cento e quarenta e cinco milhões, </v>
          </cell>
          <cell r="C146" t="str">
            <v xml:space="preserve">cento e quarenta e cinco mil, </v>
          </cell>
          <cell r="D146" t="str">
            <v>cento e quarenta e cinco</v>
          </cell>
          <cell r="E146" t="str">
            <v>cento e quarenta e cinco centavos</v>
          </cell>
        </row>
        <row r="147">
          <cell r="A147">
            <v>146</v>
          </cell>
          <cell r="B147" t="str">
            <v xml:space="preserve">cento e quarenta e seis milhões, </v>
          </cell>
          <cell r="C147" t="str">
            <v xml:space="preserve">cento e quarenta e seis mil, </v>
          </cell>
          <cell r="D147" t="str">
            <v>cento e quarenta e seis</v>
          </cell>
          <cell r="E147" t="str">
            <v>cento e quarenta e seis centavos</v>
          </cell>
        </row>
        <row r="148">
          <cell r="A148">
            <v>147</v>
          </cell>
          <cell r="B148" t="str">
            <v xml:space="preserve">cento e quarenta e sete milhões, </v>
          </cell>
          <cell r="C148" t="str">
            <v xml:space="preserve">cento e quarenta e sete mil, </v>
          </cell>
          <cell r="D148" t="str">
            <v>cento e quarenta e sete</v>
          </cell>
          <cell r="E148" t="str">
            <v>cento e quarenta e sete centavos</v>
          </cell>
        </row>
        <row r="149">
          <cell r="A149">
            <v>148</v>
          </cell>
          <cell r="B149" t="str">
            <v xml:space="preserve">cento e quarenta e oito milhões, </v>
          </cell>
          <cell r="C149" t="str">
            <v xml:space="preserve">cento e quarenta e oito mil, </v>
          </cell>
          <cell r="D149" t="str">
            <v>cento e quarenta e oito</v>
          </cell>
          <cell r="E149" t="str">
            <v>cento e quarenta e oito centavos</v>
          </cell>
        </row>
        <row r="150">
          <cell r="A150">
            <v>149</v>
          </cell>
          <cell r="B150" t="str">
            <v xml:space="preserve">cento e quarenta e nove milhões, </v>
          </cell>
          <cell r="C150" t="str">
            <v xml:space="preserve">cento e quarenta e nove mil, </v>
          </cell>
          <cell r="D150" t="str">
            <v>cento e quarenta e nove</v>
          </cell>
          <cell r="E150" t="str">
            <v>cento e quarenta e nove centavos</v>
          </cell>
        </row>
        <row r="151">
          <cell r="A151">
            <v>150</v>
          </cell>
          <cell r="B151" t="str">
            <v xml:space="preserve">cento e cinquenta milhões, </v>
          </cell>
          <cell r="C151" t="str">
            <v xml:space="preserve">cento e cinquenta mil, </v>
          </cell>
          <cell r="D151" t="str">
            <v>cento e cinquenta</v>
          </cell>
          <cell r="E151" t="str">
            <v>cento e cinquenta centavos</v>
          </cell>
        </row>
        <row r="152">
          <cell r="A152">
            <v>151</v>
          </cell>
          <cell r="B152" t="str">
            <v xml:space="preserve">cento e cinquenta e um milhões, </v>
          </cell>
          <cell r="C152" t="str">
            <v xml:space="preserve">cento e cinquenta e um mil, </v>
          </cell>
          <cell r="D152" t="str">
            <v>cento e cinquenta e um</v>
          </cell>
          <cell r="E152" t="str">
            <v>cento e cinquenta e um centavos</v>
          </cell>
        </row>
        <row r="153">
          <cell r="A153">
            <v>152</v>
          </cell>
          <cell r="B153" t="str">
            <v xml:space="preserve">cento e cinquenta e dois milhões, </v>
          </cell>
          <cell r="C153" t="str">
            <v xml:space="preserve">cento e cinquenta e dois mil, </v>
          </cell>
          <cell r="D153" t="str">
            <v>cento e cinquenta e dois</v>
          </cell>
          <cell r="E153" t="str">
            <v>cento e cinquenta e dois centavos</v>
          </cell>
        </row>
        <row r="154">
          <cell r="A154">
            <v>153</v>
          </cell>
          <cell r="B154" t="str">
            <v xml:space="preserve">cento e cinquenta e tres milhões, </v>
          </cell>
          <cell r="C154" t="str">
            <v xml:space="preserve">cento e cinquenta e tres mil, </v>
          </cell>
          <cell r="D154" t="str">
            <v>cento e cinquenta e tres</v>
          </cell>
          <cell r="E154" t="str">
            <v>cento e cinquenta e tres centavos</v>
          </cell>
        </row>
        <row r="155">
          <cell r="A155">
            <v>154</v>
          </cell>
          <cell r="B155" t="str">
            <v xml:space="preserve">cento e cinquenta e quatro milhões, </v>
          </cell>
          <cell r="C155" t="str">
            <v xml:space="preserve">cento e cinquenta e quatro mil, </v>
          </cell>
          <cell r="D155" t="str">
            <v>cento e cinquenta e quatro</v>
          </cell>
          <cell r="E155" t="str">
            <v>cento e cinquenta e quatro centavos</v>
          </cell>
        </row>
        <row r="156">
          <cell r="A156">
            <v>155</v>
          </cell>
          <cell r="B156" t="str">
            <v xml:space="preserve">cento e cinquenta e cinco milhões, </v>
          </cell>
          <cell r="C156" t="str">
            <v xml:space="preserve">cento e cinquenta e cinco mil, </v>
          </cell>
          <cell r="D156" t="str">
            <v>cento e cinquenta e cinco</v>
          </cell>
          <cell r="E156" t="str">
            <v>cento e cinquenta e cinco centavos</v>
          </cell>
        </row>
        <row r="157">
          <cell r="A157">
            <v>156</v>
          </cell>
          <cell r="B157" t="str">
            <v xml:space="preserve">cento e cinquenta e seis milhões, </v>
          </cell>
          <cell r="C157" t="str">
            <v xml:space="preserve">cento e cinquenta e seis mil, </v>
          </cell>
          <cell r="D157" t="str">
            <v>cento e cinquenta e seis</v>
          </cell>
          <cell r="E157" t="str">
            <v>cento e cinquenta e seis centavos</v>
          </cell>
        </row>
        <row r="158">
          <cell r="A158">
            <v>157</v>
          </cell>
          <cell r="B158" t="str">
            <v xml:space="preserve">cento e cinquenta e sete milhões, </v>
          </cell>
          <cell r="C158" t="str">
            <v xml:space="preserve">cento e cinquenta e sete mil, </v>
          </cell>
          <cell r="D158" t="str">
            <v>cento e cinquenta e sete</v>
          </cell>
          <cell r="E158" t="str">
            <v>cento e cinquenta e sete centavos</v>
          </cell>
        </row>
        <row r="159">
          <cell r="A159">
            <v>158</v>
          </cell>
          <cell r="B159" t="str">
            <v xml:space="preserve">cento e cinquenta e oito milhões, </v>
          </cell>
          <cell r="C159" t="str">
            <v xml:space="preserve">cento e cinquenta e oito mil, </v>
          </cell>
          <cell r="D159" t="str">
            <v>cento e cinquenta e oito</v>
          </cell>
          <cell r="E159" t="str">
            <v>cento e cinquenta e oito centavos</v>
          </cell>
        </row>
        <row r="160">
          <cell r="A160">
            <v>159</v>
          </cell>
          <cell r="B160" t="str">
            <v xml:space="preserve">cento e cinquenta e nove milhões, </v>
          </cell>
          <cell r="C160" t="str">
            <v xml:space="preserve">cento e cinquenta e nove mil, </v>
          </cell>
          <cell r="D160" t="str">
            <v>cento e cinquenta e nove</v>
          </cell>
          <cell r="E160" t="str">
            <v>cento e cinquenta e nove centavos</v>
          </cell>
        </row>
        <row r="161">
          <cell r="A161">
            <v>160</v>
          </cell>
          <cell r="B161" t="str">
            <v xml:space="preserve">cento e sessenta milhões, </v>
          </cell>
          <cell r="C161" t="str">
            <v xml:space="preserve">cento e sessenta mil, </v>
          </cell>
          <cell r="D161" t="str">
            <v>cento e sessenta</v>
          </cell>
          <cell r="E161" t="str">
            <v>cento e sessenta centavos</v>
          </cell>
        </row>
        <row r="162">
          <cell r="A162">
            <v>161</v>
          </cell>
          <cell r="B162" t="str">
            <v xml:space="preserve">cento e sessenta e um milhões, </v>
          </cell>
          <cell r="C162" t="str">
            <v xml:space="preserve">cento e sessenta e um mil, </v>
          </cell>
          <cell r="D162" t="str">
            <v>cento e sessenta e um</v>
          </cell>
          <cell r="E162" t="str">
            <v>cento e sessenta e um centavos</v>
          </cell>
        </row>
        <row r="163">
          <cell r="A163">
            <v>162</v>
          </cell>
          <cell r="B163" t="str">
            <v xml:space="preserve">cento e sessenta e dois milhões, </v>
          </cell>
          <cell r="C163" t="str">
            <v xml:space="preserve">cento e sessenta e dois mil, </v>
          </cell>
          <cell r="D163" t="str">
            <v>cento e sessenta e dois</v>
          </cell>
          <cell r="E163" t="str">
            <v>cento e sessenta e dois centavos</v>
          </cell>
        </row>
        <row r="164">
          <cell r="A164">
            <v>163</v>
          </cell>
          <cell r="B164" t="str">
            <v xml:space="preserve">cento e sessenta e tres milhões, </v>
          </cell>
          <cell r="C164" t="str">
            <v xml:space="preserve">cento e sessenta e tres mil, </v>
          </cell>
          <cell r="D164" t="str">
            <v>cento e sessenta e tres</v>
          </cell>
          <cell r="E164" t="str">
            <v>cento e sessenta e tres centavos</v>
          </cell>
        </row>
        <row r="165">
          <cell r="A165">
            <v>164</v>
          </cell>
          <cell r="B165" t="str">
            <v xml:space="preserve">cento e sessenta e quatro milhões, </v>
          </cell>
          <cell r="C165" t="str">
            <v xml:space="preserve">cento e sessenta e quatro mil, </v>
          </cell>
          <cell r="D165" t="str">
            <v>cento e sessenta e quatro</v>
          </cell>
          <cell r="E165" t="str">
            <v>cento e sessenta e quatro centavos</v>
          </cell>
        </row>
        <row r="166">
          <cell r="A166">
            <v>165</v>
          </cell>
          <cell r="B166" t="str">
            <v xml:space="preserve">cento e sessenta e cinco milhões, </v>
          </cell>
          <cell r="C166" t="str">
            <v xml:space="preserve">cento e sessenta e cinco mil, </v>
          </cell>
          <cell r="D166" t="str">
            <v>cento e sessenta e cinco</v>
          </cell>
          <cell r="E166" t="str">
            <v>cento e sessenta e cinco centavos</v>
          </cell>
        </row>
        <row r="167">
          <cell r="A167">
            <v>166</v>
          </cell>
          <cell r="B167" t="str">
            <v xml:space="preserve">cento e sessenta e seis milhões, </v>
          </cell>
          <cell r="C167" t="str">
            <v xml:space="preserve">cento e sessenta e seis mil, </v>
          </cell>
          <cell r="D167" t="str">
            <v>cento e sessenta e seis</v>
          </cell>
          <cell r="E167" t="str">
            <v>cento e sessenta e seis centavos</v>
          </cell>
        </row>
        <row r="168">
          <cell r="A168">
            <v>167</v>
          </cell>
          <cell r="B168" t="str">
            <v xml:space="preserve">cento e sessenta e sete milhões, </v>
          </cell>
          <cell r="C168" t="str">
            <v xml:space="preserve">cento e sessenta e sete mil, </v>
          </cell>
          <cell r="D168" t="str">
            <v>cento e sessenta e sete</v>
          </cell>
          <cell r="E168" t="str">
            <v>cento e sessenta e sete centavos</v>
          </cell>
        </row>
        <row r="169">
          <cell r="A169">
            <v>168</v>
          </cell>
          <cell r="B169" t="str">
            <v xml:space="preserve">cento e sessenta e oito milhões, </v>
          </cell>
          <cell r="C169" t="str">
            <v xml:space="preserve">cento e sessenta e oito mil, </v>
          </cell>
          <cell r="D169" t="str">
            <v>cento e sessenta e oito</v>
          </cell>
          <cell r="E169" t="str">
            <v>cento e sessenta e oito centavos</v>
          </cell>
        </row>
        <row r="170">
          <cell r="A170">
            <v>169</v>
          </cell>
          <cell r="B170" t="str">
            <v xml:space="preserve">cento e sessenta e nove milhões, </v>
          </cell>
          <cell r="C170" t="str">
            <v xml:space="preserve">cento e sessenta e nove mil, </v>
          </cell>
          <cell r="D170" t="str">
            <v>cento e sessenta e nove</v>
          </cell>
          <cell r="E170" t="str">
            <v>cento e sessenta e nove centavos</v>
          </cell>
        </row>
        <row r="171">
          <cell r="A171">
            <v>170</v>
          </cell>
          <cell r="B171" t="str">
            <v xml:space="preserve">cento e setenta milhões, </v>
          </cell>
          <cell r="C171" t="str">
            <v xml:space="preserve">cento e setenta mil, </v>
          </cell>
          <cell r="D171" t="str">
            <v>cento e setenta</v>
          </cell>
          <cell r="E171" t="str">
            <v>cento e setenta centavos</v>
          </cell>
        </row>
        <row r="172">
          <cell r="A172">
            <v>171</v>
          </cell>
          <cell r="B172" t="str">
            <v xml:space="preserve">cento e setenta e um milhões, </v>
          </cell>
          <cell r="C172" t="str">
            <v xml:space="preserve">cento e setenta e um mil, </v>
          </cell>
          <cell r="D172" t="str">
            <v>cento e setenta e um</v>
          </cell>
          <cell r="E172" t="str">
            <v>cento e setenta e um centavos</v>
          </cell>
        </row>
        <row r="173">
          <cell r="A173">
            <v>172</v>
          </cell>
          <cell r="B173" t="str">
            <v xml:space="preserve">cento e setenta e dois milhões, </v>
          </cell>
          <cell r="C173" t="str">
            <v xml:space="preserve">cento e setenta e dois mil, </v>
          </cell>
          <cell r="D173" t="str">
            <v>cento e setenta e dois</v>
          </cell>
          <cell r="E173" t="str">
            <v>cento e setenta e dois centavos</v>
          </cell>
        </row>
        <row r="174">
          <cell r="A174">
            <v>173</v>
          </cell>
          <cell r="B174" t="str">
            <v xml:space="preserve">cento e setenta e tres milhões, </v>
          </cell>
          <cell r="C174" t="str">
            <v xml:space="preserve">cento e setenta e tres mil, </v>
          </cell>
          <cell r="D174" t="str">
            <v>cento e setenta e tres</v>
          </cell>
          <cell r="E174" t="str">
            <v>cento e setenta e tres centavos</v>
          </cell>
        </row>
        <row r="175">
          <cell r="A175">
            <v>174</v>
          </cell>
          <cell r="B175" t="str">
            <v xml:space="preserve">cento e setenta e quatro milhões, </v>
          </cell>
          <cell r="C175" t="str">
            <v xml:space="preserve">cento e setenta e quatro mil, </v>
          </cell>
          <cell r="D175" t="str">
            <v>cento e setenta e quatro</v>
          </cell>
          <cell r="E175" t="str">
            <v>cento e setenta e quatro centavos</v>
          </cell>
        </row>
        <row r="176">
          <cell r="A176">
            <v>175</v>
          </cell>
          <cell r="B176" t="str">
            <v xml:space="preserve">cento e setenta e cinco milhões, </v>
          </cell>
          <cell r="C176" t="str">
            <v xml:space="preserve">cento e setenta e cinco mil, </v>
          </cell>
          <cell r="D176" t="str">
            <v>cento e setenta e cinco</v>
          </cell>
          <cell r="E176" t="str">
            <v>cento e setenta e cinco centavos</v>
          </cell>
        </row>
        <row r="177">
          <cell r="A177">
            <v>176</v>
          </cell>
          <cell r="B177" t="str">
            <v xml:space="preserve">cento e setenta e seis milhões, </v>
          </cell>
          <cell r="C177" t="str">
            <v xml:space="preserve">cento e setenta e seis mil, </v>
          </cell>
          <cell r="D177" t="str">
            <v>cento e setenta e seis</v>
          </cell>
          <cell r="E177" t="str">
            <v>cento e setenta e seis centavos</v>
          </cell>
        </row>
        <row r="178">
          <cell r="A178">
            <v>177</v>
          </cell>
          <cell r="B178" t="str">
            <v xml:space="preserve">cento e setenta e sete milhões, </v>
          </cell>
          <cell r="C178" t="str">
            <v xml:space="preserve">cento e setenta e sete mil, </v>
          </cell>
          <cell r="D178" t="str">
            <v>cento e setenta e sete</v>
          </cell>
          <cell r="E178" t="str">
            <v>cento e setenta e sete centavos</v>
          </cell>
        </row>
        <row r="179">
          <cell r="A179">
            <v>178</v>
          </cell>
          <cell r="B179" t="str">
            <v xml:space="preserve">cento e setenta e oito milhões, </v>
          </cell>
          <cell r="C179" t="str">
            <v xml:space="preserve">cento e setenta e oito mil, </v>
          </cell>
          <cell r="D179" t="str">
            <v>cento e setenta e oito</v>
          </cell>
          <cell r="E179" t="str">
            <v>cento e setenta e oito centavos</v>
          </cell>
        </row>
        <row r="180">
          <cell r="A180">
            <v>179</v>
          </cell>
          <cell r="B180" t="str">
            <v xml:space="preserve">cento e setenta e nove milhões, </v>
          </cell>
          <cell r="C180" t="str">
            <v xml:space="preserve">cento e setenta e nove mil, </v>
          </cell>
          <cell r="D180" t="str">
            <v>cento e setenta e nove</v>
          </cell>
          <cell r="E180" t="str">
            <v>cento e setenta e nove centavos</v>
          </cell>
        </row>
        <row r="181">
          <cell r="A181">
            <v>180</v>
          </cell>
          <cell r="B181" t="str">
            <v xml:space="preserve">cento e oitenta milhões, </v>
          </cell>
          <cell r="C181" t="str">
            <v xml:space="preserve">cento e oitenta mil, </v>
          </cell>
          <cell r="D181" t="str">
            <v>cento e oitenta</v>
          </cell>
          <cell r="E181" t="str">
            <v>cento e oitenta centavos</v>
          </cell>
        </row>
        <row r="182">
          <cell r="A182">
            <v>181</v>
          </cell>
          <cell r="B182" t="str">
            <v xml:space="preserve">cento e oitenta e um milhões, </v>
          </cell>
          <cell r="C182" t="str">
            <v xml:space="preserve">cento e oitenta e um mil, </v>
          </cell>
          <cell r="D182" t="str">
            <v>cento e oitenta e um</v>
          </cell>
          <cell r="E182" t="str">
            <v>cento e oitenta e um centavos</v>
          </cell>
        </row>
        <row r="183">
          <cell r="A183">
            <v>182</v>
          </cell>
          <cell r="B183" t="str">
            <v xml:space="preserve">cento e oitenta e dois milhões, </v>
          </cell>
          <cell r="C183" t="str">
            <v xml:space="preserve">cento e oitenta e dois mil, </v>
          </cell>
          <cell r="D183" t="str">
            <v>cento e oitenta e dois</v>
          </cell>
          <cell r="E183" t="str">
            <v>cento e oitenta e dois centavos</v>
          </cell>
        </row>
        <row r="184">
          <cell r="A184">
            <v>183</v>
          </cell>
          <cell r="B184" t="str">
            <v xml:space="preserve">cento e oitenta e tres milhões, </v>
          </cell>
          <cell r="C184" t="str">
            <v xml:space="preserve">cento e oitenta e tres mil, </v>
          </cell>
          <cell r="D184" t="str">
            <v>cento e oitenta e tres</v>
          </cell>
          <cell r="E184" t="str">
            <v>cento e oitenta e tres centavos</v>
          </cell>
        </row>
        <row r="185">
          <cell r="A185">
            <v>184</v>
          </cell>
          <cell r="B185" t="str">
            <v xml:space="preserve">cento e oitenta e quatro milhões, </v>
          </cell>
          <cell r="C185" t="str">
            <v xml:space="preserve">cento e oitenta e quatro mil, </v>
          </cell>
          <cell r="D185" t="str">
            <v>cento e oitenta e quatro</v>
          </cell>
          <cell r="E185" t="str">
            <v>cento e oitenta e quatro centavos</v>
          </cell>
        </row>
        <row r="186">
          <cell r="A186">
            <v>185</v>
          </cell>
          <cell r="B186" t="str">
            <v xml:space="preserve">cento e oitenta e cinco milhões, </v>
          </cell>
          <cell r="C186" t="str">
            <v xml:space="preserve">cento e oitenta e cinco mil, </v>
          </cell>
          <cell r="D186" t="str">
            <v>cento e oitenta e cinco</v>
          </cell>
          <cell r="E186" t="str">
            <v>cento e oitenta e cinco centavos</v>
          </cell>
        </row>
        <row r="187">
          <cell r="A187">
            <v>186</v>
          </cell>
          <cell r="B187" t="str">
            <v xml:space="preserve">cento e oitenta e seis milhões, </v>
          </cell>
          <cell r="C187" t="str">
            <v xml:space="preserve">cento e oitenta e seis mil, </v>
          </cell>
          <cell r="D187" t="str">
            <v>cento e oitenta e seis</v>
          </cell>
          <cell r="E187" t="str">
            <v>cento e oitenta e seis centavos</v>
          </cell>
        </row>
        <row r="188">
          <cell r="A188">
            <v>187</v>
          </cell>
          <cell r="B188" t="str">
            <v xml:space="preserve">cento e oitenta e sete milhões, </v>
          </cell>
          <cell r="C188" t="str">
            <v xml:space="preserve">cento e oitenta e sete mil, </v>
          </cell>
          <cell r="D188" t="str">
            <v>cento e oitenta e sete</v>
          </cell>
          <cell r="E188" t="str">
            <v>cento e oitenta e sete centavos</v>
          </cell>
        </row>
        <row r="189">
          <cell r="A189">
            <v>188</v>
          </cell>
          <cell r="B189" t="str">
            <v xml:space="preserve">cento e oitenta e oito milhões, </v>
          </cell>
          <cell r="C189" t="str">
            <v xml:space="preserve">cento e oitenta e oito mil, </v>
          </cell>
          <cell r="D189" t="str">
            <v>cento e oitenta e oito</v>
          </cell>
          <cell r="E189" t="str">
            <v>cento e oitenta e oito centavos</v>
          </cell>
        </row>
        <row r="190">
          <cell r="A190">
            <v>189</v>
          </cell>
          <cell r="B190" t="str">
            <v xml:space="preserve">cento e oitenta e nove milhões, </v>
          </cell>
          <cell r="C190" t="str">
            <v xml:space="preserve">cento e oitenta e nove mil, </v>
          </cell>
          <cell r="D190" t="str">
            <v>cento e oitenta e nove</v>
          </cell>
          <cell r="E190" t="str">
            <v>cento e oitenta e nove centavos</v>
          </cell>
        </row>
        <row r="191">
          <cell r="A191">
            <v>190</v>
          </cell>
          <cell r="B191" t="str">
            <v xml:space="preserve">cento e noventa milhões, </v>
          </cell>
          <cell r="C191" t="str">
            <v xml:space="preserve">cento e noventa mil, </v>
          </cell>
          <cell r="D191" t="str">
            <v>cento e noventa</v>
          </cell>
          <cell r="E191" t="str">
            <v>cento e noventa centavos</v>
          </cell>
        </row>
        <row r="192">
          <cell r="A192">
            <v>191</v>
          </cell>
          <cell r="B192" t="str">
            <v xml:space="preserve">cento e noventa e um milhões, </v>
          </cell>
          <cell r="C192" t="str">
            <v xml:space="preserve">cento e noventa e um mil, </v>
          </cell>
          <cell r="D192" t="str">
            <v>cento e noventa e um</v>
          </cell>
          <cell r="E192" t="str">
            <v>cento e noventa e um centavos</v>
          </cell>
        </row>
        <row r="193">
          <cell r="A193">
            <v>192</v>
          </cell>
          <cell r="B193" t="str">
            <v xml:space="preserve">cento e noventa e dois milhões, </v>
          </cell>
          <cell r="C193" t="str">
            <v xml:space="preserve">cento e noventa e dois mil, </v>
          </cell>
          <cell r="D193" t="str">
            <v>cento e noventa e dois</v>
          </cell>
          <cell r="E193" t="str">
            <v>cento e noventa e dois centavos</v>
          </cell>
        </row>
        <row r="194">
          <cell r="A194">
            <v>193</v>
          </cell>
          <cell r="B194" t="str">
            <v xml:space="preserve">cento e noventa e tres milhões, </v>
          </cell>
          <cell r="C194" t="str">
            <v xml:space="preserve">cento e noventa e tres mil, </v>
          </cell>
          <cell r="D194" t="str">
            <v>cento e noventa e tres</v>
          </cell>
          <cell r="E194" t="str">
            <v>cento e noventa e tres centavos</v>
          </cell>
        </row>
        <row r="195">
          <cell r="A195">
            <v>194</v>
          </cell>
          <cell r="B195" t="str">
            <v xml:space="preserve">cento e noventa e quatro milhões, </v>
          </cell>
          <cell r="C195" t="str">
            <v xml:space="preserve">cento e noventa e quatro mil, </v>
          </cell>
          <cell r="D195" t="str">
            <v>cento e noventa e quatro</v>
          </cell>
          <cell r="E195" t="str">
            <v>cento e noventa e quatro centavos</v>
          </cell>
        </row>
        <row r="196">
          <cell r="A196">
            <v>195</v>
          </cell>
          <cell r="B196" t="str">
            <v xml:space="preserve">cento e noventa e cinco milhões, </v>
          </cell>
          <cell r="C196" t="str">
            <v xml:space="preserve">cento e noventa e cinco mil, </v>
          </cell>
          <cell r="D196" t="str">
            <v>cento e noventa e cinco</v>
          </cell>
          <cell r="E196" t="str">
            <v>cento e noventa e cinco centavos</v>
          </cell>
        </row>
        <row r="197">
          <cell r="A197">
            <v>196</v>
          </cell>
          <cell r="B197" t="str">
            <v xml:space="preserve">cento e noventa e seis milhões, </v>
          </cell>
          <cell r="C197" t="str">
            <v xml:space="preserve">cento e noventa e seis mil, </v>
          </cell>
          <cell r="D197" t="str">
            <v>cento e noventa e seis</v>
          </cell>
          <cell r="E197" t="str">
            <v>cento e noventa e seis centavos</v>
          </cell>
        </row>
        <row r="198">
          <cell r="A198">
            <v>197</v>
          </cell>
          <cell r="B198" t="str">
            <v xml:space="preserve">cento e noventa e sete milhões, </v>
          </cell>
          <cell r="C198" t="str">
            <v xml:space="preserve">cento e noventa e sete mil, </v>
          </cell>
          <cell r="D198" t="str">
            <v>cento e noventa e sete</v>
          </cell>
          <cell r="E198" t="str">
            <v>cento e noventa e sete centavos</v>
          </cell>
        </row>
        <row r="199">
          <cell r="A199">
            <v>198</v>
          </cell>
          <cell r="B199" t="str">
            <v xml:space="preserve">cento e noventa e oito milhões, </v>
          </cell>
          <cell r="C199" t="str">
            <v xml:space="preserve">cento e noventa e oito mil, </v>
          </cell>
          <cell r="D199" t="str">
            <v>cento e noventa e oito</v>
          </cell>
          <cell r="E199" t="str">
            <v>cento e noventa e oito centavos</v>
          </cell>
        </row>
        <row r="200">
          <cell r="A200">
            <v>199</v>
          </cell>
          <cell r="B200" t="str">
            <v xml:space="preserve">cento e noventa e nove milhões, </v>
          </cell>
          <cell r="C200" t="str">
            <v xml:space="preserve">cento e noventa e nove mil, </v>
          </cell>
          <cell r="D200" t="str">
            <v>cento e noventa e nove</v>
          </cell>
          <cell r="E200" t="str">
            <v>cento e noventa e nove centavos</v>
          </cell>
        </row>
        <row r="201">
          <cell r="A201">
            <v>200</v>
          </cell>
          <cell r="B201" t="str">
            <v xml:space="preserve">duzentos milhões, </v>
          </cell>
          <cell r="C201" t="str">
            <v xml:space="preserve">duzentos mil, </v>
          </cell>
          <cell r="D201" t="str">
            <v>duzentos</v>
          </cell>
          <cell r="E201" t="str">
            <v>duzentos centavos</v>
          </cell>
        </row>
        <row r="202">
          <cell r="A202">
            <v>201</v>
          </cell>
          <cell r="B202" t="str">
            <v xml:space="preserve">duzentos e um milhões, </v>
          </cell>
          <cell r="C202" t="str">
            <v xml:space="preserve">duzentos e um mil, </v>
          </cell>
          <cell r="D202" t="str">
            <v>duzentos e um</v>
          </cell>
          <cell r="E202" t="str">
            <v>duzentos e um centavos</v>
          </cell>
        </row>
        <row r="203">
          <cell r="A203">
            <v>202</v>
          </cell>
          <cell r="B203" t="str">
            <v xml:space="preserve">duzentos e dois milhões, </v>
          </cell>
          <cell r="C203" t="str">
            <v xml:space="preserve">duzentos e dois mil, </v>
          </cell>
          <cell r="D203" t="str">
            <v>duzentos e dois</v>
          </cell>
          <cell r="E203" t="str">
            <v>duzentos e dois centavos</v>
          </cell>
        </row>
        <row r="204">
          <cell r="A204">
            <v>203</v>
          </cell>
          <cell r="B204" t="str">
            <v xml:space="preserve">duzentos e tres milhões, </v>
          </cell>
          <cell r="C204" t="str">
            <v xml:space="preserve">duzentos e tres mil, </v>
          </cell>
          <cell r="D204" t="str">
            <v>duzentos e tres</v>
          </cell>
          <cell r="E204" t="str">
            <v>duzentos e tres centavos</v>
          </cell>
        </row>
        <row r="205">
          <cell r="A205">
            <v>204</v>
          </cell>
          <cell r="B205" t="str">
            <v xml:space="preserve">duzentos e quatro milhões, </v>
          </cell>
          <cell r="C205" t="str">
            <v xml:space="preserve">duzentos e quatro mil, </v>
          </cell>
          <cell r="D205" t="str">
            <v>duzentos e quatro</v>
          </cell>
          <cell r="E205" t="str">
            <v>duzentos e quatro centavos</v>
          </cell>
        </row>
        <row r="206">
          <cell r="A206">
            <v>205</v>
          </cell>
          <cell r="B206" t="str">
            <v xml:space="preserve">duzentos e cinco milhões, </v>
          </cell>
          <cell r="C206" t="str">
            <v xml:space="preserve">duzentos e cinco mil, </v>
          </cell>
          <cell r="D206" t="str">
            <v>duzentos e cinco</v>
          </cell>
          <cell r="E206" t="str">
            <v>duzentos e cinco centavos</v>
          </cell>
        </row>
        <row r="207">
          <cell r="A207">
            <v>206</v>
          </cell>
          <cell r="B207" t="str">
            <v xml:space="preserve">duzentos e seis milhões, </v>
          </cell>
          <cell r="C207" t="str">
            <v xml:space="preserve">duzentos e seis mil, </v>
          </cell>
          <cell r="D207" t="str">
            <v>duzentos e seis</v>
          </cell>
          <cell r="E207" t="str">
            <v>duzentos e seis centavos</v>
          </cell>
        </row>
        <row r="208">
          <cell r="A208">
            <v>207</v>
          </cell>
          <cell r="B208" t="str">
            <v xml:space="preserve">duzentos e sete milhões, </v>
          </cell>
          <cell r="C208" t="str">
            <v xml:space="preserve">duzentos e sete mil, </v>
          </cell>
          <cell r="D208" t="str">
            <v>duzentos e sete</v>
          </cell>
          <cell r="E208" t="str">
            <v>duzentos e sete centavos</v>
          </cell>
        </row>
        <row r="209">
          <cell r="A209">
            <v>208</v>
          </cell>
          <cell r="B209" t="str">
            <v xml:space="preserve">duzentos e oito milhões, </v>
          </cell>
          <cell r="C209" t="str">
            <v xml:space="preserve">duzentos e oito mil, </v>
          </cell>
          <cell r="D209" t="str">
            <v>duzentos e oito</v>
          </cell>
          <cell r="E209" t="str">
            <v>duzentos e oito centavos</v>
          </cell>
        </row>
        <row r="210">
          <cell r="A210">
            <v>209</v>
          </cell>
          <cell r="B210" t="str">
            <v xml:space="preserve">duzentos e nove milhões, </v>
          </cell>
          <cell r="C210" t="str">
            <v xml:space="preserve">duzentos e nove mil, </v>
          </cell>
          <cell r="D210" t="str">
            <v>duzentos e nove</v>
          </cell>
          <cell r="E210" t="str">
            <v>duzentos e nove centavos</v>
          </cell>
        </row>
        <row r="211">
          <cell r="A211">
            <v>210</v>
          </cell>
          <cell r="B211" t="str">
            <v xml:space="preserve">duzentos e dez milhões, </v>
          </cell>
          <cell r="C211" t="str">
            <v xml:space="preserve">duzentos e dez mil, </v>
          </cell>
          <cell r="D211" t="str">
            <v>duzentos e dez</v>
          </cell>
          <cell r="E211" t="str">
            <v>duzentos e dez centavos</v>
          </cell>
        </row>
        <row r="212">
          <cell r="A212">
            <v>211</v>
          </cell>
          <cell r="B212" t="str">
            <v xml:space="preserve">duzentos e onze milhões, </v>
          </cell>
          <cell r="C212" t="str">
            <v xml:space="preserve">duzentos e onze mil, </v>
          </cell>
          <cell r="D212" t="str">
            <v>duzentos e onze</v>
          </cell>
          <cell r="E212" t="str">
            <v>duzentos e onze centavos</v>
          </cell>
        </row>
        <row r="213">
          <cell r="A213">
            <v>212</v>
          </cell>
          <cell r="B213" t="str">
            <v xml:space="preserve">duzentos e doze milhões, </v>
          </cell>
          <cell r="C213" t="str">
            <v xml:space="preserve">duzentos e doze mil, </v>
          </cell>
          <cell r="D213" t="str">
            <v>duzentos e doze</v>
          </cell>
          <cell r="E213" t="str">
            <v>duzentos e doze centavos</v>
          </cell>
        </row>
        <row r="214">
          <cell r="A214">
            <v>213</v>
          </cell>
          <cell r="B214" t="str">
            <v xml:space="preserve">duzentos e treze milhões, </v>
          </cell>
          <cell r="C214" t="str">
            <v xml:space="preserve">duzentos e treze mil, </v>
          </cell>
          <cell r="D214" t="str">
            <v>duzentos e treze</v>
          </cell>
          <cell r="E214" t="str">
            <v>duzentos e treze centavos</v>
          </cell>
        </row>
        <row r="215">
          <cell r="A215">
            <v>214</v>
          </cell>
          <cell r="B215" t="str">
            <v xml:space="preserve">duzentos e quatorze milhões, </v>
          </cell>
          <cell r="C215" t="str">
            <v xml:space="preserve">duzentos e quatorze mil, </v>
          </cell>
          <cell r="D215" t="str">
            <v>duzentos e quatorze</v>
          </cell>
          <cell r="E215" t="str">
            <v>duzentos e quatorze centavos</v>
          </cell>
        </row>
        <row r="216">
          <cell r="A216">
            <v>215</v>
          </cell>
          <cell r="B216" t="str">
            <v xml:space="preserve">duzentos e quinze milhões, </v>
          </cell>
          <cell r="C216" t="str">
            <v xml:space="preserve">duzentos e quinze mil, </v>
          </cell>
          <cell r="D216" t="str">
            <v>duzentos e quinze</v>
          </cell>
          <cell r="E216" t="str">
            <v>duzentos e quinze centavos</v>
          </cell>
        </row>
        <row r="217">
          <cell r="A217">
            <v>216</v>
          </cell>
          <cell r="B217" t="str">
            <v xml:space="preserve">duzentos e dezesseis milhões, </v>
          </cell>
          <cell r="C217" t="str">
            <v xml:space="preserve">duzentos e dezesseis mil, </v>
          </cell>
          <cell r="D217" t="str">
            <v>duzentos e dezesseis</v>
          </cell>
          <cell r="E217" t="str">
            <v>duzentos e dezesseis centavos</v>
          </cell>
        </row>
        <row r="218">
          <cell r="A218">
            <v>217</v>
          </cell>
          <cell r="B218" t="str">
            <v xml:space="preserve">duzentos e dezessete milhões, </v>
          </cell>
          <cell r="C218" t="str">
            <v xml:space="preserve">duzentos e dezessete mil, </v>
          </cell>
          <cell r="D218" t="str">
            <v>duzentos e dezessete</v>
          </cell>
          <cell r="E218" t="str">
            <v>duzentos e dezessete centavos</v>
          </cell>
        </row>
        <row r="219">
          <cell r="A219">
            <v>218</v>
          </cell>
          <cell r="B219" t="str">
            <v xml:space="preserve">duzentos e dezoito milhões, </v>
          </cell>
          <cell r="C219" t="str">
            <v xml:space="preserve">duzentos e dezoito mil, </v>
          </cell>
          <cell r="D219" t="str">
            <v>duzentos e dezoito</v>
          </cell>
          <cell r="E219" t="str">
            <v>duzentos e dezoito centavos</v>
          </cell>
        </row>
        <row r="220">
          <cell r="A220">
            <v>219</v>
          </cell>
          <cell r="B220" t="str">
            <v xml:space="preserve">duzentos e dezenove milhões, </v>
          </cell>
          <cell r="C220" t="str">
            <v xml:space="preserve">duzentos e dezenove mil, </v>
          </cell>
          <cell r="D220" t="str">
            <v>duzentos e dezenove</v>
          </cell>
          <cell r="E220" t="str">
            <v>duzentos e dezenove centavos</v>
          </cell>
        </row>
        <row r="221">
          <cell r="A221">
            <v>220</v>
          </cell>
          <cell r="B221" t="str">
            <v xml:space="preserve">duzentos e vinte milhões, </v>
          </cell>
          <cell r="C221" t="str">
            <v xml:space="preserve">duzentos e vinte mil, </v>
          </cell>
          <cell r="D221" t="str">
            <v>duzentos e vinte</v>
          </cell>
          <cell r="E221" t="str">
            <v>duzentos e vinte centavos</v>
          </cell>
        </row>
        <row r="222">
          <cell r="A222">
            <v>221</v>
          </cell>
          <cell r="B222" t="str">
            <v xml:space="preserve">duzentos e vinte e um milhões, </v>
          </cell>
          <cell r="C222" t="str">
            <v xml:space="preserve">duzentos e vinte e um mil, </v>
          </cell>
          <cell r="D222" t="str">
            <v>duzentos e vinte e um</v>
          </cell>
          <cell r="E222" t="str">
            <v>duzentos e vinte e um centavos</v>
          </cell>
        </row>
        <row r="223">
          <cell r="A223">
            <v>222</v>
          </cell>
          <cell r="B223" t="str">
            <v xml:space="preserve">duzentos e vinte e dois milhões, </v>
          </cell>
          <cell r="C223" t="str">
            <v xml:space="preserve">duzentos e vinte e dois mil, </v>
          </cell>
          <cell r="D223" t="str">
            <v>duzentos e vinte e dois</v>
          </cell>
          <cell r="E223" t="str">
            <v>duzentos e vinte e dois centavos</v>
          </cell>
        </row>
        <row r="224">
          <cell r="A224">
            <v>223</v>
          </cell>
          <cell r="B224" t="str">
            <v xml:space="preserve">duzentos e vinte e tres milhões, </v>
          </cell>
          <cell r="C224" t="str">
            <v xml:space="preserve">duzentos e vinte e tres mil, </v>
          </cell>
          <cell r="D224" t="str">
            <v>duzentos e vinte e tres</v>
          </cell>
          <cell r="E224" t="str">
            <v>duzentos e vinte e tres centavos</v>
          </cell>
        </row>
        <row r="225">
          <cell r="A225">
            <v>224</v>
          </cell>
          <cell r="B225" t="str">
            <v xml:space="preserve">duzentos e vinte e quatro milhões, </v>
          </cell>
          <cell r="C225" t="str">
            <v xml:space="preserve">duzentos e vinte e quatro mil, </v>
          </cell>
          <cell r="D225" t="str">
            <v>duzentos e vinte e quatro</v>
          </cell>
          <cell r="E225" t="str">
            <v>duzentos e vinte e quatro centavos</v>
          </cell>
        </row>
        <row r="226">
          <cell r="A226">
            <v>225</v>
          </cell>
          <cell r="B226" t="str">
            <v xml:space="preserve">duzentos e vinte e cinco milhões, </v>
          </cell>
          <cell r="C226" t="str">
            <v xml:space="preserve">duzentos e vinte e cinco mil, </v>
          </cell>
          <cell r="D226" t="str">
            <v>duzentos e vinte e cinco</v>
          </cell>
          <cell r="E226" t="str">
            <v>duzentos e vinte e cinco centavos</v>
          </cell>
        </row>
        <row r="227">
          <cell r="A227">
            <v>226</v>
          </cell>
          <cell r="B227" t="str">
            <v xml:space="preserve">duzentos e vinte e seis milhões, </v>
          </cell>
          <cell r="C227" t="str">
            <v xml:space="preserve">duzentos e vinte e seis mil, </v>
          </cell>
          <cell r="D227" t="str">
            <v>duzentos e vinte e seis</v>
          </cell>
          <cell r="E227" t="str">
            <v>duzentos e vinte e seis centavos</v>
          </cell>
        </row>
        <row r="228">
          <cell r="A228">
            <v>227</v>
          </cell>
          <cell r="B228" t="str">
            <v xml:space="preserve">duzentos e vinte e sete milhões, </v>
          </cell>
          <cell r="C228" t="str">
            <v xml:space="preserve">duzentos e vinte e sete mil, </v>
          </cell>
          <cell r="D228" t="str">
            <v>duzentos e vinte e sete</v>
          </cell>
          <cell r="E228" t="str">
            <v>duzentos e vinte e sete centavos</v>
          </cell>
        </row>
        <row r="229">
          <cell r="A229">
            <v>228</v>
          </cell>
          <cell r="B229" t="str">
            <v xml:space="preserve">duzentos e vinte e oito milhões, </v>
          </cell>
          <cell r="C229" t="str">
            <v xml:space="preserve">duzentos e vinte e oito mil, </v>
          </cell>
          <cell r="D229" t="str">
            <v>duzentos e vinte e oito</v>
          </cell>
          <cell r="E229" t="str">
            <v>duzentos e vinte e oito centavos</v>
          </cell>
        </row>
        <row r="230">
          <cell r="A230">
            <v>229</v>
          </cell>
          <cell r="B230" t="str">
            <v xml:space="preserve">duzentos e vinte e nove milhões, </v>
          </cell>
          <cell r="C230" t="str">
            <v xml:space="preserve">duzentos e vinte e nove mil, </v>
          </cell>
          <cell r="D230" t="str">
            <v>duzentos e vinte e nove</v>
          </cell>
          <cell r="E230" t="str">
            <v>duzentos e vinte e nove centavos</v>
          </cell>
        </row>
        <row r="231">
          <cell r="A231">
            <v>230</v>
          </cell>
          <cell r="B231" t="str">
            <v xml:space="preserve">duzentos e trinta milhões, </v>
          </cell>
          <cell r="C231" t="str">
            <v xml:space="preserve">duzentos e trinta mil, </v>
          </cell>
          <cell r="D231" t="str">
            <v>duzentos e trinta</v>
          </cell>
          <cell r="E231" t="str">
            <v>duzentos e trinta centavos</v>
          </cell>
        </row>
        <row r="232">
          <cell r="A232">
            <v>231</v>
          </cell>
          <cell r="B232" t="str">
            <v xml:space="preserve">duzentos e trinta e um milhões, </v>
          </cell>
          <cell r="C232" t="str">
            <v xml:space="preserve">duzentos e trinta e um mil, </v>
          </cell>
          <cell r="D232" t="str">
            <v>duzentos e trinta e um</v>
          </cell>
          <cell r="E232" t="str">
            <v>duzentos e trinta e um centavos</v>
          </cell>
        </row>
        <row r="233">
          <cell r="A233">
            <v>232</v>
          </cell>
          <cell r="B233" t="str">
            <v xml:space="preserve">duzentos e trinta e dois milhões, </v>
          </cell>
          <cell r="C233" t="str">
            <v xml:space="preserve">duzentos e trinta e dois mil, </v>
          </cell>
          <cell r="D233" t="str">
            <v>duzentos e trinta e dois</v>
          </cell>
          <cell r="E233" t="str">
            <v>duzentos e trinta e dois centavos</v>
          </cell>
        </row>
        <row r="234">
          <cell r="A234">
            <v>233</v>
          </cell>
          <cell r="B234" t="str">
            <v xml:space="preserve">duzentos e trinta e tres milhões, </v>
          </cell>
          <cell r="C234" t="str">
            <v xml:space="preserve">duzentos e trinta e tres mil, </v>
          </cell>
          <cell r="D234" t="str">
            <v>duzentos e trinta e tres</v>
          </cell>
          <cell r="E234" t="str">
            <v>duzentos e trinta e tres centavos</v>
          </cell>
        </row>
        <row r="235">
          <cell r="A235">
            <v>234</v>
          </cell>
          <cell r="B235" t="str">
            <v xml:space="preserve">duzentos e trinta e quatro milhões, </v>
          </cell>
          <cell r="C235" t="str">
            <v xml:space="preserve">duzentos e trinta e quatro mil, </v>
          </cell>
          <cell r="D235" t="str">
            <v>duzentos e trinta e quatro</v>
          </cell>
          <cell r="E235" t="str">
            <v>duzentos e trinta e quatro centavos</v>
          </cell>
        </row>
        <row r="236">
          <cell r="A236">
            <v>235</v>
          </cell>
          <cell r="B236" t="str">
            <v xml:space="preserve">duzentos e trinta e cinco milhões, </v>
          </cell>
          <cell r="C236" t="str">
            <v xml:space="preserve">duzentos e trinta e cinco mil, </v>
          </cell>
          <cell r="D236" t="str">
            <v>duzentos e trinta e cinco</v>
          </cell>
          <cell r="E236" t="str">
            <v>duzentos e trinta e cinco centavos</v>
          </cell>
        </row>
        <row r="237">
          <cell r="A237">
            <v>236</v>
          </cell>
          <cell r="B237" t="str">
            <v xml:space="preserve">duzentos e trinta e seis milhões, </v>
          </cell>
          <cell r="C237" t="str">
            <v xml:space="preserve">duzentos e trinta e seis mil, </v>
          </cell>
          <cell r="D237" t="str">
            <v>duzentos e trinta e seis</v>
          </cell>
          <cell r="E237" t="str">
            <v>duzentos e trinta e seis centavos</v>
          </cell>
        </row>
        <row r="238">
          <cell r="A238">
            <v>237</v>
          </cell>
          <cell r="B238" t="str">
            <v xml:space="preserve">duzentos e trinta e sete milhões, </v>
          </cell>
          <cell r="C238" t="str">
            <v xml:space="preserve">duzentos e trinta e sete mil, </v>
          </cell>
          <cell r="D238" t="str">
            <v>duzentos e trinta e sete</v>
          </cell>
          <cell r="E238" t="str">
            <v>duzentos e trinta e sete centavos</v>
          </cell>
        </row>
        <row r="239">
          <cell r="A239">
            <v>238</v>
          </cell>
          <cell r="B239" t="str">
            <v xml:space="preserve">duzentos e trinta e oito milhões, </v>
          </cell>
          <cell r="C239" t="str">
            <v xml:space="preserve">duzentos e trinta e oito mil, </v>
          </cell>
          <cell r="D239" t="str">
            <v>duzentos e trinta e oito</v>
          </cell>
          <cell r="E239" t="str">
            <v>duzentos e trinta e oito centavos</v>
          </cell>
        </row>
        <row r="240">
          <cell r="A240">
            <v>239</v>
          </cell>
          <cell r="B240" t="str">
            <v xml:space="preserve">duzentos e trinta e nove milhões, </v>
          </cell>
          <cell r="C240" t="str">
            <v xml:space="preserve">duzentos e trinta e nove mil, </v>
          </cell>
          <cell r="D240" t="str">
            <v>duzentos e trinta e nove</v>
          </cell>
          <cell r="E240" t="str">
            <v>duzentos e trinta e nove centavos</v>
          </cell>
        </row>
        <row r="241">
          <cell r="A241">
            <v>240</v>
          </cell>
          <cell r="B241" t="str">
            <v xml:space="preserve">duzentos e quarenta milhões, </v>
          </cell>
          <cell r="C241" t="str">
            <v xml:space="preserve">duzentos e quarenta mil, </v>
          </cell>
          <cell r="D241" t="str">
            <v>duzentos e quarenta</v>
          </cell>
          <cell r="E241" t="str">
            <v>duzentos e quarenta centavos</v>
          </cell>
        </row>
        <row r="242">
          <cell r="A242">
            <v>241</v>
          </cell>
          <cell r="B242" t="str">
            <v xml:space="preserve">duzentos e quarenta e um milhões, </v>
          </cell>
          <cell r="C242" t="str">
            <v xml:space="preserve">duzentos e quarenta e um mil, </v>
          </cell>
          <cell r="D242" t="str">
            <v>duzentos e quarenta e um</v>
          </cell>
          <cell r="E242" t="str">
            <v>duzentos e quarenta e um centavos</v>
          </cell>
        </row>
        <row r="243">
          <cell r="A243">
            <v>242</v>
          </cell>
          <cell r="B243" t="str">
            <v xml:space="preserve">duzentos e quarenta e dois milhões, </v>
          </cell>
          <cell r="C243" t="str">
            <v xml:space="preserve">duzentos e quarenta e dois mil, </v>
          </cell>
          <cell r="D243" t="str">
            <v>duzentos e quarenta e dois</v>
          </cell>
          <cell r="E243" t="str">
            <v>duzentos e quarenta e dois centavos</v>
          </cell>
        </row>
        <row r="244">
          <cell r="A244">
            <v>243</v>
          </cell>
          <cell r="B244" t="str">
            <v xml:space="preserve">duzentos e quarenta e tres milhões, </v>
          </cell>
          <cell r="C244" t="str">
            <v xml:space="preserve">duzentos e quarenta e tres mil, </v>
          </cell>
          <cell r="D244" t="str">
            <v>duzentos e quarenta e tres</v>
          </cell>
          <cell r="E244" t="str">
            <v>duzentos e quarenta e tres centavos</v>
          </cell>
        </row>
        <row r="245">
          <cell r="A245">
            <v>244</v>
          </cell>
          <cell r="B245" t="str">
            <v xml:space="preserve">duzentos e quarenta e quatro milhões, </v>
          </cell>
          <cell r="C245" t="str">
            <v xml:space="preserve">duzentos e quarenta e quatro mil, </v>
          </cell>
          <cell r="D245" t="str">
            <v>duzentos e quarenta e quatro</v>
          </cell>
          <cell r="E245" t="str">
            <v>duzentos e quarenta e quatro centavos</v>
          </cell>
        </row>
        <row r="246">
          <cell r="A246">
            <v>245</v>
          </cell>
          <cell r="B246" t="str">
            <v xml:space="preserve">duzentos e quarenta e cinco milhões, </v>
          </cell>
          <cell r="C246" t="str">
            <v xml:space="preserve">duzentos e quarenta e cinco mil, </v>
          </cell>
          <cell r="D246" t="str">
            <v>duzentos e quarenta e cinco</v>
          </cell>
          <cell r="E246" t="str">
            <v>duzentos e quarenta e cinco centavos</v>
          </cell>
        </row>
        <row r="247">
          <cell r="A247">
            <v>246</v>
          </cell>
          <cell r="B247" t="str">
            <v xml:space="preserve">duzentos e quarenta e seis milhões, </v>
          </cell>
          <cell r="C247" t="str">
            <v xml:space="preserve">duzentos e quarenta e seis mil, </v>
          </cell>
          <cell r="D247" t="str">
            <v>duzentos e quarenta e seis</v>
          </cell>
          <cell r="E247" t="str">
            <v>duzentos e quarenta e seis centavos</v>
          </cell>
        </row>
        <row r="248">
          <cell r="A248">
            <v>247</v>
          </cell>
          <cell r="B248" t="str">
            <v xml:space="preserve">duzentos e quarenta e sete milhões, </v>
          </cell>
          <cell r="C248" t="str">
            <v xml:space="preserve">duzentos e quarenta e sete mil, </v>
          </cell>
          <cell r="D248" t="str">
            <v>duzentos e quarenta e sete</v>
          </cell>
          <cell r="E248" t="str">
            <v>duzentos e quarenta e sete centavos</v>
          </cell>
        </row>
        <row r="249">
          <cell r="A249">
            <v>248</v>
          </cell>
          <cell r="B249" t="str">
            <v xml:space="preserve">duzentos e quarenta e oito milhões, </v>
          </cell>
          <cell r="C249" t="str">
            <v xml:space="preserve">duzentos e quarenta e oito mil, </v>
          </cell>
          <cell r="D249" t="str">
            <v>duzentos e quarenta e oito</v>
          </cell>
          <cell r="E249" t="str">
            <v>duzentos e quarenta e oito centavos</v>
          </cell>
        </row>
        <row r="250">
          <cell r="A250">
            <v>249</v>
          </cell>
          <cell r="B250" t="str">
            <v xml:space="preserve">duzentos e quarenta e nove milhões, </v>
          </cell>
          <cell r="C250" t="str">
            <v xml:space="preserve">duzentos e quarenta e nove mil, </v>
          </cell>
          <cell r="D250" t="str">
            <v>duzentos e quarenta e nove</v>
          </cell>
          <cell r="E250" t="str">
            <v>duzentos e quarenta e nove centavos</v>
          </cell>
        </row>
        <row r="251">
          <cell r="A251">
            <v>250</v>
          </cell>
          <cell r="B251" t="str">
            <v xml:space="preserve">duzentos e cinquenta milhões, </v>
          </cell>
          <cell r="C251" t="str">
            <v xml:space="preserve">duzentos e cinquenta mil, </v>
          </cell>
          <cell r="D251" t="str">
            <v>duzentos e cinquenta</v>
          </cell>
          <cell r="E251" t="str">
            <v>duzentos e cinquenta centavos</v>
          </cell>
        </row>
        <row r="252">
          <cell r="A252">
            <v>251</v>
          </cell>
          <cell r="B252" t="str">
            <v xml:space="preserve">duzentos e cinquenta e um milhões, </v>
          </cell>
          <cell r="C252" t="str">
            <v xml:space="preserve">duzentos e cinquenta e um mil, </v>
          </cell>
          <cell r="D252" t="str">
            <v>duzentos e cinquenta e um</v>
          </cell>
          <cell r="E252" t="str">
            <v>duzentos e cinquenta e um centavos</v>
          </cell>
        </row>
        <row r="253">
          <cell r="A253">
            <v>252</v>
          </cell>
          <cell r="B253" t="str">
            <v xml:space="preserve">duzentos e cinquenta e dois milhões, </v>
          </cell>
          <cell r="C253" t="str">
            <v xml:space="preserve">duzentos e cinquenta e dois mil, </v>
          </cell>
          <cell r="D253" t="str">
            <v>duzentos e cinquenta e dois</v>
          </cell>
          <cell r="E253" t="str">
            <v>duzentos e cinquenta e dois centavos</v>
          </cell>
        </row>
        <row r="254">
          <cell r="A254">
            <v>253</v>
          </cell>
          <cell r="B254" t="str">
            <v xml:space="preserve">duzentos e cinquenta e tres milhões, </v>
          </cell>
          <cell r="C254" t="str">
            <v xml:space="preserve">duzentos e cinquenta e tres mil, </v>
          </cell>
          <cell r="D254" t="str">
            <v>duzentos e cinquenta e tres</v>
          </cell>
          <cell r="E254" t="str">
            <v>duzentos e cinquenta e tres centavos</v>
          </cell>
        </row>
        <row r="255">
          <cell r="A255">
            <v>254</v>
          </cell>
          <cell r="B255" t="str">
            <v xml:space="preserve">duzentos e cinquenta e quatro milhões, </v>
          </cell>
          <cell r="C255" t="str">
            <v xml:space="preserve">duzentos e cinquenta e quatro mil, </v>
          </cell>
          <cell r="D255" t="str">
            <v>duzentos e cinquenta e quatro</v>
          </cell>
          <cell r="E255" t="str">
            <v>duzentos e cinquenta e quatro centavos</v>
          </cell>
        </row>
        <row r="256">
          <cell r="A256">
            <v>255</v>
          </cell>
          <cell r="B256" t="str">
            <v xml:space="preserve">duzentos e cinquenta e cinco milhões, </v>
          </cell>
          <cell r="C256" t="str">
            <v xml:space="preserve">duzentos e cinquenta e cinco mil, </v>
          </cell>
          <cell r="D256" t="str">
            <v>duzentos e cinquenta e cinco</v>
          </cell>
          <cell r="E256" t="str">
            <v>duzentos e cinquenta e cinco centavos</v>
          </cell>
        </row>
        <row r="257">
          <cell r="A257">
            <v>256</v>
          </cell>
          <cell r="B257" t="str">
            <v xml:space="preserve">duzentos e cinquenta e seis milhões, </v>
          </cell>
          <cell r="C257" t="str">
            <v xml:space="preserve">duzentos e cinquenta e seis mil, </v>
          </cell>
          <cell r="D257" t="str">
            <v>duzentos e cinquenta e seis</v>
          </cell>
          <cell r="E257" t="str">
            <v>duzentos e cinquenta e seis centavos</v>
          </cell>
        </row>
        <row r="258">
          <cell r="A258">
            <v>257</v>
          </cell>
          <cell r="B258" t="str">
            <v xml:space="preserve">duzentos e cinquenta e sete milhões, </v>
          </cell>
          <cell r="C258" t="str">
            <v xml:space="preserve">duzentos e cinquenta e sete mil, </v>
          </cell>
          <cell r="D258" t="str">
            <v>duzentos e cinquenta e sete</v>
          </cell>
          <cell r="E258" t="str">
            <v>duzentos e cinquenta e sete centavos</v>
          </cell>
        </row>
        <row r="259">
          <cell r="A259">
            <v>258</v>
          </cell>
          <cell r="B259" t="str">
            <v xml:space="preserve">duzentos e cinquenta e oito milhões, </v>
          </cell>
          <cell r="C259" t="str">
            <v xml:space="preserve">duzentos e cinquenta e oito mil, </v>
          </cell>
          <cell r="D259" t="str">
            <v>duzentos e cinquenta e oito</v>
          </cell>
          <cell r="E259" t="str">
            <v>duzentos e cinquenta e oito centavos</v>
          </cell>
        </row>
        <row r="260">
          <cell r="A260">
            <v>259</v>
          </cell>
          <cell r="B260" t="str">
            <v xml:space="preserve">duzentos e cinquenta e nove milhões, </v>
          </cell>
          <cell r="C260" t="str">
            <v xml:space="preserve">duzentos e cinquenta e nove mil, </v>
          </cell>
          <cell r="D260" t="str">
            <v>duzentos e cinquenta e nove</v>
          </cell>
          <cell r="E260" t="str">
            <v>duzentos e cinquenta e nove centavos</v>
          </cell>
        </row>
        <row r="261">
          <cell r="A261">
            <v>260</v>
          </cell>
          <cell r="B261" t="str">
            <v xml:space="preserve">duzentos e sessenta milhões, </v>
          </cell>
          <cell r="C261" t="str">
            <v xml:space="preserve">duzentos e sessenta mil, </v>
          </cell>
          <cell r="D261" t="str">
            <v>duzentos e sessenta</v>
          </cell>
          <cell r="E261" t="str">
            <v>duzentos e sessenta centavos</v>
          </cell>
        </row>
        <row r="262">
          <cell r="A262">
            <v>261</v>
          </cell>
          <cell r="B262" t="str">
            <v xml:space="preserve">duzentos e sessenta e um milhões, </v>
          </cell>
          <cell r="C262" t="str">
            <v xml:space="preserve">duzentos e sessenta e um mil, </v>
          </cell>
          <cell r="D262" t="str">
            <v>duzentos e sessenta e um</v>
          </cell>
          <cell r="E262" t="str">
            <v>duzentos e sessenta e um centavos</v>
          </cell>
        </row>
        <row r="263">
          <cell r="A263">
            <v>262</v>
          </cell>
          <cell r="B263" t="str">
            <v xml:space="preserve">duzentos e sessenta e dois milhões, </v>
          </cell>
          <cell r="C263" t="str">
            <v xml:space="preserve">duzentos e sessenta e dois mil, </v>
          </cell>
          <cell r="D263" t="str">
            <v>duzentos e sessenta e dois</v>
          </cell>
          <cell r="E263" t="str">
            <v>duzentos e sessenta e dois centavos</v>
          </cell>
        </row>
        <row r="264">
          <cell r="A264">
            <v>263</v>
          </cell>
          <cell r="B264" t="str">
            <v xml:space="preserve">duzentos e sessenta e tres milhões, </v>
          </cell>
          <cell r="C264" t="str">
            <v xml:space="preserve">duzentos e sessenta e tres mil, </v>
          </cell>
          <cell r="D264" t="str">
            <v>duzentos e sessenta e tres</v>
          </cell>
          <cell r="E264" t="str">
            <v>duzentos e sessenta e tres centavos</v>
          </cell>
        </row>
        <row r="265">
          <cell r="A265">
            <v>264</v>
          </cell>
          <cell r="B265" t="str">
            <v xml:space="preserve">duzentos e sessenta e quatro milhões, </v>
          </cell>
          <cell r="C265" t="str">
            <v xml:space="preserve">duzentos e sessenta e quatro mil, </v>
          </cell>
          <cell r="D265" t="str">
            <v>duzentos e sessenta e quatro</v>
          </cell>
          <cell r="E265" t="str">
            <v>duzentos e sessenta e quatro centavos</v>
          </cell>
        </row>
        <row r="266">
          <cell r="A266">
            <v>265</v>
          </cell>
          <cell r="B266" t="str">
            <v xml:space="preserve">duzentos e sessenta e cinco milhões, </v>
          </cell>
          <cell r="C266" t="str">
            <v xml:space="preserve">duzentos e sessenta e cinco mil, </v>
          </cell>
          <cell r="D266" t="str">
            <v>duzentos e sessenta e cinco</v>
          </cell>
          <cell r="E266" t="str">
            <v>duzentos e sessenta e cinco centavos</v>
          </cell>
        </row>
        <row r="267">
          <cell r="A267">
            <v>266</v>
          </cell>
          <cell r="B267" t="str">
            <v xml:space="preserve">duzentos e sessenta e seis milhões, </v>
          </cell>
          <cell r="C267" t="str">
            <v xml:space="preserve">duzentos e sessenta e seis mil, </v>
          </cell>
          <cell r="D267" t="str">
            <v>duzentos e sessenta e seis</v>
          </cell>
          <cell r="E267" t="str">
            <v>duzentos e sessenta e seis centavos</v>
          </cell>
        </row>
        <row r="268">
          <cell r="A268">
            <v>267</v>
          </cell>
          <cell r="B268" t="str">
            <v xml:space="preserve">duzentos e sessenta e sete milhões, </v>
          </cell>
          <cell r="C268" t="str">
            <v xml:space="preserve">duzentos e sessenta e sete mil, </v>
          </cell>
          <cell r="D268" t="str">
            <v>duzentos e sessenta e sete</v>
          </cell>
          <cell r="E268" t="str">
            <v>duzentos e sessenta e sete centavos</v>
          </cell>
        </row>
        <row r="269">
          <cell r="A269">
            <v>268</v>
          </cell>
          <cell r="B269" t="str">
            <v xml:space="preserve">duzentos e sessenta e oito milhões, </v>
          </cell>
          <cell r="C269" t="str">
            <v xml:space="preserve">duzentos e sessenta e oito mil, </v>
          </cell>
          <cell r="D269" t="str">
            <v>duzentos e sessenta e oito</v>
          </cell>
          <cell r="E269" t="str">
            <v>duzentos e sessenta e oito centavos</v>
          </cell>
        </row>
        <row r="270">
          <cell r="A270">
            <v>269</v>
          </cell>
          <cell r="B270" t="str">
            <v xml:space="preserve">duzentos e sessenta e nove milhões, </v>
          </cell>
          <cell r="C270" t="str">
            <v xml:space="preserve">duzentos e sessenta e nove mil, </v>
          </cell>
          <cell r="D270" t="str">
            <v>duzentos e sessenta e nove</v>
          </cell>
          <cell r="E270" t="str">
            <v>duzentos e sessenta e nove centavos</v>
          </cell>
        </row>
        <row r="271">
          <cell r="A271">
            <v>270</v>
          </cell>
          <cell r="B271" t="str">
            <v xml:space="preserve">duzentos e setenta milhões, </v>
          </cell>
          <cell r="C271" t="str">
            <v xml:space="preserve">duzentos e setenta mil, </v>
          </cell>
          <cell r="D271" t="str">
            <v>duzentos e setenta</v>
          </cell>
          <cell r="E271" t="str">
            <v>duzentos e setenta centavos</v>
          </cell>
        </row>
        <row r="272">
          <cell r="A272">
            <v>271</v>
          </cell>
          <cell r="B272" t="str">
            <v xml:space="preserve">duzentos e setenta e um milhões, </v>
          </cell>
          <cell r="C272" t="str">
            <v xml:space="preserve">duzentos e setenta e um mil, </v>
          </cell>
          <cell r="D272" t="str">
            <v>duzentos e setenta e um</v>
          </cell>
          <cell r="E272" t="str">
            <v>duzentos e setenta e um centavos</v>
          </cell>
        </row>
        <row r="273">
          <cell r="A273">
            <v>272</v>
          </cell>
          <cell r="B273" t="str">
            <v xml:space="preserve">duzentos e setenta e dois milhões, </v>
          </cell>
          <cell r="C273" t="str">
            <v xml:space="preserve">duzentos e setenta e dois mil, </v>
          </cell>
          <cell r="D273" t="str">
            <v>duzentos e setenta e dois</v>
          </cell>
          <cell r="E273" t="str">
            <v>duzentos e setenta e dois centavos</v>
          </cell>
        </row>
        <row r="274">
          <cell r="A274">
            <v>273</v>
          </cell>
          <cell r="B274" t="str">
            <v xml:space="preserve">duzentos e setenta e tres milhões, </v>
          </cell>
          <cell r="C274" t="str">
            <v xml:space="preserve">duzentos e setenta e tres mil, </v>
          </cell>
          <cell r="D274" t="str">
            <v>duzentos e setenta e tres</v>
          </cell>
          <cell r="E274" t="str">
            <v>duzentos e setenta e tres centavos</v>
          </cell>
        </row>
        <row r="275">
          <cell r="A275">
            <v>274</v>
          </cell>
          <cell r="B275" t="str">
            <v xml:space="preserve">duzentos e setenta e quatro milhões, </v>
          </cell>
          <cell r="C275" t="str">
            <v xml:space="preserve">duzentos e setenta e quatro mil, </v>
          </cell>
          <cell r="D275" t="str">
            <v>duzentos e setenta e quatro</v>
          </cell>
          <cell r="E275" t="str">
            <v>duzentos e setenta e quatro centavos</v>
          </cell>
        </row>
        <row r="276">
          <cell r="A276">
            <v>275</v>
          </cell>
          <cell r="B276" t="str">
            <v xml:space="preserve">duzentos e setenta e cinco milhões, </v>
          </cell>
          <cell r="C276" t="str">
            <v xml:space="preserve">duzentos e setenta e cinco mil, </v>
          </cell>
          <cell r="D276" t="str">
            <v>duzentos e setenta e cinco</v>
          </cell>
          <cell r="E276" t="str">
            <v>duzentos e setenta e cinco centavos</v>
          </cell>
        </row>
        <row r="277">
          <cell r="A277">
            <v>276</v>
          </cell>
          <cell r="B277" t="str">
            <v xml:space="preserve">duzentos e setenta e seis milhões, </v>
          </cell>
          <cell r="C277" t="str">
            <v xml:space="preserve">duzentos e setenta e seis mil, </v>
          </cell>
          <cell r="D277" t="str">
            <v>duzentos e setenta e seis</v>
          </cell>
          <cell r="E277" t="str">
            <v>duzentos e setenta e seis centavos</v>
          </cell>
        </row>
        <row r="278">
          <cell r="A278">
            <v>277</v>
          </cell>
          <cell r="B278" t="str">
            <v xml:space="preserve">duzentos e setenta e sete milhões, </v>
          </cell>
          <cell r="C278" t="str">
            <v xml:space="preserve">duzentos e setenta e sete mil, </v>
          </cell>
          <cell r="D278" t="str">
            <v>duzentos e setenta e sete</v>
          </cell>
          <cell r="E278" t="str">
            <v>duzentos e setenta e sete centavos</v>
          </cell>
        </row>
        <row r="279">
          <cell r="A279">
            <v>278</v>
          </cell>
          <cell r="B279" t="str">
            <v xml:space="preserve">duzentos e setenta e oito milhões, </v>
          </cell>
          <cell r="C279" t="str">
            <v xml:space="preserve">duzentos e setenta e oito mil, </v>
          </cell>
          <cell r="D279" t="str">
            <v>duzentos e setenta e oito</v>
          </cell>
          <cell r="E279" t="str">
            <v>duzentos e setenta e oito centavos</v>
          </cell>
        </row>
        <row r="280">
          <cell r="A280">
            <v>279</v>
          </cell>
          <cell r="B280" t="str">
            <v xml:space="preserve">duzentos e setenta e nove milhões, </v>
          </cell>
          <cell r="C280" t="str">
            <v xml:space="preserve">duzentos e setenta e nove mil, </v>
          </cell>
          <cell r="D280" t="str">
            <v>duzentos e setenta e nove</v>
          </cell>
          <cell r="E280" t="str">
            <v>duzentos e setenta e nove centavos</v>
          </cell>
        </row>
        <row r="281">
          <cell r="A281">
            <v>280</v>
          </cell>
          <cell r="B281" t="str">
            <v xml:space="preserve">duzentos e oitenta milhões, </v>
          </cell>
          <cell r="C281" t="str">
            <v xml:space="preserve">duzentos e oitenta mil, </v>
          </cell>
          <cell r="D281" t="str">
            <v>duzentos e oitenta</v>
          </cell>
          <cell r="E281" t="str">
            <v>duzentos e oitenta centavos</v>
          </cell>
        </row>
        <row r="282">
          <cell r="A282">
            <v>281</v>
          </cell>
          <cell r="B282" t="str">
            <v xml:space="preserve">duzentos e oitenta e um milhões, </v>
          </cell>
          <cell r="C282" t="str">
            <v xml:space="preserve">duzentos e oitenta e um mil, </v>
          </cell>
          <cell r="D282" t="str">
            <v>duzentos e oitenta e um</v>
          </cell>
          <cell r="E282" t="str">
            <v>duzentos e oitenta e um centavos</v>
          </cell>
        </row>
        <row r="283">
          <cell r="A283">
            <v>282</v>
          </cell>
          <cell r="B283" t="str">
            <v xml:space="preserve">duzentos e oitenta e dois milhões, </v>
          </cell>
          <cell r="C283" t="str">
            <v xml:space="preserve">duzentos e oitenta e dois mil, </v>
          </cell>
          <cell r="D283" t="str">
            <v>duzentos e oitenta e dois</v>
          </cell>
          <cell r="E283" t="str">
            <v>duzentos e oitenta e dois centavos</v>
          </cell>
        </row>
        <row r="284">
          <cell r="A284">
            <v>283</v>
          </cell>
          <cell r="B284" t="str">
            <v xml:space="preserve">duzentos e oitenta e tres milhões, </v>
          </cell>
          <cell r="C284" t="str">
            <v xml:space="preserve">duzentos e oitenta e tres mil, </v>
          </cell>
          <cell r="D284" t="str">
            <v>duzentos e oitenta e tres</v>
          </cell>
          <cell r="E284" t="str">
            <v>duzentos e oitenta e tres centavos</v>
          </cell>
        </row>
        <row r="285">
          <cell r="A285">
            <v>284</v>
          </cell>
          <cell r="B285" t="str">
            <v xml:space="preserve">duzentos e oitenta e quatro milhões, </v>
          </cell>
          <cell r="C285" t="str">
            <v xml:space="preserve">duzentos e oitenta e quatro mil, </v>
          </cell>
          <cell r="D285" t="str">
            <v>duzentos e oitenta e quatro</v>
          </cell>
          <cell r="E285" t="str">
            <v>duzentos e oitenta e quatro centavos</v>
          </cell>
        </row>
        <row r="286">
          <cell r="A286">
            <v>285</v>
          </cell>
          <cell r="B286" t="str">
            <v xml:space="preserve">duzentos e oitenta e cinco milhões, </v>
          </cell>
          <cell r="C286" t="str">
            <v xml:space="preserve">duzentos e oitenta e cinco mil, </v>
          </cell>
          <cell r="D286" t="str">
            <v>duzentos e oitenta e cinco</v>
          </cell>
          <cell r="E286" t="str">
            <v>duzentos e oitenta e cinco centavos</v>
          </cell>
        </row>
        <row r="287">
          <cell r="A287">
            <v>286</v>
          </cell>
          <cell r="B287" t="str">
            <v xml:space="preserve">duzentos e oitenta e seis milhões, </v>
          </cell>
          <cell r="C287" t="str">
            <v xml:space="preserve">duzentos e oitenta e seis mil, </v>
          </cell>
          <cell r="D287" t="str">
            <v>duzentos e oitenta e seis</v>
          </cell>
          <cell r="E287" t="str">
            <v>duzentos e oitenta e seis centavos</v>
          </cell>
        </row>
        <row r="288">
          <cell r="A288">
            <v>287</v>
          </cell>
          <cell r="B288" t="str">
            <v xml:space="preserve">duzentos e oitenta e sete milhões, </v>
          </cell>
          <cell r="C288" t="str">
            <v xml:space="preserve">duzentos e oitenta e sete mil, </v>
          </cell>
          <cell r="D288" t="str">
            <v>duzentos e oitenta e sete</v>
          </cell>
          <cell r="E288" t="str">
            <v>duzentos e oitenta e sete centavos</v>
          </cell>
        </row>
        <row r="289">
          <cell r="A289">
            <v>288</v>
          </cell>
          <cell r="B289" t="str">
            <v xml:space="preserve">duzentos e oitenta e oito milhões, </v>
          </cell>
          <cell r="C289" t="str">
            <v xml:space="preserve">duzentos e oitenta e oito mil, </v>
          </cell>
          <cell r="D289" t="str">
            <v>duzentos e oitenta e oito</v>
          </cell>
          <cell r="E289" t="str">
            <v>duzentos e oitenta e oito centavos</v>
          </cell>
        </row>
        <row r="290">
          <cell r="A290">
            <v>289</v>
          </cell>
          <cell r="B290" t="str">
            <v xml:space="preserve">duzentos e oitenta e nove milhões, </v>
          </cell>
          <cell r="C290" t="str">
            <v xml:space="preserve">duzentos e oitenta e nove mil, </v>
          </cell>
          <cell r="D290" t="str">
            <v>duzentos e oitenta e nove</v>
          </cell>
          <cell r="E290" t="str">
            <v>duzentos e oitenta e nove centavos</v>
          </cell>
        </row>
        <row r="291">
          <cell r="A291">
            <v>290</v>
          </cell>
          <cell r="B291" t="str">
            <v xml:space="preserve">duzentos e noventa milhões, </v>
          </cell>
          <cell r="C291" t="str">
            <v xml:space="preserve">duzentos e noventa mil, </v>
          </cell>
          <cell r="D291" t="str">
            <v>duzentos e noventa</v>
          </cell>
          <cell r="E291" t="str">
            <v>duzentos e noventa centavos</v>
          </cell>
        </row>
        <row r="292">
          <cell r="A292">
            <v>291</v>
          </cell>
          <cell r="B292" t="str">
            <v xml:space="preserve">duzentos e noventa e um milhões, </v>
          </cell>
          <cell r="C292" t="str">
            <v xml:space="preserve">duzentos e noventa e um mil, </v>
          </cell>
          <cell r="D292" t="str">
            <v>duzentos e noventa e um</v>
          </cell>
          <cell r="E292" t="str">
            <v>duzentos e noventa e um centavos</v>
          </cell>
        </row>
        <row r="293">
          <cell r="A293">
            <v>292</v>
          </cell>
          <cell r="B293" t="str">
            <v xml:space="preserve">duzentos e noventa e dois milhões, </v>
          </cell>
          <cell r="C293" t="str">
            <v xml:space="preserve">duzentos e noventa e dois mil, </v>
          </cell>
          <cell r="D293" t="str">
            <v>duzentos e noventa e dois</v>
          </cell>
          <cell r="E293" t="str">
            <v>duzentos e noventa e dois centavos</v>
          </cell>
        </row>
        <row r="294">
          <cell r="A294">
            <v>293</v>
          </cell>
          <cell r="B294" t="str">
            <v xml:space="preserve">duzentos e noventa e tres milhões, </v>
          </cell>
          <cell r="C294" t="str">
            <v xml:space="preserve">duzentos e noventa e tres mil, </v>
          </cell>
          <cell r="D294" t="str">
            <v>duzentos e noventa e tres</v>
          </cell>
          <cell r="E294" t="str">
            <v>duzentos e noventa e tres centavos</v>
          </cell>
        </row>
        <row r="295">
          <cell r="A295">
            <v>294</v>
          </cell>
          <cell r="B295" t="str">
            <v xml:space="preserve">duzentos e noventa e quatro milhões, </v>
          </cell>
          <cell r="C295" t="str">
            <v xml:space="preserve">duzentos e noventa e quatro mil, </v>
          </cell>
          <cell r="D295" t="str">
            <v>duzentos e noventa e quatro</v>
          </cell>
          <cell r="E295" t="str">
            <v>duzentos e noventa e quatro centavos</v>
          </cell>
        </row>
        <row r="296">
          <cell r="A296">
            <v>295</v>
          </cell>
          <cell r="B296" t="str">
            <v xml:space="preserve">duzentos e noventa e cinco milhões, </v>
          </cell>
          <cell r="C296" t="str">
            <v xml:space="preserve">duzentos e noventa e cinco mil, </v>
          </cell>
          <cell r="D296" t="str">
            <v>duzentos e noventa e cinco</v>
          </cell>
          <cell r="E296" t="str">
            <v>duzentos e noventa e cinco centavos</v>
          </cell>
        </row>
        <row r="297">
          <cell r="A297">
            <v>296</v>
          </cell>
          <cell r="B297" t="str">
            <v xml:space="preserve">duzentos e noventa e seis milhões, </v>
          </cell>
          <cell r="C297" t="str">
            <v xml:space="preserve">duzentos e noventa e seis mil, </v>
          </cell>
          <cell r="D297" t="str">
            <v>duzentos e noventa e seis</v>
          </cell>
          <cell r="E297" t="str">
            <v>duzentos e noventa e seis centavos</v>
          </cell>
        </row>
        <row r="298">
          <cell r="A298">
            <v>297</v>
          </cell>
          <cell r="B298" t="str">
            <v xml:space="preserve">duzentos e noventa e sete milhões, </v>
          </cell>
          <cell r="C298" t="str">
            <v xml:space="preserve">duzentos e noventa e sete mil, </v>
          </cell>
          <cell r="D298" t="str">
            <v>duzentos e noventa e sete</v>
          </cell>
          <cell r="E298" t="str">
            <v>duzentos e noventa e sete centavos</v>
          </cell>
        </row>
        <row r="299">
          <cell r="A299">
            <v>298</v>
          </cell>
          <cell r="B299" t="str">
            <v xml:space="preserve">duzentos e noventa e oito milhões, </v>
          </cell>
          <cell r="C299" t="str">
            <v xml:space="preserve">duzentos e noventa e oito mil, </v>
          </cell>
          <cell r="D299" t="str">
            <v>duzentos e noventa e oito</v>
          </cell>
          <cell r="E299" t="str">
            <v>duzentos e noventa e oito centavos</v>
          </cell>
        </row>
        <row r="300">
          <cell r="A300">
            <v>299</v>
          </cell>
          <cell r="B300" t="str">
            <v xml:space="preserve">duzentos e noventa e nove milhões, </v>
          </cell>
          <cell r="C300" t="str">
            <v xml:space="preserve">duzentos e noventa e nove mil, </v>
          </cell>
          <cell r="D300" t="str">
            <v>duzentos e noventa e nove</v>
          </cell>
          <cell r="E300" t="str">
            <v>duzentos e noventa e nove centavos</v>
          </cell>
        </row>
        <row r="301">
          <cell r="A301">
            <v>300</v>
          </cell>
          <cell r="B301" t="str">
            <v xml:space="preserve">trezentos milhões, </v>
          </cell>
          <cell r="C301" t="str">
            <v xml:space="preserve">trezentos mil, </v>
          </cell>
          <cell r="D301" t="str">
            <v>trezentos</v>
          </cell>
          <cell r="E301" t="str">
            <v>trezentos centavos</v>
          </cell>
        </row>
        <row r="302">
          <cell r="A302">
            <v>301</v>
          </cell>
          <cell r="B302" t="str">
            <v xml:space="preserve">trezentos e um milhões, </v>
          </cell>
          <cell r="C302" t="str">
            <v xml:space="preserve">trezentos e um mil, </v>
          </cell>
          <cell r="D302" t="str">
            <v>trezentos e um</v>
          </cell>
          <cell r="E302" t="str">
            <v>trezentos e um centavos</v>
          </cell>
        </row>
        <row r="303">
          <cell r="A303">
            <v>302</v>
          </cell>
          <cell r="B303" t="str">
            <v xml:space="preserve">trezentos e dois milhões, </v>
          </cell>
          <cell r="C303" t="str">
            <v xml:space="preserve">trezentos e dois mil, </v>
          </cell>
          <cell r="D303" t="str">
            <v>trezentos e dois</v>
          </cell>
          <cell r="E303" t="str">
            <v>trezentos e dois centavos</v>
          </cell>
        </row>
        <row r="304">
          <cell r="A304">
            <v>303</v>
          </cell>
          <cell r="B304" t="str">
            <v xml:space="preserve">trezentos e tres milhões, </v>
          </cell>
          <cell r="C304" t="str">
            <v xml:space="preserve">trezentos e tres mil, </v>
          </cell>
          <cell r="D304" t="str">
            <v>trezentos e tres</v>
          </cell>
          <cell r="E304" t="str">
            <v>trezentos e tres centavos</v>
          </cell>
        </row>
        <row r="305">
          <cell r="A305">
            <v>304</v>
          </cell>
          <cell r="B305" t="str">
            <v xml:space="preserve">trezentos e quatro milhões, </v>
          </cell>
          <cell r="C305" t="str">
            <v xml:space="preserve">trezentos e quatro mil, </v>
          </cell>
          <cell r="D305" t="str">
            <v>trezentos e quatro</v>
          </cell>
          <cell r="E305" t="str">
            <v>trezentos e quatro centavos</v>
          </cell>
        </row>
        <row r="306">
          <cell r="A306">
            <v>305</v>
          </cell>
          <cell r="B306" t="str">
            <v xml:space="preserve">trezentos e cinco milhões, </v>
          </cell>
          <cell r="C306" t="str">
            <v xml:space="preserve">trezentos e cinco mil, </v>
          </cell>
          <cell r="D306" t="str">
            <v>trezentos e cinco</v>
          </cell>
          <cell r="E306" t="str">
            <v>trezentos e cinco centavos</v>
          </cell>
        </row>
        <row r="307">
          <cell r="A307">
            <v>306</v>
          </cell>
          <cell r="B307" t="str">
            <v xml:space="preserve">trezentos e seis milhões, </v>
          </cell>
          <cell r="C307" t="str">
            <v xml:space="preserve">trezentos e seis mil, </v>
          </cell>
          <cell r="D307" t="str">
            <v>trezentos e seis</v>
          </cell>
          <cell r="E307" t="str">
            <v>trezentos e seis centavos</v>
          </cell>
        </row>
        <row r="308">
          <cell r="A308">
            <v>307</v>
          </cell>
          <cell r="B308" t="str">
            <v xml:space="preserve">trezentos e sete milhões, </v>
          </cell>
          <cell r="C308" t="str">
            <v xml:space="preserve">trezentos e sete mil, </v>
          </cell>
          <cell r="D308" t="str">
            <v>trezentos e sete</v>
          </cell>
          <cell r="E308" t="str">
            <v>trezentos e sete centavos</v>
          </cell>
        </row>
        <row r="309">
          <cell r="A309">
            <v>308</v>
          </cell>
          <cell r="B309" t="str">
            <v xml:space="preserve">trezentos e oito milhões, </v>
          </cell>
          <cell r="C309" t="str">
            <v xml:space="preserve">trezentos e oito mil, </v>
          </cell>
          <cell r="D309" t="str">
            <v>trezentos e oito</v>
          </cell>
          <cell r="E309" t="str">
            <v>trezentos e oito centavos</v>
          </cell>
        </row>
        <row r="310">
          <cell r="A310">
            <v>309</v>
          </cell>
          <cell r="B310" t="str">
            <v xml:space="preserve">trezentos e nove milhões, </v>
          </cell>
          <cell r="C310" t="str">
            <v xml:space="preserve">trezentos e nove mil, </v>
          </cell>
          <cell r="D310" t="str">
            <v>trezentos e nove</v>
          </cell>
          <cell r="E310" t="str">
            <v>trezentos e nove centavos</v>
          </cell>
        </row>
        <row r="311">
          <cell r="A311">
            <v>310</v>
          </cell>
          <cell r="B311" t="str">
            <v xml:space="preserve">trezentos e dez milhões, </v>
          </cell>
          <cell r="C311" t="str">
            <v xml:space="preserve">trezentos e dez mil, </v>
          </cell>
          <cell r="D311" t="str">
            <v>trezentos e dez</v>
          </cell>
          <cell r="E311" t="str">
            <v>trezentos e dez centavos</v>
          </cell>
        </row>
        <row r="312">
          <cell r="A312">
            <v>311</v>
          </cell>
          <cell r="B312" t="str">
            <v xml:space="preserve">trezentos e onze milhões, </v>
          </cell>
          <cell r="C312" t="str">
            <v xml:space="preserve">trezentos e onze mil, </v>
          </cell>
          <cell r="D312" t="str">
            <v>trezentos e onze</v>
          </cell>
          <cell r="E312" t="str">
            <v>trezentos e onze centavos</v>
          </cell>
        </row>
        <row r="313">
          <cell r="A313">
            <v>312</v>
          </cell>
          <cell r="B313" t="str">
            <v xml:space="preserve">trezentos e doze milhões, </v>
          </cell>
          <cell r="C313" t="str">
            <v xml:space="preserve">trezentos e doze mil, </v>
          </cell>
          <cell r="D313" t="str">
            <v>trezentos e doze</v>
          </cell>
          <cell r="E313" t="str">
            <v>trezentos e doze centavos</v>
          </cell>
        </row>
        <row r="314">
          <cell r="A314">
            <v>313</v>
          </cell>
          <cell r="B314" t="str">
            <v xml:space="preserve">trezentos e treze milhões, </v>
          </cell>
          <cell r="C314" t="str">
            <v xml:space="preserve">trezentos e treze mil, </v>
          </cell>
          <cell r="D314" t="str">
            <v>trezentos e treze</v>
          </cell>
          <cell r="E314" t="str">
            <v>trezentos e treze centavos</v>
          </cell>
        </row>
        <row r="315">
          <cell r="A315">
            <v>314</v>
          </cell>
          <cell r="B315" t="str">
            <v xml:space="preserve">trezentos e quatorze milhões, </v>
          </cell>
          <cell r="C315" t="str">
            <v xml:space="preserve">trezentos e quatorze mil, </v>
          </cell>
          <cell r="D315" t="str">
            <v>trezentos e quatorze</v>
          </cell>
          <cell r="E315" t="str">
            <v>trezentos e quatorze centavos</v>
          </cell>
        </row>
        <row r="316">
          <cell r="A316">
            <v>315</v>
          </cell>
          <cell r="B316" t="str">
            <v xml:space="preserve">trezentos e quinze milhões, </v>
          </cell>
          <cell r="C316" t="str">
            <v xml:space="preserve">trezentos e quinze mil, </v>
          </cell>
          <cell r="D316" t="str">
            <v>trezentos e quinze</v>
          </cell>
          <cell r="E316" t="str">
            <v>trezentos e quinze centavos</v>
          </cell>
        </row>
        <row r="317">
          <cell r="A317">
            <v>316</v>
          </cell>
          <cell r="B317" t="str">
            <v xml:space="preserve">trezentos e dezesseis milhões, </v>
          </cell>
          <cell r="C317" t="str">
            <v xml:space="preserve">trezentos e dezesseis mil, </v>
          </cell>
          <cell r="D317" t="str">
            <v>trezentos e dezesseis</v>
          </cell>
          <cell r="E317" t="str">
            <v>trezentos e dezesseis centavos</v>
          </cell>
        </row>
        <row r="318">
          <cell r="A318">
            <v>317</v>
          </cell>
          <cell r="B318" t="str">
            <v xml:space="preserve">trezentos e dezessete milhões, </v>
          </cell>
          <cell r="C318" t="str">
            <v xml:space="preserve">trezentos e dezessete mil, </v>
          </cell>
          <cell r="D318" t="str">
            <v>trezentos e dezessete</v>
          </cell>
          <cell r="E318" t="str">
            <v>trezentos e dezessete centavos</v>
          </cell>
        </row>
        <row r="319">
          <cell r="A319">
            <v>318</v>
          </cell>
          <cell r="B319" t="str">
            <v xml:space="preserve">trezentos e dezoito milhões, </v>
          </cell>
          <cell r="C319" t="str">
            <v xml:space="preserve">trezentos e dezoito mil, </v>
          </cell>
          <cell r="D319" t="str">
            <v>trezentos e dezoito</v>
          </cell>
          <cell r="E319" t="str">
            <v>trezentos e dezoito centavos</v>
          </cell>
        </row>
        <row r="320">
          <cell r="A320">
            <v>319</v>
          </cell>
          <cell r="B320" t="str">
            <v xml:space="preserve">trezentos e dezenove milhões, </v>
          </cell>
          <cell r="C320" t="str">
            <v xml:space="preserve">trezentos e dezenove mil, </v>
          </cell>
          <cell r="D320" t="str">
            <v>trezentos e dezenove</v>
          </cell>
          <cell r="E320" t="str">
            <v>trezentos e dezenove centavos</v>
          </cell>
        </row>
        <row r="321">
          <cell r="A321">
            <v>320</v>
          </cell>
          <cell r="B321" t="str">
            <v xml:space="preserve">trezentos e vinte milhões, </v>
          </cell>
          <cell r="C321" t="str">
            <v xml:space="preserve">trezentos e vinte mil, </v>
          </cell>
          <cell r="D321" t="str">
            <v>trezentos e vinte</v>
          </cell>
          <cell r="E321" t="str">
            <v>trezentos e vinte centavos</v>
          </cell>
        </row>
        <row r="322">
          <cell r="A322">
            <v>321</v>
          </cell>
          <cell r="B322" t="str">
            <v xml:space="preserve">trezentos e vinte e um milhões, </v>
          </cell>
          <cell r="C322" t="str">
            <v xml:space="preserve">trezentos e vinte e um mil, </v>
          </cell>
          <cell r="D322" t="str">
            <v>trezentos e vinte e um</v>
          </cell>
          <cell r="E322" t="str">
            <v>trezentos e vinte e um centavos</v>
          </cell>
        </row>
        <row r="323">
          <cell r="A323">
            <v>322</v>
          </cell>
          <cell r="B323" t="str">
            <v xml:space="preserve">trezentos e vinte e dois milhões, </v>
          </cell>
          <cell r="C323" t="str">
            <v xml:space="preserve">trezentos e vinte e dois mil, </v>
          </cell>
          <cell r="D323" t="str">
            <v>trezentos e vinte e dois</v>
          </cell>
          <cell r="E323" t="str">
            <v>trezentos e vinte e dois centavos</v>
          </cell>
        </row>
        <row r="324">
          <cell r="A324">
            <v>323</v>
          </cell>
          <cell r="B324" t="str">
            <v xml:space="preserve">trezentos e vinte e tres milhões, </v>
          </cell>
          <cell r="C324" t="str">
            <v xml:space="preserve">trezentos e vinte e tres mil, </v>
          </cell>
          <cell r="D324" t="str">
            <v>trezentos e vinte e tres</v>
          </cell>
          <cell r="E324" t="str">
            <v>trezentos e vinte e tres centavos</v>
          </cell>
        </row>
        <row r="325">
          <cell r="A325">
            <v>324</v>
          </cell>
          <cell r="B325" t="str">
            <v xml:space="preserve">trezentos e vinte e quatro milhões, </v>
          </cell>
          <cell r="C325" t="str">
            <v xml:space="preserve">trezentos e vinte e quatro mil, </v>
          </cell>
          <cell r="D325" t="str">
            <v>trezentos e vinte e quatro</v>
          </cell>
          <cell r="E325" t="str">
            <v>trezentos e vinte e quatro centavos</v>
          </cell>
        </row>
        <row r="326">
          <cell r="A326">
            <v>325</v>
          </cell>
          <cell r="B326" t="str">
            <v xml:space="preserve">trezentos e vinte e cinco milhões, </v>
          </cell>
          <cell r="C326" t="str">
            <v xml:space="preserve">trezentos e vinte e cinco mil, </v>
          </cell>
          <cell r="D326" t="str">
            <v>trezentos e vinte e cinco</v>
          </cell>
          <cell r="E326" t="str">
            <v>trezentos e vinte e cinco centavos</v>
          </cell>
        </row>
        <row r="327">
          <cell r="A327">
            <v>326</v>
          </cell>
          <cell r="B327" t="str">
            <v xml:space="preserve">trezentos e vinte e seis milhões, </v>
          </cell>
          <cell r="C327" t="str">
            <v xml:space="preserve">trezentos e vinte e seis mil, </v>
          </cell>
          <cell r="D327" t="str">
            <v>trezentos e vinte e seis</v>
          </cell>
          <cell r="E327" t="str">
            <v>trezentos e vinte e seis centavos</v>
          </cell>
        </row>
        <row r="328">
          <cell r="A328">
            <v>327</v>
          </cell>
          <cell r="B328" t="str">
            <v xml:space="preserve">trezentos e vinte e sete milhões, </v>
          </cell>
          <cell r="C328" t="str">
            <v xml:space="preserve">trezentos e vinte e sete mil, </v>
          </cell>
          <cell r="D328" t="str">
            <v>trezentos e vinte e sete</v>
          </cell>
          <cell r="E328" t="str">
            <v>trezentos e vinte e sete centavos</v>
          </cell>
        </row>
        <row r="329">
          <cell r="A329">
            <v>328</v>
          </cell>
          <cell r="B329" t="str">
            <v xml:space="preserve">trezentos e vinte e oito milhões, </v>
          </cell>
          <cell r="C329" t="str">
            <v xml:space="preserve">trezentos e vinte e oito mil, </v>
          </cell>
          <cell r="D329" t="str">
            <v>trezentos e vinte e oito</v>
          </cell>
          <cell r="E329" t="str">
            <v>trezentos e vinte e oito centavos</v>
          </cell>
        </row>
        <row r="330">
          <cell r="A330">
            <v>329</v>
          </cell>
          <cell r="B330" t="str">
            <v xml:space="preserve">trezentos e vinte e nove milhões, </v>
          </cell>
          <cell r="C330" t="str">
            <v xml:space="preserve">trezentos e vinte e nove mil, </v>
          </cell>
          <cell r="D330" t="str">
            <v>trezentos e vinte e nove</v>
          </cell>
          <cell r="E330" t="str">
            <v>trezentos e vinte e nove centavos</v>
          </cell>
        </row>
        <row r="331">
          <cell r="A331">
            <v>330</v>
          </cell>
          <cell r="B331" t="str">
            <v xml:space="preserve">trezentos e trinta milhões, </v>
          </cell>
          <cell r="C331" t="str">
            <v xml:space="preserve">trezentos e trinta mil, </v>
          </cell>
          <cell r="D331" t="str">
            <v>trezentos e trinta</v>
          </cell>
          <cell r="E331" t="str">
            <v>trezentos e trinta centavos</v>
          </cell>
        </row>
        <row r="332">
          <cell r="A332">
            <v>331</v>
          </cell>
          <cell r="B332" t="str">
            <v xml:space="preserve">trezentos e trinta e um milhões, </v>
          </cell>
          <cell r="C332" t="str">
            <v xml:space="preserve">trezentos e trinta e um mil, </v>
          </cell>
          <cell r="D332" t="str">
            <v>trezentos e trinta e um</v>
          </cell>
          <cell r="E332" t="str">
            <v>trezentos e trinta e um centavos</v>
          </cell>
        </row>
        <row r="333">
          <cell r="A333">
            <v>332</v>
          </cell>
          <cell r="B333" t="str">
            <v xml:space="preserve">trezentos e trinta e dois milhões, </v>
          </cell>
          <cell r="C333" t="str">
            <v xml:space="preserve">trezentos e trinta e dois mil, </v>
          </cell>
          <cell r="D333" t="str">
            <v>trezentos e trinta e dois</v>
          </cell>
          <cell r="E333" t="str">
            <v>trezentos e trinta e dois centavos</v>
          </cell>
        </row>
        <row r="334">
          <cell r="A334">
            <v>333</v>
          </cell>
          <cell r="B334" t="str">
            <v xml:space="preserve">trezentos e trinta e tres milhões, </v>
          </cell>
          <cell r="C334" t="str">
            <v xml:space="preserve">trezentos e trinta e tres mil, </v>
          </cell>
          <cell r="D334" t="str">
            <v>trezentos e trinta e tres</v>
          </cell>
          <cell r="E334" t="str">
            <v>trezentos e trinta e tres centavos</v>
          </cell>
        </row>
        <row r="335">
          <cell r="A335">
            <v>334</v>
          </cell>
          <cell r="B335" t="str">
            <v xml:space="preserve">trezentos e trinta e quatro milhões, </v>
          </cell>
          <cell r="C335" t="str">
            <v xml:space="preserve">trezentos e trinta e quatro mil, </v>
          </cell>
          <cell r="D335" t="str">
            <v>trezentos e trinta e quatro</v>
          </cell>
          <cell r="E335" t="str">
            <v>trezentos e trinta e quatro centavos</v>
          </cell>
        </row>
        <row r="336">
          <cell r="A336">
            <v>335</v>
          </cell>
          <cell r="B336" t="str">
            <v xml:space="preserve">trezentos e trinta e cinco milhões, </v>
          </cell>
          <cell r="C336" t="str">
            <v xml:space="preserve">trezentos e trinta e cinco mil, </v>
          </cell>
          <cell r="D336" t="str">
            <v>trezentos e trinta e cinco</v>
          </cell>
          <cell r="E336" t="str">
            <v>trezentos e trinta e cinco centavos</v>
          </cell>
        </row>
        <row r="337">
          <cell r="A337">
            <v>336</v>
          </cell>
          <cell r="B337" t="str">
            <v xml:space="preserve">trezentos e trinta e seis milhões, </v>
          </cell>
          <cell r="C337" t="str">
            <v xml:space="preserve">trezentos e trinta e seis mil, </v>
          </cell>
          <cell r="D337" t="str">
            <v>trezentos e trinta e seis</v>
          </cell>
          <cell r="E337" t="str">
            <v>trezentos e trinta e seis centavos</v>
          </cell>
        </row>
        <row r="338">
          <cell r="A338">
            <v>337</v>
          </cell>
          <cell r="B338" t="str">
            <v xml:space="preserve">trezentos e trinta e sete milhões, </v>
          </cell>
          <cell r="C338" t="str">
            <v xml:space="preserve">trezentos e trinta e sete mil, </v>
          </cell>
          <cell r="D338" t="str">
            <v>trezentos e trinta e sete</v>
          </cell>
          <cell r="E338" t="str">
            <v>trezentos e trinta e sete centavos</v>
          </cell>
        </row>
        <row r="339">
          <cell r="A339">
            <v>338</v>
          </cell>
          <cell r="B339" t="str">
            <v xml:space="preserve">trezentos e trinta e oito milhões, </v>
          </cell>
          <cell r="C339" t="str">
            <v xml:space="preserve">trezentos e trinta e oito mil, </v>
          </cell>
          <cell r="D339" t="str">
            <v>trezentos e trinta e oito</v>
          </cell>
          <cell r="E339" t="str">
            <v>trezentos e trinta e oito centavos</v>
          </cell>
        </row>
        <row r="340">
          <cell r="A340">
            <v>339</v>
          </cell>
          <cell r="B340" t="str">
            <v xml:space="preserve">trezentos e trinta e nove milhões, </v>
          </cell>
          <cell r="C340" t="str">
            <v xml:space="preserve">trezentos e trinta e nove mil, </v>
          </cell>
          <cell r="D340" t="str">
            <v>trezentos e trinta e nove</v>
          </cell>
          <cell r="E340" t="str">
            <v>trezentos e trinta e nove centavos</v>
          </cell>
        </row>
        <row r="341">
          <cell r="A341">
            <v>340</v>
          </cell>
          <cell r="B341" t="str">
            <v xml:space="preserve">trezentos e quarenta milhões, </v>
          </cell>
          <cell r="C341" t="str">
            <v xml:space="preserve">trezentos e quarenta mil, </v>
          </cell>
          <cell r="D341" t="str">
            <v>trezentos e quarenta</v>
          </cell>
          <cell r="E341" t="str">
            <v>trezentos e quarenta centavos</v>
          </cell>
        </row>
        <row r="342">
          <cell r="A342">
            <v>341</v>
          </cell>
          <cell r="B342" t="str">
            <v xml:space="preserve">trezentos e quarenta e um milhões, </v>
          </cell>
          <cell r="C342" t="str">
            <v xml:space="preserve">trezentos e quarenta e um mil, </v>
          </cell>
          <cell r="D342" t="str">
            <v>trezentos e quarenta e um</v>
          </cell>
          <cell r="E342" t="str">
            <v>trezentos e quarenta e um centavos</v>
          </cell>
        </row>
        <row r="343">
          <cell r="A343">
            <v>342</v>
          </cell>
          <cell r="B343" t="str">
            <v xml:space="preserve">trezentos e quarenta e dois milhões, </v>
          </cell>
          <cell r="C343" t="str">
            <v xml:space="preserve">trezentos e quarenta e dois mil, </v>
          </cell>
          <cell r="D343" t="str">
            <v>trezentos e quarenta e dois</v>
          </cell>
          <cell r="E343" t="str">
            <v>trezentos e quarenta e dois centavos</v>
          </cell>
        </row>
        <row r="344">
          <cell r="A344">
            <v>343</v>
          </cell>
          <cell r="B344" t="str">
            <v xml:space="preserve">trezentos e quarenta e tres milhões, </v>
          </cell>
          <cell r="C344" t="str">
            <v xml:space="preserve">trezentos e quarenta e tres mil, </v>
          </cell>
          <cell r="D344" t="str">
            <v>trezentos e quarenta e tres</v>
          </cell>
          <cell r="E344" t="str">
            <v>trezentos e quarenta e tres centavos</v>
          </cell>
        </row>
        <row r="345">
          <cell r="A345">
            <v>344</v>
          </cell>
          <cell r="B345" t="str">
            <v xml:space="preserve">trezentos e quarenta e quatro milhões, </v>
          </cell>
          <cell r="C345" t="str">
            <v xml:space="preserve">trezentos e quarenta e quatro mil, </v>
          </cell>
          <cell r="D345" t="str">
            <v>trezentos e quarenta e quatro</v>
          </cell>
          <cell r="E345" t="str">
            <v>trezentos e quarenta e quatro centavos</v>
          </cell>
        </row>
        <row r="346">
          <cell r="A346">
            <v>345</v>
          </cell>
          <cell r="B346" t="str">
            <v xml:space="preserve">trezentos e quarenta e cinco milhões, </v>
          </cell>
          <cell r="C346" t="str">
            <v xml:space="preserve">trezentos e quarenta e cinco mil, </v>
          </cell>
          <cell r="D346" t="str">
            <v>trezentos e quarenta e cinco</v>
          </cell>
          <cell r="E346" t="str">
            <v>trezentos e quarenta e cinco centavos</v>
          </cell>
        </row>
        <row r="347">
          <cell r="A347">
            <v>346</v>
          </cell>
          <cell r="B347" t="str">
            <v xml:space="preserve">trezentos e quarenta e seis milhões, </v>
          </cell>
          <cell r="C347" t="str">
            <v xml:space="preserve">trezentos e quarenta e seis mil, </v>
          </cell>
          <cell r="D347" t="str">
            <v>trezentos e quarenta e seis</v>
          </cell>
          <cell r="E347" t="str">
            <v>trezentos e quarenta e seis centavos</v>
          </cell>
        </row>
        <row r="348">
          <cell r="A348">
            <v>347</v>
          </cell>
          <cell r="B348" t="str">
            <v xml:space="preserve">trezentos e quarenta e sete milhões, </v>
          </cell>
          <cell r="C348" t="str">
            <v xml:space="preserve">trezentos e quarenta e sete mil, </v>
          </cell>
          <cell r="D348" t="str">
            <v>trezentos e quarenta e sete</v>
          </cell>
          <cell r="E348" t="str">
            <v>trezentos e quarenta e sete centavos</v>
          </cell>
        </row>
        <row r="349">
          <cell r="A349">
            <v>348</v>
          </cell>
          <cell r="B349" t="str">
            <v xml:space="preserve">trezentos e quarenta e oito milhões, </v>
          </cell>
          <cell r="C349" t="str">
            <v xml:space="preserve">trezentos e quarenta e oito mil, </v>
          </cell>
          <cell r="D349" t="str">
            <v>trezentos e quarenta e oito</v>
          </cell>
          <cell r="E349" t="str">
            <v>trezentos e quarenta e oito centavos</v>
          </cell>
        </row>
        <row r="350">
          <cell r="A350">
            <v>349</v>
          </cell>
          <cell r="B350" t="str">
            <v xml:space="preserve">trezentos e quarenta e nove milhões, </v>
          </cell>
          <cell r="C350" t="str">
            <v xml:space="preserve">trezentos e quarenta e nove mil, </v>
          </cell>
          <cell r="D350" t="str">
            <v>trezentos e quarenta e nove</v>
          </cell>
          <cell r="E350" t="str">
            <v>trezentos e quarenta e nove centavos</v>
          </cell>
        </row>
        <row r="351">
          <cell r="A351">
            <v>350</v>
          </cell>
          <cell r="B351" t="str">
            <v xml:space="preserve">trezentos e cinquenta milhões, </v>
          </cell>
          <cell r="C351" t="str">
            <v xml:space="preserve">trezentos e cinquenta mil, </v>
          </cell>
          <cell r="D351" t="str">
            <v>trezentos e cinquenta</v>
          </cell>
          <cell r="E351" t="str">
            <v>trezentos e cinquenta centavos</v>
          </cell>
        </row>
        <row r="352">
          <cell r="A352">
            <v>351</v>
          </cell>
          <cell r="B352" t="str">
            <v xml:space="preserve">trezentos e cinquenta e um milhões, </v>
          </cell>
          <cell r="C352" t="str">
            <v xml:space="preserve">trezentos e cinquenta e um mil, </v>
          </cell>
          <cell r="D352" t="str">
            <v>trezentos e cinquenta e um</v>
          </cell>
          <cell r="E352" t="str">
            <v>trezentos e cinquenta e um centavos</v>
          </cell>
        </row>
        <row r="353">
          <cell r="A353">
            <v>352</v>
          </cell>
          <cell r="B353" t="str">
            <v xml:space="preserve">trezentos e cinquenta e dois milhões, </v>
          </cell>
          <cell r="C353" t="str">
            <v xml:space="preserve">trezentos e cinquenta e dois mil, </v>
          </cell>
          <cell r="D353" t="str">
            <v>trezentos e cinquenta e dois</v>
          </cell>
          <cell r="E353" t="str">
            <v>trezentos e cinquenta e dois centavos</v>
          </cell>
        </row>
        <row r="354">
          <cell r="A354">
            <v>353</v>
          </cell>
          <cell r="B354" t="str">
            <v xml:space="preserve">trezentos e cinquenta e tres milhões, </v>
          </cell>
          <cell r="C354" t="str">
            <v xml:space="preserve">trezentos e cinquenta e tres mil, </v>
          </cell>
          <cell r="D354" t="str">
            <v>trezentos e cinquenta e tres</v>
          </cell>
          <cell r="E354" t="str">
            <v>trezentos e cinquenta e tres centavos</v>
          </cell>
        </row>
        <row r="355">
          <cell r="A355">
            <v>354</v>
          </cell>
          <cell r="B355" t="str">
            <v xml:space="preserve">trezentos e cinquenta e quatro milhões, </v>
          </cell>
          <cell r="C355" t="str">
            <v xml:space="preserve">trezentos e cinquenta e quatro mil, </v>
          </cell>
          <cell r="D355" t="str">
            <v>trezentos e cinquenta e quatro</v>
          </cell>
          <cell r="E355" t="str">
            <v>trezentos e cinquenta e quatro centavos</v>
          </cell>
        </row>
        <row r="356">
          <cell r="A356">
            <v>355</v>
          </cell>
          <cell r="B356" t="str">
            <v xml:space="preserve">trezentos e cinquenta e cinco milhões, </v>
          </cell>
          <cell r="C356" t="str">
            <v xml:space="preserve">trezentos e cinquenta e cinco mil, </v>
          </cell>
          <cell r="D356" t="str">
            <v>trezentos e cinquenta e cinco</v>
          </cell>
          <cell r="E356" t="str">
            <v>trezentos e cinquenta e cinco centavos</v>
          </cell>
        </row>
        <row r="357">
          <cell r="A357">
            <v>356</v>
          </cell>
          <cell r="B357" t="str">
            <v xml:space="preserve">trezentos e cinquenta e seis milhões, </v>
          </cell>
          <cell r="C357" t="str">
            <v xml:space="preserve">trezentos e cinquenta e seis mil, </v>
          </cell>
          <cell r="D357" t="str">
            <v>trezentos e cinquenta e seis</v>
          </cell>
          <cell r="E357" t="str">
            <v>trezentos e cinquenta e seis centavos</v>
          </cell>
        </row>
        <row r="358">
          <cell r="A358">
            <v>357</v>
          </cell>
          <cell r="B358" t="str">
            <v xml:space="preserve">trezentos e cinquenta e sete milhões, </v>
          </cell>
          <cell r="C358" t="str">
            <v xml:space="preserve">trezentos e cinquenta e sete mil, </v>
          </cell>
          <cell r="D358" t="str">
            <v>trezentos e cinquenta e sete</v>
          </cell>
          <cell r="E358" t="str">
            <v>trezentos e cinquenta e sete centavos</v>
          </cell>
        </row>
        <row r="359">
          <cell r="A359">
            <v>358</v>
          </cell>
          <cell r="B359" t="str">
            <v xml:space="preserve">trezentos e cinquenta e oito milhões, </v>
          </cell>
          <cell r="C359" t="str">
            <v xml:space="preserve">trezentos e cinquenta e oito mil, </v>
          </cell>
          <cell r="D359" t="str">
            <v>trezentos e cinquenta e oito</v>
          </cell>
          <cell r="E359" t="str">
            <v>trezentos e cinquenta e oito centavos</v>
          </cell>
        </row>
        <row r="360">
          <cell r="A360">
            <v>359</v>
          </cell>
          <cell r="B360" t="str">
            <v xml:space="preserve">trezentos e cinquenta e nove milhões, </v>
          </cell>
          <cell r="C360" t="str">
            <v xml:space="preserve">trezentos e cinquenta e nove mil, </v>
          </cell>
          <cell r="D360" t="str">
            <v>trezentos e cinquenta e nove</v>
          </cell>
          <cell r="E360" t="str">
            <v>trezentos e cinquenta e nove centavos</v>
          </cell>
        </row>
        <row r="361">
          <cell r="A361">
            <v>360</v>
          </cell>
          <cell r="B361" t="str">
            <v xml:space="preserve">trezentos e sessenta milhões, </v>
          </cell>
          <cell r="C361" t="str">
            <v xml:space="preserve">trezentos e sessenta mil, </v>
          </cell>
          <cell r="D361" t="str">
            <v>trezentos e sessenta</v>
          </cell>
          <cell r="E361" t="str">
            <v>trezentos e sessenta centavos</v>
          </cell>
        </row>
        <row r="362">
          <cell r="A362">
            <v>361</v>
          </cell>
          <cell r="B362" t="str">
            <v xml:space="preserve">trezentos e sessenta e um milhões, </v>
          </cell>
          <cell r="C362" t="str">
            <v xml:space="preserve">trezentos e sessenta e um mil, </v>
          </cell>
          <cell r="D362" t="str">
            <v>trezentos e sessenta e um</v>
          </cell>
          <cell r="E362" t="str">
            <v>trezentos e sessenta e um centavos</v>
          </cell>
        </row>
        <row r="363">
          <cell r="A363">
            <v>362</v>
          </cell>
          <cell r="B363" t="str">
            <v xml:space="preserve">trezentos e sessenta e dois milhões, </v>
          </cell>
          <cell r="C363" t="str">
            <v xml:space="preserve">trezentos e sessenta e dois mil, </v>
          </cell>
          <cell r="D363" t="str">
            <v>trezentos e sessenta e dois</v>
          </cell>
          <cell r="E363" t="str">
            <v>trezentos e sessenta e dois centavos</v>
          </cell>
        </row>
        <row r="364">
          <cell r="A364">
            <v>363</v>
          </cell>
          <cell r="B364" t="str">
            <v xml:space="preserve">trezentos e sessenta e tres milhões, </v>
          </cell>
          <cell r="C364" t="str">
            <v xml:space="preserve">trezentos e sessenta e tres mil, </v>
          </cell>
          <cell r="D364" t="str">
            <v>trezentos e sessenta e tres</v>
          </cell>
          <cell r="E364" t="str">
            <v>trezentos e sessenta e tres centavos</v>
          </cell>
        </row>
        <row r="365">
          <cell r="A365">
            <v>364</v>
          </cell>
          <cell r="B365" t="str">
            <v xml:space="preserve">trezentos e sessenta e quatro milhões, </v>
          </cell>
          <cell r="C365" t="str">
            <v xml:space="preserve">trezentos e sessenta e quatro mil, </v>
          </cell>
          <cell r="D365" t="str">
            <v>trezentos e sessenta e quatro</v>
          </cell>
          <cell r="E365" t="str">
            <v>trezentos e sessenta e quatro centavos</v>
          </cell>
        </row>
        <row r="366">
          <cell r="A366">
            <v>365</v>
          </cell>
          <cell r="B366" t="str">
            <v xml:space="preserve">trezentos e sessenta e cinco milhões, </v>
          </cell>
          <cell r="C366" t="str">
            <v xml:space="preserve">trezentos e sessenta e cinco mil, </v>
          </cell>
          <cell r="D366" t="str">
            <v>trezentos e sessenta e cinco</v>
          </cell>
          <cell r="E366" t="str">
            <v>trezentos e sessenta e cinco centavos</v>
          </cell>
        </row>
        <row r="367">
          <cell r="A367">
            <v>366</v>
          </cell>
          <cell r="B367" t="str">
            <v xml:space="preserve">trezentos e sessenta e seis milhões, </v>
          </cell>
          <cell r="C367" t="str">
            <v xml:space="preserve">trezentos e sessenta e seis mil, </v>
          </cell>
          <cell r="D367" t="str">
            <v>trezentos e sessenta e seis</v>
          </cell>
          <cell r="E367" t="str">
            <v>trezentos e sessenta e seis centavos</v>
          </cell>
        </row>
        <row r="368">
          <cell r="A368">
            <v>367</v>
          </cell>
          <cell r="B368" t="str">
            <v xml:space="preserve">trezentos e sessenta e sete milhões, </v>
          </cell>
          <cell r="C368" t="str">
            <v xml:space="preserve">trezentos e sessenta e sete mil, </v>
          </cell>
          <cell r="D368" t="str">
            <v>trezentos e sessenta e sete</v>
          </cell>
          <cell r="E368" t="str">
            <v>trezentos e sessenta e sete centavos</v>
          </cell>
        </row>
        <row r="369">
          <cell r="A369">
            <v>368</v>
          </cell>
          <cell r="B369" t="str">
            <v xml:space="preserve">trezentos e sessenta e oito milhões, </v>
          </cell>
          <cell r="C369" t="str">
            <v xml:space="preserve">trezentos e sessenta e oito mil, </v>
          </cell>
          <cell r="D369" t="str">
            <v>trezentos e sessenta e oito</v>
          </cell>
          <cell r="E369" t="str">
            <v>trezentos e sessenta e oito centavos</v>
          </cell>
        </row>
        <row r="370">
          <cell r="A370">
            <v>369</v>
          </cell>
          <cell r="B370" t="str">
            <v xml:space="preserve">trezentos e sessenta e nove milhões, </v>
          </cell>
          <cell r="C370" t="str">
            <v xml:space="preserve">trezentos e sessenta e nove mil, </v>
          </cell>
          <cell r="D370" t="str">
            <v>trezentos e sessenta e nove</v>
          </cell>
          <cell r="E370" t="str">
            <v>trezentos e sessenta e nove centavos</v>
          </cell>
        </row>
        <row r="371">
          <cell r="A371">
            <v>370</v>
          </cell>
          <cell r="B371" t="str">
            <v xml:space="preserve">trezentos e setenta milhões, </v>
          </cell>
          <cell r="C371" t="str">
            <v xml:space="preserve">trezentos e setenta mil, </v>
          </cell>
          <cell r="D371" t="str">
            <v>trezentos e setenta</v>
          </cell>
          <cell r="E371" t="str">
            <v>trezentos e setenta centavos</v>
          </cell>
        </row>
        <row r="372">
          <cell r="A372">
            <v>371</v>
          </cell>
          <cell r="B372" t="str">
            <v xml:space="preserve">trezentos e setenta e um milhões, </v>
          </cell>
          <cell r="C372" t="str">
            <v xml:space="preserve">trezentos e setenta e um mil, </v>
          </cell>
          <cell r="D372" t="str">
            <v>trezentos e setenta e um</v>
          </cell>
          <cell r="E372" t="str">
            <v>trezentos e setenta e um centavos</v>
          </cell>
        </row>
        <row r="373">
          <cell r="A373">
            <v>372</v>
          </cell>
          <cell r="B373" t="str">
            <v xml:space="preserve">trezentos e setenta e dois milhões, </v>
          </cell>
          <cell r="C373" t="str">
            <v xml:space="preserve">trezentos e setenta e dois mil, </v>
          </cell>
          <cell r="D373" t="str">
            <v>trezentos e setenta e dois</v>
          </cell>
          <cell r="E373" t="str">
            <v>trezentos e setenta e dois centavos</v>
          </cell>
        </row>
        <row r="374">
          <cell r="A374">
            <v>373</v>
          </cell>
          <cell r="B374" t="str">
            <v xml:space="preserve">trezentos e setenta e tres milhões, </v>
          </cell>
          <cell r="C374" t="str">
            <v xml:space="preserve">trezentos e setenta e tres mil, </v>
          </cell>
          <cell r="D374" t="str">
            <v>trezentos e setenta e tres</v>
          </cell>
          <cell r="E374" t="str">
            <v>trezentos e setenta e tres centavos</v>
          </cell>
        </row>
        <row r="375">
          <cell r="A375">
            <v>374</v>
          </cell>
          <cell r="B375" t="str">
            <v xml:space="preserve">trezentos e setenta e quatro milhões, </v>
          </cell>
          <cell r="C375" t="str">
            <v xml:space="preserve">trezentos e setenta e quatro mil, </v>
          </cell>
          <cell r="D375" t="str">
            <v>trezentos e setenta e quatro</v>
          </cell>
          <cell r="E375" t="str">
            <v>trezentos e setenta e quatro centavos</v>
          </cell>
        </row>
        <row r="376">
          <cell r="A376">
            <v>375</v>
          </cell>
          <cell r="B376" t="str">
            <v xml:space="preserve">trezentos e setenta e cinco milhões, </v>
          </cell>
          <cell r="C376" t="str">
            <v xml:space="preserve">trezentos e setenta e cinco mil, </v>
          </cell>
          <cell r="D376" t="str">
            <v>trezentos e setenta e cinco</v>
          </cell>
          <cell r="E376" t="str">
            <v>trezentos e setenta e cinco centavos</v>
          </cell>
        </row>
        <row r="377">
          <cell r="A377">
            <v>376</v>
          </cell>
          <cell r="B377" t="str">
            <v xml:space="preserve">trezentos e setenta e seis milhões, </v>
          </cell>
          <cell r="C377" t="str">
            <v xml:space="preserve">trezentos e setenta e seis mil, </v>
          </cell>
          <cell r="D377" t="str">
            <v>trezentos e setenta e seis</v>
          </cell>
          <cell r="E377" t="str">
            <v>trezentos e setenta e seis centavos</v>
          </cell>
        </row>
        <row r="378">
          <cell r="A378">
            <v>377</v>
          </cell>
          <cell r="B378" t="str">
            <v xml:space="preserve">trezentos e setenta e sete milhões, </v>
          </cell>
          <cell r="C378" t="str">
            <v xml:space="preserve">trezentos e setenta e sete mil, </v>
          </cell>
          <cell r="D378" t="str">
            <v>trezentos e setenta e sete</v>
          </cell>
          <cell r="E378" t="str">
            <v>trezentos e setenta e sete centavos</v>
          </cell>
        </row>
        <row r="379">
          <cell r="A379">
            <v>378</v>
          </cell>
          <cell r="B379" t="str">
            <v xml:space="preserve">trezentos e setenta e oito milhões, </v>
          </cell>
          <cell r="C379" t="str">
            <v xml:space="preserve">trezentos e setenta e oito mil, </v>
          </cell>
          <cell r="D379" t="str">
            <v>trezentos e setenta e oito</v>
          </cell>
          <cell r="E379" t="str">
            <v>trezentos e setenta e oito centavos</v>
          </cell>
        </row>
        <row r="380">
          <cell r="A380">
            <v>379</v>
          </cell>
          <cell r="B380" t="str">
            <v xml:space="preserve">trezentos e setenta e nove milhões, </v>
          </cell>
          <cell r="C380" t="str">
            <v xml:space="preserve">trezentos e setenta e nove mil, </v>
          </cell>
          <cell r="D380" t="str">
            <v>trezentos e setenta e nove</v>
          </cell>
          <cell r="E380" t="str">
            <v>trezentos e setenta e nove centavos</v>
          </cell>
        </row>
        <row r="381">
          <cell r="A381">
            <v>380</v>
          </cell>
          <cell r="B381" t="str">
            <v xml:space="preserve">trezentos e oitenta milhões, </v>
          </cell>
          <cell r="C381" t="str">
            <v xml:space="preserve">trezentos e oitenta mil, </v>
          </cell>
          <cell r="D381" t="str">
            <v>trezentos e oitenta</v>
          </cell>
          <cell r="E381" t="str">
            <v>trezentos e oitenta centavos</v>
          </cell>
        </row>
        <row r="382">
          <cell r="A382">
            <v>381</v>
          </cell>
          <cell r="B382" t="str">
            <v xml:space="preserve">trezentos e oitenta e um milhões, </v>
          </cell>
          <cell r="C382" t="str">
            <v xml:space="preserve">trezentos e oitenta e um mil, </v>
          </cell>
          <cell r="D382" t="str">
            <v>trezentos e oitenta e um</v>
          </cell>
          <cell r="E382" t="str">
            <v>trezentos e oitenta e um centavos</v>
          </cell>
        </row>
        <row r="383">
          <cell r="A383">
            <v>382</v>
          </cell>
          <cell r="B383" t="str">
            <v xml:space="preserve">trezentos e oitenta e dois milhões, </v>
          </cell>
          <cell r="C383" t="str">
            <v xml:space="preserve">trezentos e oitenta e dois mil, </v>
          </cell>
          <cell r="D383" t="str">
            <v>trezentos e oitenta e dois</v>
          </cell>
          <cell r="E383" t="str">
            <v>trezentos e oitenta e dois centavos</v>
          </cell>
        </row>
        <row r="384">
          <cell r="A384">
            <v>383</v>
          </cell>
          <cell r="B384" t="str">
            <v xml:space="preserve">trezentos e oitenta e tres milhões, </v>
          </cell>
          <cell r="C384" t="str">
            <v xml:space="preserve">trezentos e oitenta e tres mil, </v>
          </cell>
          <cell r="D384" t="str">
            <v>trezentos e oitenta e tres</v>
          </cell>
          <cell r="E384" t="str">
            <v>trezentos e oitenta e tres centavos</v>
          </cell>
        </row>
        <row r="385">
          <cell r="A385">
            <v>384</v>
          </cell>
          <cell r="B385" t="str">
            <v xml:space="preserve">trezentos e oitenta e quatro milhões, </v>
          </cell>
          <cell r="C385" t="str">
            <v xml:space="preserve">trezentos e oitenta e quatro mil, </v>
          </cell>
          <cell r="D385" t="str">
            <v>trezentos e oitenta e quatro</v>
          </cell>
          <cell r="E385" t="str">
            <v>trezentos e oitenta e quatro centavos</v>
          </cell>
        </row>
        <row r="386">
          <cell r="A386">
            <v>385</v>
          </cell>
          <cell r="B386" t="str">
            <v xml:space="preserve">trezentos e oitenta e cinco milhões, </v>
          </cell>
          <cell r="C386" t="str">
            <v xml:space="preserve">trezentos e oitenta e cinco mil, </v>
          </cell>
          <cell r="D386" t="str">
            <v>trezentos e oitenta e cinco</v>
          </cell>
          <cell r="E386" t="str">
            <v>trezentos e oitenta e cinco centavos</v>
          </cell>
        </row>
        <row r="387">
          <cell r="A387">
            <v>386</v>
          </cell>
          <cell r="B387" t="str">
            <v xml:space="preserve">trezentos e oitenta e seis milhões, </v>
          </cell>
          <cell r="C387" t="str">
            <v xml:space="preserve">trezentos e oitenta e seis mil, </v>
          </cell>
          <cell r="D387" t="str">
            <v>trezentos e oitenta e seis</v>
          </cell>
          <cell r="E387" t="str">
            <v>trezentos e oitenta e seis centavos</v>
          </cell>
        </row>
        <row r="388">
          <cell r="A388">
            <v>387</v>
          </cell>
          <cell r="B388" t="str">
            <v xml:space="preserve">trezentos e oitenta e sete milhões, </v>
          </cell>
          <cell r="C388" t="str">
            <v xml:space="preserve">trezentos e oitenta e sete mil, </v>
          </cell>
          <cell r="D388" t="str">
            <v>trezentos e oitenta e sete</v>
          </cell>
          <cell r="E388" t="str">
            <v>trezentos e oitenta e sete centavos</v>
          </cell>
        </row>
        <row r="389">
          <cell r="A389">
            <v>388</v>
          </cell>
          <cell r="B389" t="str">
            <v xml:space="preserve">trezentos e oitenta e oito milhões, </v>
          </cell>
          <cell r="C389" t="str">
            <v xml:space="preserve">trezentos e oitenta e oito mil, </v>
          </cell>
          <cell r="D389" t="str">
            <v>trezentos e oitenta e oito</v>
          </cell>
          <cell r="E389" t="str">
            <v>trezentos e oitenta e oito centavos</v>
          </cell>
        </row>
        <row r="390">
          <cell r="A390">
            <v>389</v>
          </cell>
          <cell r="B390" t="str">
            <v xml:space="preserve">trezentos e oitenta e nove milhões, </v>
          </cell>
          <cell r="C390" t="str">
            <v xml:space="preserve">trezentos e oitenta e nove mil, </v>
          </cell>
          <cell r="D390" t="str">
            <v>trezentos e oitenta e nove</v>
          </cell>
          <cell r="E390" t="str">
            <v>trezentos e oitenta e nove centavos</v>
          </cell>
        </row>
        <row r="391">
          <cell r="A391">
            <v>390</v>
          </cell>
          <cell r="B391" t="str">
            <v xml:space="preserve">trezentos e noventa milhões, </v>
          </cell>
          <cell r="C391" t="str">
            <v xml:space="preserve">trezentos e noventa mil, </v>
          </cell>
          <cell r="D391" t="str">
            <v>trezentos e noventa</v>
          </cell>
          <cell r="E391" t="str">
            <v>trezentos e noventa centavos</v>
          </cell>
        </row>
        <row r="392">
          <cell r="A392">
            <v>391</v>
          </cell>
          <cell r="B392" t="str">
            <v xml:space="preserve">trezentos e noventa e um milhões, </v>
          </cell>
          <cell r="C392" t="str">
            <v xml:space="preserve">trezentos e noventa e um mil, </v>
          </cell>
          <cell r="D392" t="str">
            <v>trezentos e noventa e um</v>
          </cell>
          <cell r="E392" t="str">
            <v>trezentos e noventa e um centavos</v>
          </cell>
        </row>
        <row r="393">
          <cell r="A393">
            <v>392</v>
          </cell>
          <cell r="B393" t="str">
            <v xml:space="preserve">trezentos e noventa e dois milhões, </v>
          </cell>
          <cell r="C393" t="str">
            <v xml:space="preserve">trezentos e noventa e dois mil, </v>
          </cell>
          <cell r="D393" t="str">
            <v>trezentos e noventa e dois</v>
          </cell>
          <cell r="E393" t="str">
            <v>trezentos e noventa e dois centavos</v>
          </cell>
        </row>
        <row r="394">
          <cell r="A394">
            <v>393</v>
          </cell>
          <cell r="B394" t="str">
            <v xml:space="preserve">trezentos e noventa e tres milhões, </v>
          </cell>
          <cell r="C394" t="str">
            <v xml:space="preserve">trezentos e noventa e tres mil, </v>
          </cell>
          <cell r="D394" t="str">
            <v>trezentos e noventa e tres</v>
          </cell>
          <cell r="E394" t="str">
            <v>trezentos e noventa e tres centavos</v>
          </cell>
        </row>
        <row r="395">
          <cell r="A395">
            <v>394</v>
          </cell>
          <cell r="B395" t="str">
            <v xml:space="preserve">trezentos e noventa e quatro milhões, </v>
          </cell>
          <cell r="C395" t="str">
            <v xml:space="preserve">trezentos e noventa e quatro mil, </v>
          </cell>
          <cell r="D395" t="str">
            <v>trezentos e noventa e quatro</v>
          </cell>
          <cell r="E395" t="str">
            <v>trezentos e noventa e quatro centavos</v>
          </cell>
        </row>
        <row r="396">
          <cell r="A396">
            <v>395</v>
          </cell>
          <cell r="B396" t="str">
            <v xml:space="preserve">trezentos e noventa e cinco milhões, </v>
          </cell>
          <cell r="C396" t="str">
            <v xml:space="preserve">trezentos e noventa e cinco mil, </v>
          </cell>
          <cell r="D396" t="str">
            <v>trezentos e noventa e cinco</v>
          </cell>
          <cell r="E396" t="str">
            <v>trezentos e noventa e cinco centavos</v>
          </cell>
        </row>
        <row r="397">
          <cell r="A397">
            <v>396</v>
          </cell>
          <cell r="B397" t="str">
            <v xml:space="preserve">trezentos e noventa e seis milhões, </v>
          </cell>
          <cell r="C397" t="str">
            <v xml:space="preserve">trezentos e noventa e seis mil, </v>
          </cell>
          <cell r="D397" t="str">
            <v>trezentos e noventa e seis</v>
          </cell>
          <cell r="E397" t="str">
            <v>trezentos e noventa e seis centavos</v>
          </cell>
        </row>
        <row r="398">
          <cell r="A398">
            <v>397</v>
          </cell>
          <cell r="B398" t="str">
            <v xml:space="preserve">trezentos e noventa e sete milhões, </v>
          </cell>
          <cell r="C398" t="str">
            <v xml:space="preserve">trezentos e noventa e sete mil, </v>
          </cell>
          <cell r="D398" t="str">
            <v>trezentos e noventa e sete</v>
          </cell>
          <cell r="E398" t="str">
            <v>trezentos e noventa e sete centavos</v>
          </cell>
        </row>
        <row r="399">
          <cell r="A399">
            <v>398</v>
          </cell>
          <cell r="B399" t="str">
            <v xml:space="preserve">trezentos e noventa e oito milhões, </v>
          </cell>
          <cell r="C399" t="str">
            <v xml:space="preserve">trezentos e noventa e oito mil, </v>
          </cell>
          <cell r="D399" t="str">
            <v>trezentos e noventa e oito</v>
          </cell>
          <cell r="E399" t="str">
            <v>trezentos e noventa e oito centavos</v>
          </cell>
        </row>
        <row r="400">
          <cell r="A400">
            <v>399</v>
          </cell>
          <cell r="B400" t="str">
            <v xml:space="preserve">trezentos e noventa e nove milhões, </v>
          </cell>
          <cell r="C400" t="str">
            <v xml:space="preserve">trezentos e noventa e nove mil, </v>
          </cell>
          <cell r="D400" t="str">
            <v>trezentos e noventa e nove</v>
          </cell>
          <cell r="E400" t="str">
            <v>trezentos e noventa e nove centavos</v>
          </cell>
        </row>
        <row r="401">
          <cell r="A401">
            <v>400</v>
          </cell>
          <cell r="B401" t="str">
            <v xml:space="preserve">quatrocentos milhões, </v>
          </cell>
          <cell r="C401" t="str">
            <v xml:space="preserve">quatrocentos mil, </v>
          </cell>
          <cell r="D401" t="str">
            <v>quatrocentos</v>
          </cell>
          <cell r="E401" t="str">
            <v>quatrocentos centavos</v>
          </cell>
        </row>
        <row r="402">
          <cell r="A402">
            <v>401</v>
          </cell>
          <cell r="B402" t="str">
            <v xml:space="preserve">quatrocentos e um milhões, </v>
          </cell>
          <cell r="C402" t="str">
            <v xml:space="preserve">quatrocentos e um mil, </v>
          </cell>
          <cell r="D402" t="str">
            <v>quatrocentos e um</v>
          </cell>
          <cell r="E402" t="str">
            <v>quatrocentos e um centavos</v>
          </cell>
        </row>
        <row r="403">
          <cell r="A403">
            <v>402</v>
          </cell>
          <cell r="B403" t="str">
            <v xml:space="preserve">quatrocentos e dois milhões, </v>
          </cell>
          <cell r="C403" t="str">
            <v xml:space="preserve">quatrocentos e dois mil, </v>
          </cell>
          <cell r="D403" t="str">
            <v>quatrocentos e dois</v>
          </cell>
          <cell r="E403" t="str">
            <v>quatrocentos e dois centavos</v>
          </cell>
        </row>
        <row r="404">
          <cell r="A404">
            <v>403</v>
          </cell>
          <cell r="B404" t="str">
            <v xml:space="preserve">quatrocentos e tres milhões, </v>
          </cell>
          <cell r="C404" t="str">
            <v xml:space="preserve">quatrocentos e tres mil, </v>
          </cell>
          <cell r="D404" t="str">
            <v>quatrocentos e tres</v>
          </cell>
          <cell r="E404" t="str">
            <v>quatrocentos e tres centavos</v>
          </cell>
        </row>
        <row r="405">
          <cell r="A405">
            <v>404</v>
          </cell>
          <cell r="B405" t="str">
            <v xml:space="preserve">quatrocentos e quatro milhões, </v>
          </cell>
          <cell r="C405" t="str">
            <v xml:space="preserve">quatrocentos e quatro mil, </v>
          </cell>
          <cell r="D405" t="str">
            <v>quatrocentos e quatro</v>
          </cell>
          <cell r="E405" t="str">
            <v>quatrocentos e quatro centavos</v>
          </cell>
        </row>
        <row r="406">
          <cell r="A406">
            <v>405</v>
          </cell>
          <cell r="B406" t="str">
            <v xml:space="preserve">quatrocentos e cinco milhões, </v>
          </cell>
          <cell r="C406" t="str">
            <v xml:space="preserve">quatrocentos e cinco mil, </v>
          </cell>
          <cell r="D406" t="str">
            <v>quatrocentos e cinco</v>
          </cell>
          <cell r="E406" t="str">
            <v>quatrocentos e cinco centavos</v>
          </cell>
        </row>
        <row r="407">
          <cell r="A407">
            <v>406</v>
          </cell>
          <cell r="B407" t="str">
            <v xml:space="preserve">quatrocentos e seis milhões, </v>
          </cell>
          <cell r="C407" t="str">
            <v xml:space="preserve">quatrocentos e seis mil, </v>
          </cell>
          <cell r="D407" t="str">
            <v>quatrocentos e seis</v>
          </cell>
          <cell r="E407" t="str">
            <v>quatrocentos e seis centavos</v>
          </cell>
        </row>
        <row r="408">
          <cell r="A408">
            <v>407</v>
          </cell>
          <cell r="B408" t="str">
            <v xml:space="preserve">quatrocentos e sete milhões, </v>
          </cell>
          <cell r="C408" t="str">
            <v xml:space="preserve">quatrocentos e sete mil, </v>
          </cell>
          <cell r="D408" t="str">
            <v>quatrocentos e sete</v>
          </cell>
          <cell r="E408" t="str">
            <v>quatrocentos e sete centavos</v>
          </cell>
        </row>
        <row r="409">
          <cell r="A409">
            <v>408</v>
          </cell>
          <cell r="B409" t="str">
            <v xml:space="preserve">quatrocentos e oito milhões, </v>
          </cell>
          <cell r="C409" t="str">
            <v xml:space="preserve">quatrocentos e oito mil, </v>
          </cell>
          <cell r="D409" t="str">
            <v>quatrocentos e oito</v>
          </cell>
          <cell r="E409" t="str">
            <v>quatrocentos e oito centavos</v>
          </cell>
        </row>
        <row r="410">
          <cell r="A410">
            <v>409</v>
          </cell>
          <cell r="B410" t="str">
            <v xml:space="preserve">quatrocentos e nove milhões, </v>
          </cell>
          <cell r="C410" t="str">
            <v xml:space="preserve">quatrocentos e nove mil, </v>
          </cell>
          <cell r="D410" t="str">
            <v>quatrocentos e nove</v>
          </cell>
          <cell r="E410" t="str">
            <v>quatrocentos e nove centavos</v>
          </cell>
        </row>
        <row r="411">
          <cell r="A411">
            <v>410</v>
          </cell>
          <cell r="B411" t="str">
            <v xml:space="preserve">quatrocentos e dez milhões, </v>
          </cell>
          <cell r="C411" t="str">
            <v xml:space="preserve">quatrocentos e dez mil, </v>
          </cell>
          <cell r="D411" t="str">
            <v>quatrocentos e dez</v>
          </cell>
          <cell r="E411" t="str">
            <v>quatrocentos e dez centavos</v>
          </cell>
        </row>
        <row r="412">
          <cell r="A412">
            <v>411</v>
          </cell>
          <cell r="B412" t="str">
            <v xml:space="preserve">quatrocentos e onze milhões, </v>
          </cell>
          <cell r="C412" t="str">
            <v xml:space="preserve">quatrocentos e onze mil, </v>
          </cell>
          <cell r="D412" t="str">
            <v>quatrocentos e onze</v>
          </cell>
          <cell r="E412" t="str">
            <v>quatrocentos e onze centavos</v>
          </cell>
        </row>
        <row r="413">
          <cell r="A413">
            <v>412</v>
          </cell>
          <cell r="B413" t="str">
            <v xml:space="preserve">quatrocentos e doze milhões, </v>
          </cell>
          <cell r="C413" t="str">
            <v xml:space="preserve">quatrocentos e doze mil, </v>
          </cell>
          <cell r="D413" t="str">
            <v>quatrocentos e doze</v>
          </cell>
          <cell r="E413" t="str">
            <v>quatrocentos e doze centavos</v>
          </cell>
        </row>
        <row r="414">
          <cell r="A414">
            <v>413</v>
          </cell>
          <cell r="B414" t="str">
            <v xml:space="preserve">quatrocentos e treze milhões, </v>
          </cell>
          <cell r="C414" t="str">
            <v xml:space="preserve">quatrocentos e treze mil, </v>
          </cell>
          <cell r="D414" t="str">
            <v>quatrocentos e treze</v>
          </cell>
          <cell r="E414" t="str">
            <v>quatrocentos e treze centavos</v>
          </cell>
        </row>
        <row r="415">
          <cell r="A415">
            <v>414</v>
          </cell>
          <cell r="B415" t="str">
            <v xml:space="preserve">quatrocentos e quatorze milhões, </v>
          </cell>
          <cell r="C415" t="str">
            <v xml:space="preserve">quatrocentos e quatorze mil, </v>
          </cell>
          <cell r="D415" t="str">
            <v>quatrocentos e quatorze</v>
          </cell>
          <cell r="E415" t="str">
            <v>quatrocentos e quatorze centavos</v>
          </cell>
        </row>
        <row r="416">
          <cell r="A416">
            <v>415</v>
          </cell>
          <cell r="B416" t="str">
            <v xml:space="preserve">quatrocentos e quinze milhões, </v>
          </cell>
          <cell r="C416" t="str">
            <v xml:space="preserve">quatrocentos e quinze mil, </v>
          </cell>
          <cell r="D416" t="str">
            <v>quatrocentos e quinze</v>
          </cell>
          <cell r="E416" t="str">
            <v>quatrocentos e quinze centavos</v>
          </cell>
        </row>
        <row r="417">
          <cell r="A417">
            <v>416</v>
          </cell>
          <cell r="B417" t="str">
            <v xml:space="preserve">quatrocentos e dezesseis milhões, </v>
          </cell>
          <cell r="C417" t="str">
            <v xml:space="preserve">quatrocentos e dezesseis mil, </v>
          </cell>
          <cell r="D417" t="str">
            <v>quatrocentos e dezesseis</v>
          </cell>
          <cell r="E417" t="str">
            <v>quatrocentos e dezesseis centavos</v>
          </cell>
        </row>
        <row r="418">
          <cell r="A418">
            <v>417</v>
          </cell>
          <cell r="B418" t="str">
            <v xml:space="preserve">quatrocentos e dezessete milhões, </v>
          </cell>
          <cell r="C418" t="str">
            <v xml:space="preserve">quatrocentos e dezessete mil, </v>
          </cell>
          <cell r="D418" t="str">
            <v>quatrocentos e dezessete</v>
          </cell>
          <cell r="E418" t="str">
            <v>quatrocentos e dezessete centavos</v>
          </cell>
        </row>
        <row r="419">
          <cell r="A419">
            <v>418</v>
          </cell>
          <cell r="B419" t="str">
            <v xml:space="preserve">quatrocentos e dezoito milhões, </v>
          </cell>
          <cell r="C419" t="str">
            <v xml:space="preserve">quatrocentos e dezoito mil, </v>
          </cell>
          <cell r="D419" t="str">
            <v>quatrocentos e dezoito</v>
          </cell>
          <cell r="E419" t="str">
            <v>quatrocentos e dezoito centavos</v>
          </cell>
        </row>
        <row r="420">
          <cell r="A420">
            <v>419</v>
          </cell>
          <cell r="B420" t="str">
            <v xml:space="preserve">quatrocentos e dezenove milhões, </v>
          </cell>
          <cell r="C420" t="str">
            <v xml:space="preserve">quatrocentos e dezenove mil, </v>
          </cell>
          <cell r="D420" t="str">
            <v>quatrocentos e dezenove</v>
          </cell>
          <cell r="E420" t="str">
            <v>quatrocentos e dezenove centavos</v>
          </cell>
        </row>
        <row r="421">
          <cell r="A421">
            <v>420</v>
          </cell>
          <cell r="B421" t="str">
            <v xml:space="preserve">quatrocentos e vinte milhões, </v>
          </cell>
          <cell r="C421" t="str">
            <v xml:space="preserve">quatrocentos e vinte mil, </v>
          </cell>
          <cell r="D421" t="str">
            <v>quatrocentos e vinte</v>
          </cell>
          <cell r="E421" t="str">
            <v>quatrocentos e vinte centavos</v>
          </cell>
        </row>
        <row r="422">
          <cell r="A422">
            <v>421</v>
          </cell>
          <cell r="B422" t="str">
            <v xml:space="preserve">quatrocentos e vinte e um milhões, </v>
          </cell>
          <cell r="C422" t="str">
            <v xml:space="preserve">quatrocentos e vinte e um mil, </v>
          </cell>
          <cell r="D422" t="str">
            <v>quatrocentos e vinte e um</v>
          </cell>
          <cell r="E422" t="str">
            <v>quatrocentos e vinte e um centavos</v>
          </cell>
        </row>
        <row r="423">
          <cell r="A423">
            <v>422</v>
          </cell>
          <cell r="B423" t="str">
            <v xml:space="preserve">quatrocentos e vinte e dois milhões, </v>
          </cell>
          <cell r="C423" t="str">
            <v xml:space="preserve">quatrocentos e vinte e dois mil, </v>
          </cell>
          <cell r="D423" t="str">
            <v>quatrocentos e vinte e dois</v>
          </cell>
          <cell r="E423" t="str">
            <v>quatrocentos e vinte e dois centavos</v>
          </cell>
        </row>
        <row r="424">
          <cell r="A424">
            <v>423</v>
          </cell>
          <cell r="B424" t="str">
            <v xml:space="preserve">quatrocentos e vinte e tres milhões, </v>
          </cell>
          <cell r="C424" t="str">
            <v xml:space="preserve">quatrocentos e vinte e tres mil, </v>
          </cell>
          <cell r="D424" t="str">
            <v>quatrocentos e vinte e tres</v>
          </cell>
          <cell r="E424" t="str">
            <v>quatrocentos e vinte e tres centavos</v>
          </cell>
        </row>
        <row r="425">
          <cell r="A425">
            <v>424</v>
          </cell>
          <cell r="B425" t="str">
            <v xml:space="preserve">quatrocentos e vinte e quatro milhões, </v>
          </cell>
          <cell r="C425" t="str">
            <v xml:space="preserve">quatrocentos e vinte e quatro mil, </v>
          </cell>
          <cell r="D425" t="str">
            <v>quatrocentos e vinte e quatro</v>
          </cell>
          <cell r="E425" t="str">
            <v>quatrocentos e vinte e quatro centavos</v>
          </cell>
        </row>
        <row r="426">
          <cell r="A426">
            <v>425</v>
          </cell>
          <cell r="B426" t="str">
            <v xml:space="preserve">quatrocentos e vinte e cinco milhões, </v>
          </cell>
          <cell r="C426" t="str">
            <v xml:space="preserve">quatrocentos e vinte e cinco mil, </v>
          </cell>
          <cell r="D426" t="str">
            <v>quatrocentos e vinte e cinco</v>
          </cell>
          <cell r="E426" t="str">
            <v>quatrocentos e vinte e cinco centavos</v>
          </cell>
        </row>
        <row r="427">
          <cell r="A427">
            <v>426</v>
          </cell>
          <cell r="B427" t="str">
            <v xml:space="preserve">quatrocentos e vinte e seis milhões, </v>
          </cell>
          <cell r="C427" t="str">
            <v xml:space="preserve">quatrocentos e vinte e seis mil, </v>
          </cell>
          <cell r="D427" t="str">
            <v>quatrocentos e vinte e seis</v>
          </cell>
          <cell r="E427" t="str">
            <v>quatrocentos e vinte e seis centavos</v>
          </cell>
        </row>
        <row r="428">
          <cell r="A428">
            <v>427</v>
          </cell>
          <cell r="B428" t="str">
            <v xml:space="preserve">quatrocentos e vinte e sete milhões, </v>
          </cell>
          <cell r="C428" t="str">
            <v xml:space="preserve">quatrocentos e vinte e sete mil, </v>
          </cell>
          <cell r="D428" t="str">
            <v>quatrocentos e vinte e sete</v>
          </cell>
          <cell r="E428" t="str">
            <v>quatrocentos e vinte e sete centavos</v>
          </cell>
        </row>
        <row r="429">
          <cell r="A429">
            <v>428</v>
          </cell>
          <cell r="B429" t="str">
            <v xml:space="preserve">quatrocentos e vinte e oito milhões, </v>
          </cell>
          <cell r="C429" t="str">
            <v xml:space="preserve">quatrocentos e vinte e oito mil, </v>
          </cell>
          <cell r="D429" t="str">
            <v>quatrocentos e vinte e oito</v>
          </cell>
          <cell r="E429" t="str">
            <v>quatrocentos e vinte e oito centavos</v>
          </cell>
        </row>
        <row r="430">
          <cell r="A430">
            <v>429</v>
          </cell>
          <cell r="B430" t="str">
            <v xml:space="preserve">quatrocentos e vinte e nove milhões, </v>
          </cell>
          <cell r="C430" t="str">
            <v xml:space="preserve">quatrocentos e vinte e nove mil, </v>
          </cell>
          <cell r="D430" t="str">
            <v>quatrocentos e vinte e nove</v>
          </cell>
          <cell r="E430" t="str">
            <v>quatrocentos e vinte e nove centavos</v>
          </cell>
        </row>
        <row r="431">
          <cell r="A431">
            <v>430</v>
          </cell>
          <cell r="B431" t="str">
            <v xml:space="preserve">quatrocentos e trinta milhões, </v>
          </cell>
          <cell r="C431" t="str">
            <v xml:space="preserve">quatrocentos e trinta mil, </v>
          </cell>
          <cell r="D431" t="str">
            <v>quatrocentos e trinta</v>
          </cell>
          <cell r="E431" t="str">
            <v>quatrocentos e trinta centavos</v>
          </cell>
        </row>
        <row r="432">
          <cell r="A432">
            <v>431</v>
          </cell>
          <cell r="B432" t="str">
            <v xml:space="preserve">quatrocentos e trinta e um milhões, </v>
          </cell>
          <cell r="C432" t="str">
            <v xml:space="preserve">quatrocentos e trinta e um mil, </v>
          </cell>
          <cell r="D432" t="str">
            <v>quatrocentos e trinta e um</v>
          </cell>
          <cell r="E432" t="str">
            <v>quatrocentos e trinta e um centavos</v>
          </cell>
        </row>
        <row r="433">
          <cell r="A433">
            <v>432</v>
          </cell>
          <cell r="B433" t="str">
            <v xml:space="preserve">quatrocentos e trinta e dois milhões, </v>
          </cell>
          <cell r="C433" t="str">
            <v xml:space="preserve">quatrocentos e trinta e dois mil, </v>
          </cell>
          <cell r="D433" t="str">
            <v>quatrocentos e trinta e dois</v>
          </cell>
          <cell r="E433" t="str">
            <v>quatrocentos e trinta e dois centavos</v>
          </cell>
        </row>
        <row r="434">
          <cell r="A434">
            <v>433</v>
          </cell>
          <cell r="B434" t="str">
            <v xml:space="preserve">quatrocentos e trinta e tres milhões, </v>
          </cell>
          <cell r="C434" t="str">
            <v xml:space="preserve">quatrocentos e trinta e tres mil, </v>
          </cell>
          <cell r="D434" t="str">
            <v>quatrocentos e trinta e tres</v>
          </cell>
          <cell r="E434" t="str">
            <v>quatrocentos e trinta e tres centavos</v>
          </cell>
        </row>
        <row r="435">
          <cell r="A435">
            <v>434</v>
          </cell>
          <cell r="B435" t="str">
            <v xml:space="preserve">quatrocentos e trinta e quatro milhões, </v>
          </cell>
          <cell r="C435" t="str">
            <v xml:space="preserve">quatrocentos e trinta e quatro mil, </v>
          </cell>
          <cell r="D435" t="str">
            <v>quatrocentos e trinta e quatro</v>
          </cell>
          <cell r="E435" t="str">
            <v>quatrocentos e trinta e quatro centavos</v>
          </cell>
        </row>
        <row r="436">
          <cell r="A436">
            <v>435</v>
          </cell>
          <cell r="B436" t="str">
            <v xml:space="preserve">quatrocentos e trinta e cinco milhões, </v>
          </cell>
          <cell r="C436" t="str">
            <v xml:space="preserve">quatrocentos e trinta e cinco mil, </v>
          </cell>
          <cell r="D436" t="str">
            <v>quatrocentos e trinta e cinco</v>
          </cell>
          <cell r="E436" t="str">
            <v>quatrocentos e trinta e cinco centavos</v>
          </cell>
        </row>
        <row r="437">
          <cell r="A437">
            <v>436</v>
          </cell>
          <cell r="B437" t="str">
            <v xml:space="preserve">quatrocentos e trinta e seis milhões, </v>
          </cell>
          <cell r="C437" t="str">
            <v xml:space="preserve">quatrocentos e trinta e seis mil, </v>
          </cell>
          <cell r="D437" t="str">
            <v>quatrocentos e trinta e seis</v>
          </cell>
          <cell r="E437" t="str">
            <v>quatrocentos e trinta e seis centavos</v>
          </cell>
        </row>
        <row r="438">
          <cell r="A438">
            <v>437</v>
          </cell>
          <cell r="B438" t="str">
            <v xml:space="preserve">quatrocentos e trinta e sete milhões, </v>
          </cell>
          <cell r="C438" t="str">
            <v xml:space="preserve">quatrocentos e trinta e sete mil, </v>
          </cell>
          <cell r="D438" t="str">
            <v>quatrocentos e trinta e sete</v>
          </cell>
          <cell r="E438" t="str">
            <v>quatrocentos e trinta e sete centavos</v>
          </cell>
        </row>
        <row r="439">
          <cell r="A439">
            <v>438</v>
          </cell>
          <cell r="B439" t="str">
            <v xml:space="preserve">quatrocentos e trinta e oito milhões, </v>
          </cell>
          <cell r="C439" t="str">
            <v xml:space="preserve">quatrocentos e trinta e oito mil, </v>
          </cell>
          <cell r="D439" t="str">
            <v>quatrocentos e trinta e oito</v>
          </cell>
          <cell r="E439" t="str">
            <v>quatrocentos e trinta e oito centavos</v>
          </cell>
        </row>
        <row r="440">
          <cell r="A440">
            <v>439</v>
          </cell>
          <cell r="B440" t="str">
            <v xml:space="preserve">quatrocentos e trinta e nove milhões, </v>
          </cell>
          <cell r="C440" t="str">
            <v xml:space="preserve">quatrocentos e trinta e nove mil, </v>
          </cell>
          <cell r="D440" t="str">
            <v>quatrocentos e trinta e nove</v>
          </cell>
          <cell r="E440" t="str">
            <v>quatrocentos e trinta e nove centavos</v>
          </cell>
        </row>
        <row r="441">
          <cell r="A441">
            <v>440</v>
          </cell>
          <cell r="B441" t="str">
            <v xml:space="preserve">quatrocentos e quarenta milhões, </v>
          </cell>
          <cell r="C441" t="str">
            <v xml:space="preserve">quatrocentos e quarenta mil, </v>
          </cell>
          <cell r="D441" t="str">
            <v>quatrocentos e quarenta</v>
          </cell>
          <cell r="E441" t="str">
            <v>quatrocentos e quarenta centavos</v>
          </cell>
        </row>
        <row r="442">
          <cell r="A442">
            <v>441</v>
          </cell>
          <cell r="B442" t="str">
            <v xml:space="preserve">quatrocentos e quarenta e um milhões, </v>
          </cell>
          <cell r="C442" t="str">
            <v xml:space="preserve">quatrocentos e quarenta e um mil, </v>
          </cell>
          <cell r="D442" t="str">
            <v>quatrocentos e quarenta e um</v>
          </cell>
          <cell r="E442" t="str">
            <v>quatrocentos e quarenta e um centavos</v>
          </cell>
        </row>
        <row r="443">
          <cell r="A443">
            <v>442</v>
          </cell>
          <cell r="B443" t="str">
            <v xml:space="preserve">quatrocentos e quarenta e dois milhões, </v>
          </cell>
          <cell r="C443" t="str">
            <v xml:space="preserve">quatrocentos e quarenta e dois mil, </v>
          </cell>
          <cell r="D443" t="str">
            <v>quatrocentos e quarenta e dois</v>
          </cell>
          <cell r="E443" t="str">
            <v>quatrocentos e quarenta e dois centavos</v>
          </cell>
        </row>
        <row r="444">
          <cell r="A444">
            <v>443</v>
          </cell>
          <cell r="B444" t="str">
            <v xml:space="preserve">quatrocentos e quarenta e tres milhões, </v>
          </cell>
          <cell r="C444" t="str">
            <v xml:space="preserve">quatrocentos e quarenta e tres mil, </v>
          </cell>
          <cell r="D444" t="str">
            <v>quatrocentos e quarenta e tres</v>
          </cell>
          <cell r="E444" t="str">
            <v>quatrocentos e quarenta e tres centavos</v>
          </cell>
        </row>
        <row r="445">
          <cell r="A445">
            <v>444</v>
          </cell>
          <cell r="B445" t="str">
            <v xml:space="preserve">quatrocentos e quarenta e quatro milhões, </v>
          </cell>
          <cell r="C445" t="str">
            <v xml:space="preserve">quatrocentos e quarenta e quatro mil, </v>
          </cell>
          <cell r="D445" t="str">
            <v>quatrocentos e quarenta e quatro</v>
          </cell>
          <cell r="E445" t="str">
            <v>quatrocentos e quarenta e quatro centavos</v>
          </cell>
        </row>
        <row r="446">
          <cell r="A446">
            <v>445</v>
          </cell>
          <cell r="B446" t="str">
            <v xml:space="preserve">quatrocentos e quarenta e cinco milhões, </v>
          </cell>
          <cell r="C446" t="str">
            <v xml:space="preserve">quatrocentos e quarenta e cinco mil, </v>
          </cell>
          <cell r="D446" t="str">
            <v>quatrocentos e quarenta e cinco</v>
          </cell>
          <cell r="E446" t="str">
            <v>quatrocentos e quarenta e cinco centavos</v>
          </cell>
        </row>
        <row r="447">
          <cell r="A447">
            <v>446</v>
          </cell>
          <cell r="B447" t="str">
            <v xml:space="preserve">quatrocentos e quarenta e seis milhões, </v>
          </cell>
          <cell r="C447" t="str">
            <v xml:space="preserve">quatrocentos e quarenta e seis mil, </v>
          </cell>
          <cell r="D447" t="str">
            <v>quatrocentos e quarenta e seis</v>
          </cell>
          <cell r="E447" t="str">
            <v>quatrocentos e quarenta e seis centavos</v>
          </cell>
        </row>
        <row r="448">
          <cell r="A448">
            <v>447</v>
          </cell>
          <cell r="B448" t="str">
            <v xml:space="preserve">quatrocentos e quarenta e sete milhões, </v>
          </cell>
          <cell r="C448" t="str">
            <v xml:space="preserve">quatrocentos e quarenta e sete mil, </v>
          </cell>
          <cell r="D448" t="str">
            <v>quatrocentos e quarenta e sete</v>
          </cell>
          <cell r="E448" t="str">
            <v>quatrocentos e quarenta e sete centavos</v>
          </cell>
        </row>
        <row r="449">
          <cell r="A449">
            <v>448</v>
          </cell>
          <cell r="B449" t="str">
            <v xml:space="preserve">quatrocentos e quarenta e oito milhões, </v>
          </cell>
          <cell r="C449" t="str">
            <v xml:space="preserve">quatrocentos e quarenta e oito mil, </v>
          </cell>
          <cell r="D449" t="str">
            <v>quatrocentos e quarenta e oito</v>
          </cell>
          <cell r="E449" t="str">
            <v>quatrocentos e quarenta e oito centavos</v>
          </cell>
        </row>
        <row r="450">
          <cell r="A450">
            <v>449</v>
          </cell>
          <cell r="B450" t="str">
            <v xml:space="preserve">quatrocentos e quarenta e nove milhões, </v>
          </cell>
          <cell r="C450" t="str">
            <v xml:space="preserve">quatrocentos e quarenta e nove mil, </v>
          </cell>
          <cell r="D450" t="str">
            <v>quatrocentos e quarenta e nove</v>
          </cell>
          <cell r="E450" t="str">
            <v>quatrocentos e quarenta e nove centavos</v>
          </cell>
        </row>
        <row r="451">
          <cell r="A451">
            <v>450</v>
          </cell>
          <cell r="B451" t="str">
            <v xml:space="preserve">quatrocentos e cinquenta milhões, </v>
          </cell>
          <cell r="C451" t="str">
            <v xml:space="preserve">quatrocentos e cinquenta mil, </v>
          </cell>
          <cell r="D451" t="str">
            <v>quatrocentos e cinquenta</v>
          </cell>
          <cell r="E451" t="str">
            <v>quatrocentos e cinquenta centavos</v>
          </cell>
        </row>
        <row r="452">
          <cell r="A452">
            <v>451</v>
          </cell>
          <cell r="B452" t="str">
            <v xml:space="preserve">quatrocentos e cinquenta e um milhões, </v>
          </cell>
          <cell r="C452" t="str">
            <v xml:space="preserve">quatrocentos e cinquenta e um mil, </v>
          </cell>
          <cell r="D452" t="str">
            <v>quatrocentos e cinquenta e um</v>
          </cell>
          <cell r="E452" t="str">
            <v>quatrocentos e cinquenta e um centavos</v>
          </cell>
        </row>
        <row r="453">
          <cell r="A453">
            <v>452</v>
          </cell>
          <cell r="B453" t="str">
            <v xml:space="preserve">quatrocentos e cinquenta e dois milhões, </v>
          </cell>
          <cell r="C453" t="str">
            <v xml:space="preserve">quatrocentos e cinquenta e dois mil, </v>
          </cell>
          <cell r="D453" t="str">
            <v>quatrocentos e cinquenta e dois</v>
          </cell>
          <cell r="E453" t="str">
            <v>quatrocentos e cinquenta e dois centavos</v>
          </cell>
        </row>
        <row r="454">
          <cell r="A454">
            <v>453</v>
          </cell>
          <cell r="B454" t="str">
            <v xml:space="preserve">quatrocentos e cinquenta e tres milhões, </v>
          </cell>
          <cell r="C454" t="str">
            <v xml:space="preserve">quatrocentos e cinquenta e tres mil, </v>
          </cell>
          <cell r="D454" t="str">
            <v>quatrocentos e cinquenta e tres</v>
          </cell>
          <cell r="E454" t="str">
            <v>quatrocentos e cinquenta e tres centavos</v>
          </cell>
        </row>
        <row r="455">
          <cell r="A455">
            <v>454</v>
          </cell>
          <cell r="B455" t="str">
            <v xml:space="preserve">quatrocentos e cinquenta e quatro milhões, </v>
          </cell>
          <cell r="C455" t="str">
            <v xml:space="preserve">quatrocentos e cinquenta e quatro mil, </v>
          </cell>
          <cell r="D455" t="str">
            <v>quatrocentos e cinquenta e quatro</v>
          </cell>
          <cell r="E455" t="str">
            <v>quatrocentos e cinquenta e quatro centavos</v>
          </cell>
        </row>
        <row r="456">
          <cell r="A456">
            <v>455</v>
          </cell>
          <cell r="B456" t="str">
            <v xml:space="preserve">quatrocentos e cinquenta e cinco milhões, </v>
          </cell>
          <cell r="C456" t="str">
            <v xml:space="preserve">quatrocentos e cinquenta e cinco mil, </v>
          </cell>
          <cell r="D456" t="str">
            <v>quatrocentos e cinquenta e cinco</v>
          </cell>
          <cell r="E456" t="str">
            <v>quatrocentos e cinquenta e cinco centavos</v>
          </cell>
        </row>
        <row r="457">
          <cell r="A457">
            <v>456</v>
          </cell>
          <cell r="B457" t="str">
            <v xml:space="preserve">quatrocentos e cinquenta e seis milhões, </v>
          </cell>
          <cell r="C457" t="str">
            <v xml:space="preserve">quatrocentos e cinquenta e seis mil, </v>
          </cell>
          <cell r="D457" t="str">
            <v>quatrocentos e cinquenta e seis</v>
          </cell>
          <cell r="E457" t="str">
            <v>quatrocentos e cinquenta e seis centavos</v>
          </cell>
        </row>
        <row r="458">
          <cell r="A458">
            <v>457</v>
          </cell>
          <cell r="B458" t="str">
            <v xml:space="preserve">quatrocentos e cinquenta e sete milhões, </v>
          </cell>
          <cell r="C458" t="str">
            <v xml:space="preserve">quatrocentos e cinquenta e sete mil, </v>
          </cell>
          <cell r="D458" t="str">
            <v>quatrocentos e cinquenta e sete</v>
          </cell>
          <cell r="E458" t="str">
            <v>quatrocentos e cinquenta e sete centavos</v>
          </cell>
        </row>
        <row r="459">
          <cell r="A459">
            <v>458</v>
          </cell>
          <cell r="B459" t="str">
            <v xml:space="preserve">quatrocentos e cinquenta e oito milhões, </v>
          </cell>
          <cell r="C459" t="str">
            <v xml:space="preserve">quatrocentos e cinquenta e oito mil, </v>
          </cell>
          <cell r="D459" t="str">
            <v>quatrocentos e cinquenta e oito</v>
          </cell>
          <cell r="E459" t="str">
            <v>quatrocentos e cinquenta e oito centavos</v>
          </cell>
        </row>
        <row r="460">
          <cell r="A460">
            <v>459</v>
          </cell>
          <cell r="B460" t="str">
            <v xml:space="preserve">quatrocentos e cinquenta e nove milhões, </v>
          </cell>
          <cell r="C460" t="str">
            <v xml:space="preserve">quatrocentos e cinquenta e nove mil, </v>
          </cell>
          <cell r="D460" t="str">
            <v>quatrocentos e cinquenta e nove</v>
          </cell>
          <cell r="E460" t="str">
            <v>quatrocentos e cinquenta e nove centavos</v>
          </cell>
        </row>
        <row r="461">
          <cell r="A461">
            <v>460</v>
          </cell>
          <cell r="B461" t="str">
            <v xml:space="preserve">quatrocentos e sessenta milhões, </v>
          </cell>
          <cell r="C461" t="str">
            <v xml:space="preserve">quatrocentos e sessenta mil, </v>
          </cell>
          <cell r="D461" t="str">
            <v>quatrocentos e sessenta</v>
          </cell>
          <cell r="E461" t="str">
            <v>quatrocentos e sessenta centavos</v>
          </cell>
        </row>
        <row r="462">
          <cell r="A462">
            <v>461</v>
          </cell>
          <cell r="B462" t="str">
            <v xml:space="preserve">quatrocentos e sessenta e um milhões, </v>
          </cell>
          <cell r="C462" t="str">
            <v xml:space="preserve">quatrocentos e sessenta e um mil, </v>
          </cell>
          <cell r="D462" t="str">
            <v>quatrocentos e sessenta e um</v>
          </cell>
          <cell r="E462" t="str">
            <v>quatrocentos e sessenta e um centavos</v>
          </cell>
        </row>
        <row r="463">
          <cell r="A463">
            <v>462</v>
          </cell>
          <cell r="B463" t="str">
            <v xml:space="preserve">quatrocentos e sessenta e dois milhões, </v>
          </cell>
          <cell r="C463" t="str">
            <v xml:space="preserve">quatrocentos e sessenta e dois mil, </v>
          </cell>
          <cell r="D463" t="str">
            <v>quatrocentos e sessenta e dois</v>
          </cell>
          <cell r="E463" t="str">
            <v>quatrocentos e sessenta e dois centavos</v>
          </cell>
        </row>
        <row r="464">
          <cell r="A464">
            <v>463</v>
          </cell>
          <cell r="B464" t="str">
            <v xml:space="preserve">quatrocentos e sessenta e tres milhões, </v>
          </cell>
          <cell r="C464" t="str">
            <v xml:space="preserve">quatrocentos e sessenta e tres mil, </v>
          </cell>
          <cell r="D464" t="str">
            <v>quatrocentos e sessenta e tres</v>
          </cell>
          <cell r="E464" t="str">
            <v>quatrocentos e sessenta e tres centavos</v>
          </cell>
        </row>
        <row r="465">
          <cell r="A465">
            <v>464</v>
          </cell>
          <cell r="B465" t="str">
            <v xml:space="preserve">quatrocentos e sessenta e quatro milhões, </v>
          </cell>
          <cell r="C465" t="str">
            <v xml:space="preserve">quatrocentos e sessenta e quatro mil, </v>
          </cell>
          <cell r="D465" t="str">
            <v>quatrocentos e sessenta e quatro</v>
          </cell>
          <cell r="E465" t="str">
            <v>quatrocentos e sessenta e quatro centavos</v>
          </cell>
        </row>
        <row r="466">
          <cell r="A466">
            <v>465</v>
          </cell>
          <cell r="B466" t="str">
            <v xml:space="preserve">quatrocentos e sessenta e cinco milhões, </v>
          </cell>
          <cell r="C466" t="str">
            <v xml:space="preserve">quatrocentos e sessenta e cinco mil, </v>
          </cell>
          <cell r="D466" t="str">
            <v>quatrocentos e sessenta e cinco</v>
          </cell>
          <cell r="E466" t="str">
            <v>quatrocentos e sessenta e cinco centavos</v>
          </cell>
        </row>
        <row r="467">
          <cell r="A467">
            <v>466</v>
          </cell>
          <cell r="B467" t="str">
            <v xml:space="preserve">quatrocentos e sessenta e seis milhões, </v>
          </cell>
          <cell r="C467" t="str">
            <v xml:space="preserve">quatrocentos e sessenta e seis mil, </v>
          </cell>
          <cell r="D467" t="str">
            <v>quatrocentos e sessenta e seis</v>
          </cell>
          <cell r="E467" t="str">
            <v>quatrocentos e sessenta e seis centavos</v>
          </cell>
        </row>
        <row r="468">
          <cell r="A468">
            <v>467</v>
          </cell>
          <cell r="B468" t="str">
            <v xml:space="preserve">quatrocentos e sessenta e sete milhões, </v>
          </cell>
          <cell r="C468" t="str">
            <v xml:space="preserve">quatrocentos e sessenta e sete mil, </v>
          </cell>
          <cell r="D468" t="str">
            <v>quatrocentos e sessenta e sete</v>
          </cell>
          <cell r="E468" t="str">
            <v>quatrocentos e sessenta e sete centavos</v>
          </cell>
        </row>
        <row r="469">
          <cell r="A469">
            <v>468</v>
          </cell>
          <cell r="B469" t="str">
            <v xml:space="preserve">quatrocentos e sessenta e oito milhões, </v>
          </cell>
          <cell r="C469" t="str">
            <v xml:space="preserve">quatrocentos e sessenta e oito mil, </v>
          </cell>
          <cell r="D469" t="str">
            <v>quatrocentos e sessenta e oito</v>
          </cell>
          <cell r="E469" t="str">
            <v>quatrocentos e sessenta e oito centavos</v>
          </cell>
        </row>
        <row r="470">
          <cell r="A470">
            <v>469</v>
          </cell>
          <cell r="B470" t="str">
            <v xml:space="preserve">quatrocentos e sessenta e nove milhões, </v>
          </cell>
          <cell r="C470" t="str">
            <v xml:space="preserve">quatrocentos e sessenta e nove mil, </v>
          </cell>
          <cell r="D470" t="str">
            <v>quatrocentos e sessenta e nove</v>
          </cell>
          <cell r="E470" t="str">
            <v>quatrocentos e sessenta e nove centavos</v>
          </cell>
        </row>
        <row r="471">
          <cell r="A471">
            <v>470</v>
          </cell>
          <cell r="B471" t="str">
            <v xml:space="preserve">quatrocentos e setenta milhões, </v>
          </cell>
          <cell r="C471" t="str">
            <v xml:space="preserve">quatrocentos e setenta mil, </v>
          </cell>
          <cell r="D471" t="str">
            <v>quatrocentos e setenta</v>
          </cell>
          <cell r="E471" t="str">
            <v>quatrocentos e setenta centavos</v>
          </cell>
        </row>
        <row r="472">
          <cell r="A472">
            <v>471</v>
          </cell>
          <cell r="B472" t="str">
            <v xml:space="preserve">quatrocentos e setenta e um milhões, </v>
          </cell>
          <cell r="C472" t="str">
            <v xml:space="preserve">quatrocentos e setenta e um mil, </v>
          </cell>
          <cell r="D472" t="str">
            <v>quatrocentos e setenta e um</v>
          </cell>
          <cell r="E472" t="str">
            <v>quatrocentos e setenta e um centavos</v>
          </cell>
        </row>
        <row r="473">
          <cell r="A473">
            <v>472</v>
          </cell>
          <cell r="B473" t="str">
            <v xml:space="preserve">quatrocentos e setenta e dois milhões, </v>
          </cell>
          <cell r="C473" t="str">
            <v xml:space="preserve">quatrocentos e setenta e dois mil, </v>
          </cell>
          <cell r="D473" t="str">
            <v>quatrocentos e setenta e dois</v>
          </cell>
          <cell r="E473" t="str">
            <v>quatrocentos e setenta e dois centavos</v>
          </cell>
        </row>
        <row r="474">
          <cell r="A474">
            <v>473</v>
          </cell>
          <cell r="B474" t="str">
            <v xml:space="preserve">quatrocentos e setenta e tres milhões, </v>
          </cell>
          <cell r="C474" t="str">
            <v xml:space="preserve">quatrocentos e setenta e tres mil, </v>
          </cell>
          <cell r="D474" t="str">
            <v>quatrocentos e setenta e tres</v>
          </cell>
          <cell r="E474" t="str">
            <v>quatrocentos e setenta e tres centavos</v>
          </cell>
        </row>
        <row r="475">
          <cell r="A475">
            <v>474</v>
          </cell>
          <cell r="B475" t="str">
            <v xml:space="preserve">quatrocentos e setenta e quatro milhões, </v>
          </cell>
          <cell r="C475" t="str">
            <v xml:space="preserve">quatrocentos e setenta e quatro mil, </v>
          </cell>
          <cell r="D475" t="str">
            <v>quatrocentos e setenta e quatro</v>
          </cell>
          <cell r="E475" t="str">
            <v>quatrocentos e setenta e quatro centavos</v>
          </cell>
        </row>
        <row r="476">
          <cell r="A476">
            <v>475</v>
          </cell>
          <cell r="B476" t="str">
            <v xml:space="preserve">quatrocentos e setenta e cinco milhões, </v>
          </cell>
          <cell r="C476" t="str">
            <v xml:space="preserve">quatrocentos e setenta e cinco mil, </v>
          </cell>
          <cell r="D476" t="str">
            <v>quatrocentos e setenta e cinco</v>
          </cell>
          <cell r="E476" t="str">
            <v>quatrocentos e setenta e cinco centavos</v>
          </cell>
        </row>
        <row r="477">
          <cell r="A477">
            <v>476</v>
          </cell>
          <cell r="B477" t="str">
            <v xml:space="preserve">quatrocentos e setenta e seis milhões, </v>
          </cell>
          <cell r="C477" t="str">
            <v xml:space="preserve">quatrocentos e setenta e seis mil, </v>
          </cell>
          <cell r="D477" t="str">
            <v>quatrocentos e setenta e seis</v>
          </cell>
          <cell r="E477" t="str">
            <v>quatrocentos e setenta e seis centavos</v>
          </cell>
        </row>
        <row r="478">
          <cell r="A478">
            <v>477</v>
          </cell>
          <cell r="B478" t="str">
            <v xml:space="preserve">quatrocentos e setenta e sete milhões, </v>
          </cell>
          <cell r="C478" t="str">
            <v xml:space="preserve">quatrocentos e setenta e sete mil, </v>
          </cell>
          <cell r="D478" t="str">
            <v>quatrocentos e setenta e sete</v>
          </cell>
          <cell r="E478" t="str">
            <v>quatrocentos e setenta e sete centavos</v>
          </cell>
        </row>
        <row r="479">
          <cell r="A479">
            <v>478</v>
          </cell>
          <cell r="B479" t="str">
            <v xml:space="preserve">quatrocentos e setenta e oito milhões, </v>
          </cell>
          <cell r="C479" t="str">
            <v xml:space="preserve">quatrocentos e setenta e oito mil, </v>
          </cell>
          <cell r="D479" t="str">
            <v>quatrocentos e setenta e oito</v>
          </cell>
          <cell r="E479" t="str">
            <v>quatrocentos e setenta e oito centavos</v>
          </cell>
        </row>
        <row r="480">
          <cell r="A480">
            <v>479</v>
          </cell>
          <cell r="B480" t="str">
            <v xml:space="preserve">quatrocentos e setenta e nove milhões, </v>
          </cell>
          <cell r="C480" t="str">
            <v xml:space="preserve">quatrocentos e setenta e nove mil, </v>
          </cell>
          <cell r="D480" t="str">
            <v>quatrocentos e setenta e nove</v>
          </cell>
          <cell r="E480" t="str">
            <v>quatrocentos e setenta e nove centavos</v>
          </cell>
        </row>
        <row r="481">
          <cell r="A481">
            <v>480</v>
          </cell>
          <cell r="B481" t="str">
            <v xml:space="preserve">quatrocentos e oitenta milhões, </v>
          </cell>
          <cell r="C481" t="str">
            <v xml:space="preserve">quatrocentos e oitenta mil, </v>
          </cell>
          <cell r="D481" t="str">
            <v>quatrocentos e oitenta</v>
          </cell>
          <cell r="E481" t="str">
            <v>quatrocentos e oitenta centavos</v>
          </cell>
        </row>
        <row r="482">
          <cell r="A482">
            <v>481</v>
          </cell>
          <cell r="B482" t="str">
            <v xml:space="preserve">quatrocentos e oitenta e um milhões, </v>
          </cell>
          <cell r="C482" t="str">
            <v xml:space="preserve">quatrocentos e oitenta e um mil, </v>
          </cell>
          <cell r="D482" t="str">
            <v>quatrocentos e oitenta e um</v>
          </cell>
          <cell r="E482" t="str">
            <v>quatrocentos e oitenta e um centavos</v>
          </cell>
        </row>
        <row r="483">
          <cell r="A483">
            <v>482</v>
          </cell>
          <cell r="B483" t="str">
            <v xml:space="preserve">quatrocentos e oitenta e dois milhões, </v>
          </cell>
          <cell r="C483" t="str">
            <v xml:space="preserve">quatrocentos e oitenta e dois mil, </v>
          </cell>
          <cell r="D483" t="str">
            <v>quatrocentos e oitenta e dois</v>
          </cell>
          <cell r="E483" t="str">
            <v>quatrocentos e oitenta e dois centavos</v>
          </cell>
        </row>
        <row r="484">
          <cell r="A484">
            <v>483</v>
          </cell>
          <cell r="B484" t="str">
            <v xml:space="preserve">quatrocentos e oitenta e tres milhões, </v>
          </cell>
          <cell r="C484" t="str">
            <v xml:space="preserve">quatrocentos e oitenta e tres mil, </v>
          </cell>
          <cell r="D484" t="str">
            <v>quatrocentos e oitenta e tres</v>
          </cell>
          <cell r="E484" t="str">
            <v>quatrocentos e oitenta e tres centavos</v>
          </cell>
        </row>
        <row r="485">
          <cell r="A485">
            <v>484</v>
          </cell>
          <cell r="B485" t="str">
            <v xml:space="preserve">quatrocentos e oitenta e quatro milhões, </v>
          </cell>
          <cell r="C485" t="str">
            <v xml:space="preserve">quatrocentos e oitenta e quatro mil, </v>
          </cell>
          <cell r="D485" t="str">
            <v>quatrocentos e oitenta e quatro</v>
          </cell>
          <cell r="E485" t="str">
            <v>quatrocentos e oitenta e quatro centavos</v>
          </cell>
        </row>
        <row r="486">
          <cell r="A486">
            <v>485</v>
          </cell>
          <cell r="B486" t="str">
            <v xml:space="preserve">quatrocentos e oitenta e cinco milhões, </v>
          </cell>
          <cell r="C486" t="str">
            <v xml:space="preserve">quatrocentos e oitenta e cinco mil, </v>
          </cell>
          <cell r="D486" t="str">
            <v>quatrocentos e oitenta e cinco</v>
          </cell>
          <cell r="E486" t="str">
            <v>quatrocentos e oitenta e cinco centavos</v>
          </cell>
        </row>
        <row r="487">
          <cell r="A487">
            <v>486</v>
          </cell>
          <cell r="B487" t="str">
            <v xml:space="preserve">quatrocentos e oitenta e seis milhões, </v>
          </cell>
          <cell r="C487" t="str">
            <v xml:space="preserve">quatrocentos e oitenta e seis mil, </v>
          </cell>
          <cell r="D487" t="str">
            <v>quatrocentos e oitenta e seis</v>
          </cell>
          <cell r="E487" t="str">
            <v>quatrocentos e oitenta e seis centavos</v>
          </cell>
        </row>
        <row r="488">
          <cell r="A488">
            <v>487</v>
          </cell>
          <cell r="B488" t="str">
            <v xml:space="preserve">quatrocentos e oitenta e sete milhões, </v>
          </cell>
          <cell r="C488" t="str">
            <v xml:space="preserve">quatrocentos e oitenta e sete mil, </v>
          </cell>
          <cell r="D488" t="str">
            <v>quatrocentos e oitenta e sete</v>
          </cell>
          <cell r="E488" t="str">
            <v>quatrocentos e oitenta e sete centavos</v>
          </cell>
        </row>
        <row r="489">
          <cell r="A489">
            <v>488</v>
          </cell>
          <cell r="B489" t="str">
            <v xml:space="preserve">quatrocentos e oitenta e oito milhões, </v>
          </cell>
          <cell r="C489" t="str">
            <v xml:space="preserve">quatrocentos e oitenta e oito mil, </v>
          </cell>
          <cell r="D489" t="str">
            <v>quatrocentos e oitenta e oito</v>
          </cell>
          <cell r="E489" t="str">
            <v>quatrocentos e oitenta e oito centavos</v>
          </cell>
        </row>
        <row r="490">
          <cell r="A490">
            <v>489</v>
          </cell>
          <cell r="B490" t="str">
            <v xml:space="preserve">quatrocentos e oitenta e nove milhões, </v>
          </cell>
          <cell r="C490" t="str">
            <v xml:space="preserve">quatrocentos e oitenta e nove mil, </v>
          </cell>
          <cell r="D490" t="str">
            <v>quatrocentos e oitenta e nove</v>
          </cell>
          <cell r="E490" t="str">
            <v>quatrocentos e oitenta e nove centavos</v>
          </cell>
        </row>
        <row r="491">
          <cell r="A491">
            <v>490</v>
          </cell>
          <cell r="B491" t="str">
            <v xml:space="preserve">quatrocentos e noventa milhões, </v>
          </cell>
          <cell r="C491" t="str">
            <v xml:space="preserve">quatrocentos e noventa mil, </v>
          </cell>
          <cell r="D491" t="str">
            <v>quatrocentos e noventa</v>
          </cell>
          <cell r="E491" t="str">
            <v>quatrocentos e noventa centavos</v>
          </cell>
        </row>
        <row r="492">
          <cell r="A492">
            <v>491</v>
          </cell>
          <cell r="B492" t="str">
            <v xml:space="preserve">quatrocentos e noventa e um milhões, </v>
          </cell>
          <cell r="C492" t="str">
            <v xml:space="preserve">quatrocentos e noventa e um mil, </v>
          </cell>
          <cell r="D492" t="str">
            <v>quatrocentos e noventa e um</v>
          </cell>
          <cell r="E492" t="str">
            <v>quatrocentos e noventa e um centavos</v>
          </cell>
        </row>
        <row r="493">
          <cell r="A493">
            <v>492</v>
          </cell>
          <cell r="B493" t="str">
            <v xml:space="preserve">quatrocentos e noventa e dois milhões, </v>
          </cell>
          <cell r="C493" t="str">
            <v xml:space="preserve">quatrocentos e noventa e dois mil, </v>
          </cell>
          <cell r="D493" t="str">
            <v>quatrocentos e noventa e dois</v>
          </cell>
          <cell r="E493" t="str">
            <v>quatrocentos e noventa e dois centavos</v>
          </cell>
        </row>
        <row r="494">
          <cell r="A494">
            <v>493</v>
          </cell>
          <cell r="B494" t="str">
            <v xml:space="preserve">quatrocentos e noventa e tres milhões, </v>
          </cell>
          <cell r="C494" t="str">
            <v xml:space="preserve">quatrocentos e noventa e tres mil, </v>
          </cell>
          <cell r="D494" t="str">
            <v>quatrocentos e noventa e tres</v>
          </cell>
          <cell r="E494" t="str">
            <v>quatrocentos e noventa e tres centavos</v>
          </cell>
        </row>
        <row r="495">
          <cell r="A495">
            <v>494</v>
          </cell>
          <cell r="B495" t="str">
            <v xml:space="preserve">quatrocentos e noventa e quatro milhões, </v>
          </cell>
          <cell r="C495" t="str">
            <v xml:space="preserve">quatrocentos e noventa e quatro mil, </v>
          </cell>
          <cell r="D495" t="str">
            <v>quatrocentos e noventa e quatro</v>
          </cell>
          <cell r="E495" t="str">
            <v>quatrocentos e noventa e quatro centavos</v>
          </cell>
        </row>
        <row r="496">
          <cell r="A496">
            <v>495</v>
          </cell>
          <cell r="B496" t="str">
            <v xml:space="preserve">quatrocentos e noventa e cinco milhões, </v>
          </cell>
          <cell r="C496" t="str">
            <v xml:space="preserve">quatrocentos e noventa e cinco mil, </v>
          </cell>
          <cell r="D496" t="str">
            <v>quatrocentos e noventa e cinco</v>
          </cell>
          <cell r="E496" t="str">
            <v>quatrocentos e noventa e cinco centavos</v>
          </cell>
        </row>
        <row r="497">
          <cell r="A497">
            <v>496</v>
          </cell>
          <cell r="B497" t="str">
            <v xml:space="preserve">quatrocentos e noventa e seis milhões, </v>
          </cell>
          <cell r="C497" t="str">
            <v xml:space="preserve">quatrocentos e noventa e seis mil, </v>
          </cell>
          <cell r="D497" t="str">
            <v>quatrocentos e noventa e seis</v>
          </cell>
          <cell r="E497" t="str">
            <v>quatrocentos e noventa e seis centavos</v>
          </cell>
        </row>
        <row r="498">
          <cell r="A498">
            <v>497</v>
          </cell>
          <cell r="B498" t="str">
            <v xml:space="preserve">quatrocentos e noventa e sete milhões, </v>
          </cell>
          <cell r="C498" t="str">
            <v xml:space="preserve">quatrocentos e noventa e sete mil, </v>
          </cell>
          <cell r="D498" t="str">
            <v>quatrocentos e noventa e sete</v>
          </cell>
          <cell r="E498" t="str">
            <v>quatrocentos e noventa e sete centavos</v>
          </cell>
        </row>
        <row r="499">
          <cell r="A499">
            <v>498</v>
          </cell>
          <cell r="B499" t="str">
            <v xml:space="preserve">quatrocentos e noventa e oito milhões, </v>
          </cell>
          <cell r="C499" t="str">
            <v xml:space="preserve">quatrocentos e noventa e oito mil, </v>
          </cell>
          <cell r="D499" t="str">
            <v>quatrocentos e noventa e oito</v>
          </cell>
          <cell r="E499" t="str">
            <v>quatrocentos e noventa e oito centavos</v>
          </cell>
        </row>
        <row r="500">
          <cell r="A500">
            <v>499</v>
          </cell>
          <cell r="B500" t="str">
            <v xml:space="preserve">quatrocentos e noventa e nove milhões, </v>
          </cell>
          <cell r="C500" t="str">
            <v xml:space="preserve">quatrocentos e noventa e nove mil, </v>
          </cell>
          <cell r="D500" t="str">
            <v>quatrocentos e noventa e nove</v>
          </cell>
          <cell r="E500" t="str">
            <v>quatrocentos e noventa e nove centavos</v>
          </cell>
        </row>
        <row r="501">
          <cell r="A501">
            <v>500</v>
          </cell>
          <cell r="B501" t="str">
            <v xml:space="preserve">quinhentos milhões, </v>
          </cell>
          <cell r="C501" t="str">
            <v xml:space="preserve">quinhentos mil, </v>
          </cell>
          <cell r="D501" t="str">
            <v>quinhentos</v>
          </cell>
          <cell r="E501" t="str">
            <v>quinhentos centavos</v>
          </cell>
        </row>
        <row r="502">
          <cell r="A502">
            <v>501</v>
          </cell>
          <cell r="B502" t="str">
            <v xml:space="preserve">quinhentos e um milhões, </v>
          </cell>
          <cell r="C502" t="str">
            <v xml:space="preserve">quinhentos e um mil, </v>
          </cell>
          <cell r="D502" t="str">
            <v>quinhentos e um</v>
          </cell>
          <cell r="E502" t="str">
            <v>quinhentos e um centavos</v>
          </cell>
        </row>
        <row r="503">
          <cell r="A503">
            <v>502</v>
          </cell>
          <cell r="B503" t="str">
            <v xml:space="preserve">quinhentos e dois milhões, </v>
          </cell>
          <cell r="C503" t="str">
            <v xml:space="preserve">quinhentos e dois mil, </v>
          </cell>
          <cell r="D503" t="str">
            <v>quinhentos e dois</v>
          </cell>
          <cell r="E503" t="str">
            <v>quinhentos e dois centavos</v>
          </cell>
        </row>
        <row r="504">
          <cell r="A504">
            <v>503</v>
          </cell>
          <cell r="B504" t="str">
            <v xml:space="preserve">quinhentos e tres milhões, </v>
          </cell>
          <cell r="C504" t="str">
            <v xml:space="preserve">quinhentos e tres mil, </v>
          </cell>
          <cell r="D504" t="str">
            <v>quinhentos e tres</v>
          </cell>
          <cell r="E504" t="str">
            <v>quinhentos e tres centavos</v>
          </cell>
        </row>
        <row r="505">
          <cell r="A505">
            <v>504</v>
          </cell>
          <cell r="B505" t="str">
            <v xml:space="preserve">quinhentos e quatro milhões, </v>
          </cell>
          <cell r="C505" t="str">
            <v xml:space="preserve">quinhentos e quatro mil, </v>
          </cell>
          <cell r="D505" t="str">
            <v>quinhentos e quatro</v>
          </cell>
          <cell r="E505" t="str">
            <v>quinhentos e quatro centavos</v>
          </cell>
        </row>
        <row r="506">
          <cell r="A506">
            <v>505</v>
          </cell>
          <cell r="B506" t="str">
            <v xml:space="preserve">quinhentos e cinco milhões, </v>
          </cell>
          <cell r="C506" t="str">
            <v xml:space="preserve">quinhentos e cinco mil, </v>
          </cell>
          <cell r="D506" t="str">
            <v>quinhentos e cinco</v>
          </cell>
          <cell r="E506" t="str">
            <v>quinhentos e cinco centavos</v>
          </cell>
        </row>
        <row r="507">
          <cell r="A507">
            <v>506</v>
          </cell>
          <cell r="B507" t="str">
            <v xml:space="preserve">quinhentos e seis milhões, </v>
          </cell>
          <cell r="C507" t="str">
            <v xml:space="preserve">quinhentos e seis mil, </v>
          </cell>
          <cell r="D507" t="str">
            <v>quinhentos e seis</v>
          </cell>
          <cell r="E507" t="str">
            <v>quinhentos e seis centavos</v>
          </cell>
        </row>
        <row r="508">
          <cell r="A508">
            <v>507</v>
          </cell>
          <cell r="B508" t="str">
            <v xml:space="preserve">quinhentos e sete milhões, </v>
          </cell>
          <cell r="C508" t="str">
            <v xml:space="preserve">quinhentos e sete mil, </v>
          </cell>
          <cell r="D508" t="str">
            <v>quinhentos e sete</v>
          </cell>
          <cell r="E508" t="str">
            <v>quinhentos e sete centavos</v>
          </cell>
        </row>
        <row r="509">
          <cell r="A509">
            <v>508</v>
          </cell>
          <cell r="B509" t="str">
            <v xml:space="preserve">quinhentos e oito milhões, </v>
          </cell>
          <cell r="C509" t="str">
            <v xml:space="preserve">quinhentos e oito mil, </v>
          </cell>
          <cell r="D509" t="str">
            <v>quinhentos e oito</v>
          </cell>
          <cell r="E509" t="str">
            <v>quinhentos e oito centavos</v>
          </cell>
        </row>
        <row r="510">
          <cell r="A510">
            <v>509</v>
          </cell>
          <cell r="B510" t="str">
            <v xml:space="preserve">quinhentos e nove milhões, </v>
          </cell>
          <cell r="C510" t="str">
            <v xml:space="preserve">quinhentos e nove mil, </v>
          </cell>
          <cell r="D510" t="str">
            <v>quinhentos e nove</v>
          </cell>
          <cell r="E510" t="str">
            <v>quinhentos e nove centavos</v>
          </cell>
        </row>
        <row r="511">
          <cell r="A511">
            <v>510</v>
          </cell>
          <cell r="B511" t="str">
            <v xml:space="preserve">quinhentos e dez milhões, </v>
          </cell>
          <cell r="C511" t="str">
            <v xml:space="preserve">quinhentos e dez mil, </v>
          </cell>
          <cell r="D511" t="str">
            <v>quinhentos e dez</v>
          </cell>
          <cell r="E511" t="str">
            <v>quinhentos e dez centavos</v>
          </cell>
        </row>
        <row r="512">
          <cell r="A512">
            <v>511</v>
          </cell>
          <cell r="B512" t="str">
            <v xml:space="preserve">quinhentos e onze milhões, </v>
          </cell>
          <cell r="C512" t="str">
            <v xml:space="preserve">quinhentos e onze mil, </v>
          </cell>
          <cell r="D512" t="str">
            <v>quinhentos e onze</v>
          </cell>
          <cell r="E512" t="str">
            <v>quinhentos e onze centavos</v>
          </cell>
        </row>
        <row r="513">
          <cell r="A513">
            <v>512</v>
          </cell>
          <cell r="B513" t="str">
            <v xml:space="preserve">quinhentos e doze milhões, </v>
          </cell>
          <cell r="C513" t="str">
            <v xml:space="preserve">quinhentos e doze mil, </v>
          </cell>
          <cell r="D513" t="str">
            <v>quinhentos e doze</v>
          </cell>
          <cell r="E513" t="str">
            <v>quinhentos e doze centavos</v>
          </cell>
        </row>
        <row r="514">
          <cell r="A514">
            <v>513</v>
          </cell>
          <cell r="B514" t="str">
            <v xml:space="preserve">quinhentos e treze milhões, </v>
          </cell>
          <cell r="C514" t="str">
            <v xml:space="preserve">quinhentos e treze mil, </v>
          </cell>
          <cell r="D514" t="str">
            <v>quinhentos e treze</v>
          </cell>
          <cell r="E514" t="str">
            <v>quinhentos e treze centavos</v>
          </cell>
        </row>
        <row r="515">
          <cell r="A515">
            <v>514</v>
          </cell>
          <cell r="B515" t="str">
            <v xml:space="preserve">quinhentos e quatorze milhões, </v>
          </cell>
          <cell r="C515" t="str">
            <v xml:space="preserve">quinhentos e quatorze mil, </v>
          </cell>
          <cell r="D515" t="str">
            <v>quinhentos e quatorze</v>
          </cell>
          <cell r="E515" t="str">
            <v>quinhentos e quatorze centavos</v>
          </cell>
        </row>
        <row r="516">
          <cell r="A516">
            <v>515</v>
          </cell>
          <cell r="B516" t="str">
            <v xml:space="preserve">quinhentos e quinze milhões, </v>
          </cell>
          <cell r="C516" t="str">
            <v xml:space="preserve">quinhentos e quinze mil, </v>
          </cell>
          <cell r="D516" t="str">
            <v>quinhentos e quinze</v>
          </cell>
          <cell r="E516" t="str">
            <v>quinhentos e quinze centavos</v>
          </cell>
        </row>
        <row r="517">
          <cell r="A517">
            <v>516</v>
          </cell>
          <cell r="B517" t="str">
            <v xml:space="preserve">quinhentos e dezesseis milhões, </v>
          </cell>
          <cell r="C517" t="str">
            <v xml:space="preserve">quinhentos e dezesseis mil, </v>
          </cell>
          <cell r="D517" t="str">
            <v>quinhentos e dezesseis</v>
          </cell>
          <cell r="E517" t="str">
            <v>quinhentos e dezesseis centavos</v>
          </cell>
        </row>
        <row r="518">
          <cell r="A518">
            <v>517</v>
          </cell>
          <cell r="B518" t="str">
            <v xml:space="preserve">quinhentos e dezessete milhões, </v>
          </cell>
          <cell r="C518" t="str">
            <v xml:space="preserve">quinhentos e dezessete mil, </v>
          </cell>
          <cell r="D518" t="str">
            <v>quinhentos e dezessete</v>
          </cell>
          <cell r="E518" t="str">
            <v>quinhentos e dezessete centavos</v>
          </cell>
        </row>
        <row r="519">
          <cell r="A519">
            <v>518</v>
          </cell>
          <cell r="B519" t="str">
            <v xml:space="preserve">quinhentos e dezoito milhões, </v>
          </cell>
          <cell r="C519" t="str">
            <v xml:space="preserve">quinhentos e dezoito mil, </v>
          </cell>
          <cell r="D519" t="str">
            <v>quinhentos e dezoito</v>
          </cell>
          <cell r="E519" t="str">
            <v>quinhentos e dezoito centavos</v>
          </cell>
        </row>
        <row r="520">
          <cell r="A520">
            <v>519</v>
          </cell>
          <cell r="B520" t="str">
            <v xml:space="preserve">quinhentos e dezenove milhões, </v>
          </cell>
          <cell r="C520" t="str">
            <v xml:space="preserve">quinhentos e dezenove mil, </v>
          </cell>
          <cell r="D520" t="str">
            <v>quinhentos e dezenove</v>
          </cell>
          <cell r="E520" t="str">
            <v>quinhentos e dezenove centavos</v>
          </cell>
        </row>
        <row r="521">
          <cell r="A521">
            <v>520</v>
          </cell>
          <cell r="B521" t="str">
            <v xml:space="preserve">quinhentos e vinte milhões, </v>
          </cell>
          <cell r="C521" t="str">
            <v xml:space="preserve">quinhentos e vinte mil, </v>
          </cell>
          <cell r="D521" t="str">
            <v>quinhentos e vinte</v>
          </cell>
          <cell r="E521" t="str">
            <v>quinhentos e vinte centavos</v>
          </cell>
        </row>
        <row r="522">
          <cell r="A522">
            <v>521</v>
          </cell>
          <cell r="B522" t="str">
            <v xml:space="preserve">quinhentos e vinte e um milhões, </v>
          </cell>
          <cell r="C522" t="str">
            <v xml:space="preserve">quinhentos e vinte e um mil, </v>
          </cell>
          <cell r="D522" t="str">
            <v>quinhentos e vinte e um</v>
          </cell>
          <cell r="E522" t="str">
            <v>quinhentos e vinte e um centavos</v>
          </cell>
        </row>
        <row r="523">
          <cell r="A523">
            <v>522</v>
          </cell>
          <cell r="B523" t="str">
            <v xml:space="preserve">quinhentos e vinte e dois milhões, </v>
          </cell>
          <cell r="C523" t="str">
            <v xml:space="preserve">quinhentos e vinte e dois mil, </v>
          </cell>
          <cell r="D523" t="str">
            <v>quinhentos e vinte e dois</v>
          </cell>
          <cell r="E523" t="str">
            <v>quinhentos e vinte e dois centavos</v>
          </cell>
        </row>
        <row r="524">
          <cell r="A524">
            <v>523</v>
          </cell>
          <cell r="B524" t="str">
            <v xml:space="preserve">quinhentos e vinte e tres milhões, </v>
          </cell>
          <cell r="C524" t="str">
            <v xml:space="preserve">quinhentos e vinte e tres mil, </v>
          </cell>
          <cell r="D524" t="str">
            <v>quinhentos e vinte e tres</v>
          </cell>
          <cell r="E524" t="str">
            <v>quinhentos e vinte e tres centavos</v>
          </cell>
        </row>
        <row r="525">
          <cell r="A525">
            <v>524</v>
          </cell>
          <cell r="B525" t="str">
            <v xml:space="preserve">quinhentos e vinte e quatro milhões, </v>
          </cell>
          <cell r="C525" t="str">
            <v xml:space="preserve">quinhentos e vinte e quatro mil, </v>
          </cell>
          <cell r="D525" t="str">
            <v>quinhentos e vinte e quatro</v>
          </cell>
          <cell r="E525" t="str">
            <v>quinhentos e vinte e quatro centavos</v>
          </cell>
        </row>
        <row r="526">
          <cell r="A526">
            <v>525</v>
          </cell>
          <cell r="B526" t="str">
            <v xml:space="preserve">quinhentos e vinte e cinco milhões, </v>
          </cell>
          <cell r="C526" t="str">
            <v xml:space="preserve">quinhentos e vinte e cinco mil, </v>
          </cell>
          <cell r="D526" t="str">
            <v>quinhentos e vinte e cinco</v>
          </cell>
          <cell r="E526" t="str">
            <v>quinhentos e vinte e cinco centavos</v>
          </cell>
        </row>
        <row r="527">
          <cell r="A527">
            <v>526</v>
          </cell>
          <cell r="B527" t="str">
            <v xml:space="preserve">quinhentos e vinte e seis milhões, </v>
          </cell>
          <cell r="C527" t="str">
            <v xml:space="preserve">quinhentos e vinte e seis mil, </v>
          </cell>
          <cell r="D527" t="str">
            <v>quinhentos e vinte e seis</v>
          </cell>
          <cell r="E527" t="str">
            <v>quinhentos e vinte e seis centavos</v>
          </cell>
        </row>
        <row r="528">
          <cell r="A528">
            <v>527</v>
          </cell>
          <cell r="B528" t="str">
            <v xml:space="preserve">quinhentos e vinte e sete milhões, </v>
          </cell>
          <cell r="C528" t="str">
            <v xml:space="preserve">quinhentos e vinte e sete mil, </v>
          </cell>
          <cell r="D528" t="str">
            <v>quinhentos e vinte e sete</v>
          </cell>
          <cell r="E528" t="str">
            <v>quinhentos e vinte e sete centavos</v>
          </cell>
        </row>
        <row r="529">
          <cell r="A529">
            <v>528</v>
          </cell>
          <cell r="B529" t="str">
            <v xml:space="preserve">quinhentos e vinte e oito milhões, </v>
          </cell>
          <cell r="C529" t="str">
            <v xml:space="preserve">quinhentos e vinte e oito mil, </v>
          </cell>
          <cell r="D529" t="str">
            <v>quinhentos e vinte e oito</v>
          </cell>
          <cell r="E529" t="str">
            <v>quinhentos e vinte e oito centavos</v>
          </cell>
        </row>
        <row r="530">
          <cell r="A530">
            <v>529</v>
          </cell>
          <cell r="B530" t="str">
            <v xml:space="preserve">quinhentos e vinte e nove milhões, </v>
          </cell>
          <cell r="C530" t="str">
            <v xml:space="preserve">quinhentos e vinte e nove mil, </v>
          </cell>
          <cell r="D530" t="str">
            <v>quinhentos e vinte e nove</v>
          </cell>
          <cell r="E530" t="str">
            <v>quinhentos e vinte e nove centavos</v>
          </cell>
        </row>
        <row r="531">
          <cell r="A531">
            <v>530</v>
          </cell>
          <cell r="B531" t="str">
            <v xml:space="preserve">quinhentos e trinta milhões, </v>
          </cell>
          <cell r="C531" t="str">
            <v xml:space="preserve">quinhentos e trinta mil, </v>
          </cell>
          <cell r="D531" t="str">
            <v>quinhentos e trinta</v>
          </cell>
          <cell r="E531" t="str">
            <v>quinhentos e trinta centavos</v>
          </cell>
        </row>
        <row r="532">
          <cell r="A532">
            <v>531</v>
          </cell>
          <cell r="B532" t="str">
            <v xml:space="preserve">quinhentos e trinta e um milhões, </v>
          </cell>
          <cell r="C532" t="str">
            <v xml:space="preserve">quinhentos e trinta e um mil, </v>
          </cell>
          <cell r="D532" t="str">
            <v>quinhentos e trinta e um</v>
          </cell>
          <cell r="E532" t="str">
            <v>quinhentos e trinta e um centavos</v>
          </cell>
        </row>
        <row r="533">
          <cell r="A533">
            <v>532</v>
          </cell>
          <cell r="B533" t="str">
            <v xml:space="preserve">quinhentos e trinta e dois milhões, </v>
          </cell>
          <cell r="C533" t="str">
            <v xml:space="preserve">quinhentos e trinta e dois mil, </v>
          </cell>
          <cell r="D533" t="str">
            <v>quinhentos e trinta e dois</v>
          </cell>
          <cell r="E533" t="str">
            <v>quinhentos e trinta e dois centavos</v>
          </cell>
        </row>
        <row r="534">
          <cell r="A534">
            <v>533</v>
          </cell>
          <cell r="B534" t="str">
            <v xml:space="preserve">quinhentos e trinta e tres milhões, </v>
          </cell>
          <cell r="C534" t="str">
            <v xml:space="preserve">quinhentos e trinta e tres mil, </v>
          </cell>
          <cell r="D534" t="str">
            <v>quinhentos e trinta e tres</v>
          </cell>
          <cell r="E534" t="str">
            <v>quinhentos e trinta e tres centavos</v>
          </cell>
        </row>
        <row r="535">
          <cell r="A535">
            <v>534</v>
          </cell>
          <cell r="B535" t="str">
            <v xml:space="preserve">quinhentos e trinta e quatro milhões, </v>
          </cell>
          <cell r="C535" t="str">
            <v xml:space="preserve">quinhentos e trinta e quatro mil, </v>
          </cell>
          <cell r="D535" t="str">
            <v>quinhentos e trinta e quatro</v>
          </cell>
          <cell r="E535" t="str">
            <v>quinhentos e trinta e quatro centavos</v>
          </cell>
        </row>
        <row r="536">
          <cell r="A536">
            <v>535</v>
          </cell>
          <cell r="B536" t="str">
            <v xml:space="preserve">quinhentos e trinta e cinco milhões, </v>
          </cell>
          <cell r="C536" t="str">
            <v xml:space="preserve">quinhentos e trinta e cinco mil, </v>
          </cell>
          <cell r="D536" t="str">
            <v>quinhentos e trinta e cinco</v>
          </cell>
          <cell r="E536" t="str">
            <v>quinhentos e trinta e cinco centavos</v>
          </cell>
        </row>
        <row r="537">
          <cell r="A537">
            <v>536</v>
          </cell>
          <cell r="B537" t="str">
            <v xml:space="preserve">quinhentos e trinta e seis milhões, </v>
          </cell>
          <cell r="C537" t="str">
            <v xml:space="preserve">quinhentos e trinta e seis mil, </v>
          </cell>
          <cell r="D537" t="str">
            <v>quinhentos e trinta e seis</v>
          </cell>
          <cell r="E537" t="str">
            <v>quinhentos e trinta e seis centavos</v>
          </cell>
        </row>
        <row r="538">
          <cell r="A538">
            <v>537</v>
          </cell>
          <cell r="B538" t="str">
            <v xml:space="preserve">quinhentos e trinta e sete milhões, </v>
          </cell>
          <cell r="C538" t="str">
            <v xml:space="preserve">quinhentos e trinta e sete mil, </v>
          </cell>
          <cell r="D538" t="str">
            <v>quinhentos e trinta e sete</v>
          </cell>
          <cell r="E538" t="str">
            <v>quinhentos e trinta e sete centavos</v>
          </cell>
        </row>
        <row r="539">
          <cell r="A539">
            <v>538</v>
          </cell>
          <cell r="B539" t="str">
            <v xml:space="preserve">quinhentos e trinta e oito milhões, </v>
          </cell>
          <cell r="C539" t="str">
            <v xml:space="preserve">quinhentos e trinta e oito mil, </v>
          </cell>
          <cell r="D539" t="str">
            <v>quinhentos e trinta e oito</v>
          </cell>
          <cell r="E539" t="str">
            <v>quinhentos e trinta e oito centavos</v>
          </cell>
        </row>
        <row r="540">
          <cell r="A540">
            <v>539</v>
          </cell>
          <cell r="B540" t="str">
            <v xml:space="preserve">quinhentos e trinta e nove milhões, </v>
          </cell>
          <cell r="C540" t="str">
            <v xml:space="preserve">quinhentos e trinta e nove mil, </v>
          </cell>
          <cell r="D540" t="str">
            <v>quinhentos e trinta e nove</v>
          </cell>
          <cell r="E540" t="str">
            <v>quinhentos e trinta e nove centavos</v>
          </cell>
        </row>
        <row r="541">
          <cell r="A541">
            <v>540</v>
          </cell>
          <cell r="B541" t="str">
            <v xml:space="preserve">quinhentos e quarenta milhões, </v>
          </cell>
          <cell r="C541" t="str">
            <v xml:space="preserve">quinhentos e quarenta mil, </v>
          </cell>
          <cell r="D541" t="str">
            <v>quinhentos e quarenta</v>
          </cell>
          <cell r="E541" t="str">
            <v>quinhentos e quarenta centavos</v>
          </cell>
        </row>
        <row r="542">
          <cell r="A542">
            <v>541</v>
          </cell>
          <cell r="B542" t="str">
            <v xml:space="preserve">quinhentos e quarenta e um milhões, </v>
          </cell>
          <cell r="C542" t="str">
            <v xml:space="preserve">quinhentos e quarenta e um mil, </v>
          </cell>
          <cell r="D542" t="str">
            <v>quinhentos e quarenta e um</v>
          </cell>
          <cell r="E542" t="str">
            <v>quinhentos e quarenta e um centavos</v>
          </cell>
        </row>
        <row r="543">
          <cell r="A543">
            <v>542</v>
          </cell>
          <cell r="B543" t="str">
            <v xml:space="preserve">quinhentos e quarenta e dois milhões, </v>
          </cell>
          <cell r="C543" t="str">
            <v xml:space="preserve">quinhentos e quarenta e dois mil, </v>
          </cell>
          <cell r="D543" t="str">
            <v>quinhentos e quarenta e dois</v>
          </cell>
          <cell r="E543" t="str">
            <v>quinhentos e quarenta e dois centavos</v>
          </cell>
        </row>
        <row r="544">
          <cell r="A544">
            <v>543</v>
          </cell>
          <cell r="B544" t="str">
            <v xml:space="preserve">quinhentos e quarenta e tres milhões, </v>
          </cell>
          <cell r="C544" t="str">
            <v xml:space="preserve">quinhentos e quarenta e tres mil, </v>
          </cell>
          <cell r="D544" t="str">
            <v>quinhentos e quarenta e tres</v>
          </cell>
          <cell r="E544" t="str">
            <v>quinhentos e quarenta e tres centavos</v>
          </cell>
        </row>
        <row r="545">
          <cell r="A545">
            <v>544</v>
          </cell>
          <cell r="B545" t="str">
            <v xml:space="preserve">quinhentos e quarenta e quatro milhões, </v>
          </cell>
          <cell r="C545" t="str">
            <v xml:space="preserve">quinhentos e quarenta e quatro mil, </v>
          </cell>
          <cell r="D545" t="str">
            <v>quinhentos e quarenta e quatro</v>
          </cell>
          <cell r="E545" t="str">
            <v>quinhentos e quarenta e quatro centavos</v>
          </cell>
        </row>
        <row r="546">
          <cell r="A546">
            <v>545</v>
          </cell>
          <cell r="B546" t="str">
            <v xml:space="preserve">quinhentos e quarenta e cinco milhões, </v>
          </cell>
          <cell r="C546" t="str">
            <v xml:space="preserve">quinhentos e quarenta e cinco mil, </v>
          </cell>
          <cell r="D546" t="str">
            <v>quinhentos e quarenta e cinco</v>
          </cell>
          <cell r="E546" t="str">
            <v>quinhentos e quarenta e cinco centavos</v>
          </cell>
        </row>
        <row r="547">
          <cell r="A547">
            <v>546</v>
          </cell>
          <cell r="B547" t="str">
            <v xml:space="preserve">quinhentos e quarenta e seis milhões, </v>
          </cell>
          <cell r="C547" t="str">
            <v xml:space="preserve">quinhentos e quarenta e seis mil, </v>
          </cell>
          <cell r="D547" t="str">
            <v>quinhentos e quarenta e seis</v>
          </cell>
          <cell r="E547" t="str">
            <v>quinhentos e quarenta e seis centavos</v>
          </cell>
        </row>
        <row r="548">
          <cell r="A548">
            <v>547</v>
          </cell>
          <cell r="B548" t="str">
            <v xml:space="preserve">quinhentos e quarenta e sete milhões, </v>
          </cell>
          <cell r="C548" t="str">
            <v xml:space="preserve">quinhentos e quarenta e sete mil, </v>
          </cell>
          <cell r="D548" t="str">
            <v>quinhentos e quarenta e sete</v>
          </cell>
          <cell r="E548" t="str">
            <v>quinhentos e quarenta e sete centavos</v>
          </cell>
        </row>
        <row r="549">
          <cell r="A549">
            <v>548</v>
          </cell>
          <cell r="B549" t="str">
            <v xml:space="preserve">quinhentos e quarenta e oito milhões, </v>
          </cell>
          <cell r="C549" t="str">
            <v xml:space="preserve">quinhentos e quarenta e oito mil, </v>
          </cell>
          <cell r="D549" t="str">
            <v>quinhentos e quarenta e oito</v>
          </cell>
          <cell r="E549" t="str">
            <v>quinhentos e quarenta e oito centavos</v>
          </cell>
        </row>
        <row r="550">
          <cell r="A550">
            <v>549</v>
          </cell>
          <cell r="B550" t="str">
            <v xml:space="preserve">quinhentos e quarenta e nove milhões, </v>
          </cell>
          <cell r="C550" t="str">
            <v xml:space="preserve">quinhentos e quarenta e nove mil, </v>
          </cell>
          <cell r="D550" t="str">
            <v>quinhentos e quarenta e nove</v>
          </cell>
          <cell r="E550" t="str">
            <v>quinhentos e quarenta e nove centavos</v>
          </cell>
        </row>
        <row r="551">
          <cell r="A551">
            <v>550</v>
          </cell>
          <cell r="B551" t="str">
            <v xml:space="preserve">quinhentos e cinquenta milhões, </v>
          </cell>
          <cell r="C551" t="str">
            <v xml:space="preserve">quinhentos e cinquenta mil, </v>
          </cell>
          <cell r="D551" t="str">
            <v>quinhentos e cinquenta</v>
          </cell>
          <cell r="E551" t="str">
            <v>quinhentos e cinquenta centavos</v>
          </cell>
        </row>
        <row r="552">
          <cell r="A552">
            <v>551</v>
          </cell>
          <cell r="B552" t="str">
            <v xml:space="preserve">quinhentos e cinquenta e um milhões, </v>
          </cell>
          <cell r="C552" t="str">
            <v xml:space="preserve">quinhentos e cinquenta e um mil, </v>
          </cell>
          <cell r="D552" t="str">
            <v>quinhentos e cinquenta e um</v>
          </cell>
          <cell r="E552" t="str">
            <v>quinhentos e cinquenta e um centavos</v>
          </cell>
        </row>
        <row r="553">
          <cell r="A553">
            <v>552</v>
          </cell>
          <cell r="B553" t="str">
            <v xml:space="preserve">quinhentos e cinquenta e dois milhões, </v>
          </cell>
          <cell r="C553" t="str">
            <v xml:space="preserve">quinhentos e cinquenta e dois mil, </v>
          </cell>
          <cell r="D553" t="str">
            <v>quinhentos e cinquenta e dois</v>
          </cell>
          <cell r="E553" t="str">
            <v>quinhentos e cinquenta e dois centavos</v>
          </cell>
        </row>
        <row r="554">
          <cell r="A554">
            <v>553</v>
          </cell>
          <cell r="B554" t="str">
            <v xml:space="preserve">quinhentos e cinquenta e tres milhões, </v>
          </cell>
          <cell r="C554" t="str">
            <v xml:space="preserve">quinhentos e cinquenta e tres mil, </v>
          </cell>
          <cell r="D554" t="str">
            <v>quinhentos e cinquenta e tres</v>
          </cell>
          <cell r="E554" t="str">
            <v>quinhentos e cinquenta e tres centavos</v>
          </cell>
        </row>
        <row r="555">
          <cell r="A555">
            <v>554</v>
          </cell>
          <cell r="B555" t="str">
            <v xml:space="preserve">quinhentos e cinquenta e quatro milhões, </v>
          </cell>
          <cell r="C555" t="str">
            <v xml:space="preserve">quinhentos e cinquenta e quatro mil, </v>
          </cell>
          <cell r="D555" t="str">
            <v>quinhentos e cinquenta e quatro</v>
          </cell>
          <cell r="E555" t="str">
            <v>quinhentos e cinquenta e quatro centavos</v>
          </cell>
        </row>
        <row r="556">
          <cell r="A556">
            <v>555</v>
          </cell>
          <cell r="B556" t="str">
            <v xml:space="preserve">quinhentos e cinquenta e cinco milhões, </v>
          </cell>
          <cell r="C556" t="str">
            <v xml:space="preserve">quinhentos e cinquenta e cinco mil, </v>
          </cell>
          <cell r="D556" t="str">
            <v>quinhentos e cinquenta e cinco</v>
          </cell>
          <cell r="E556" t="str">
            <v>quinhentos e cinquenta e cinco centavos</v>
          </cell>
        </row>
        <row r="557">
          <cell r="A557">
            <v>556</v>
          </cell>
          <cell r="B557" t="str">
            <v xml:space="preserve">quinhentos e cinquenta e seis milhões, </v>
          </cell>
          <cell r="C557" t="str">
            <v xml:space="preserve">quinhentos e cinquenta e seis mil, </v>
          </cell>
          <cell r="D557" t="str">
            <v>quinhentos e cinquenta e seis</v>
          </cell>
          <cell r="E557" t="str">
            <v>quinhentos e cinquenta e seis centavos</v>
          </cell>
        </row>
        <row r="558">
          <cell r="A558">
            <v>557</v>
          </cell>
          <cell r="B558" t="str">
            <v xml:space="preserve">quinhentos e cinquenta e sete milhões, </v>
          </cell>
          <cell r="C558" t="str">
            <v xml:space="preserve">quinhentos e cinquenta e sete mil, </v>
          </cell>
          <cell r="D558" t="str">
            <v>quinhentos e cinquenta e sete</v>
          </cell>
          <cell r="E558" t="str">
            <v>quinhentos e cinquenta e sete centavos</v>
          </cell>
        </row>
        <row r="559">
          <cell r="A559">
            <v>558</v>
          </cell>
          <cell r="B559" t="str">
            <v xml:space="preserve">quinhentos e cinquenta e oito milhões, </v>
          </cell>
          <cell r="C559" t="str">
            <v xml:space="preserve">quinhentos e cinquenta e oito mil, </v>
          </cell>
          <cell r="D559" t="str">
            <v>quinhentos e cinquenta e oito</v>
          </cell>
          <cell r="E559" t="str">
            <v>quinhentos e cinquenta e oito centavos</v>
          </cell>
        </row>
        <row r="560">
          <cell r="A560">
            <v>559</v>
          </cell>
          <cell r="B560" t="str">
            <v xml:space="preserve">quinhentos e cinquenta e nove milhões, </v>
          </cell>
          <cell r="C560" t="str">
            <v xml:space="preserve">quinhentos e cinquenta e nove mil, </v>
          </cell>
          <cell r="D560" t="str">
            <v>quinhentos e cinquenta e nove</v>
          </cell>
          <cell r="E560" t="str">
            <v>quinhentos e cinquenta e nove centavos</v>
          </cell>
        </row>
        <row r="561">
          <cell r="A561">
            <v>560</v>
          </cell>
          <cell r="B561" t="str">
            <v xml:space="preserve">quinhentos e sessenta milhões, </v>
          </cell>
          <cell r="C561" t="str">
            <v xml:space="preserve">quinhentos e sessenta mil, </v>
          </cell>
          <cell r="D561" t="str">
            <v>quinhentos e sessenta</v>
          </cell>
          <cell r="E561" t="str">
            <v>quinhentos e sessenta centavos</v>
          </cell>
        </row>
        <row r="562">
          <cell r="A562">
            <v>561</v>
          </cell>
          <cell r="B562" t="str">
            <v xml:space="preserve">quinhentos e sessenta e um milhões, </v>
          </cell>
          <cell r="C562" t="str">
            <v xml:space="preserve">quinhentos e sessenta e um mil, </v>
          </cell>
          <cell r="D562" t="str">
            <v>quinhentos e sessenta e um</v>
          </cell>
          <cell r="E562" t="str">
            <v>quinhentos e sessenta e um centavos</v>
          </cell>
        </row>
        <row r="563">
          <cell r="A563">
            <v>562</v>
          </cell>
          <cell r="B563" t="str">
            <v xml:space="preserve">quinhentos e sessenta e dois milhões, </v>
          </cell>
          <cell r="C563" t="str">
            <v xml:space="preserve">quinhentos e sessenta e dois mil, </v>
          </cell>
          <cell r="D563" t="str">
            <v>quinhentos e sessenta e dois</v>
          </cell>
          <cell r="E563" t="str">
            <v>quinhentos e sessenta e dois centavos</v>
          </cell>
        </row>
        <row r="564">
          <cell r="A564">
            <v>563</v>
          </cell>
          <cell r="B564" t="str">
            <v xml:space="preserve">quinhentos e sessenta e tres milhões, </v>
          </cell>
          <cell r="C564" t="str">
            <v xml:space="preserve">quinhentos e sessenta e tres mil, </v>
          </cell>
          <cell r="D564" t="str">
            <v>quinhentos e sessenta e tres</v>
          </cell>
          <cell r="E564" t="str">
            <v>quinhentos e sessenta e tres centavos</v>
          </cell>
        </row>
        <row r="565">
          <cell r="A565">
            <v>564</v>
          </cell>
          <cell r="B565" t="str">
            <v xml:space="preserve">quinhentos e sessenta e quatro milhões, </v>
          </cell>
          <cell r="C565" t="str">
            <v xml:space="preserve">quinhentos e sessenta e quatro mil, </v>
          </cell>
          <cell r="D565" t="str">
            <v>quinhentos e sessenta e quatro</v>
          </cell>
          <cell r="E565" t="str">
            <v>quinhentos e sessenta e quatro centavos</v>
          </cell>
        </row>
        <row r="566">
          <cell r="A566">
            <v>565</v>
          </cell>
          <cell r="B566" t="str">
            <v xml:space="preserve">quinhentos e sessenta e cinco milhões, </v>
          </cell>
          <cell r="C566" t="str">
            <v xml:space="preserve">quinhentos e sessenta e cinco mil, </v>
          </cell>
          <cell r="D566" t="str">
            <v>quinhentos e sessenta e cinco</v>
          </cell>
          <cell r="E566" t="str">
            <v>quinhentos e sessenta e cinco centavos</v>
          </cell>
        </row>
        <row r="567">
          <cell r="A567">
            <v>566</v>
          </cell>
          <cell r="B567" t="str">
            <v xml:space="preserve">quinhentos e sessenta e seis milhões, </v>
          </cell>
          <cell r="C567" t="str">
            <v xml:space="preserve">quinhentos e sessenta e seis mil, </v>
          </cell>
          <cell r="D567" t="str">
            <v>quinhentos e sessenta e seis</v>
          </cell>
          <cell r="E567" t="str">
            <v>quinhentos e sessenta e seis centavos</v>
          </cell>
        </row>
        <row r="568">
          <cell r="A568">
            <v>567</v>
          </cell>
          <cell r="B568" t="str">
            <v xml:space="preserve">quinhentos e sessenta e sete milhões, </v>
          </cell>
          <cell r="C568" t="str">
            <v xml:space="preserve">quinhentos e sessenta e sete mil, </v>
          </cell>
          <cell r="D568" t="str">
            <v>quinhentos e sessenta e sete</v>
          </cell>
          <cell r="E568" t="str">
            <v>quinhentos e sessenta e sete centavos</v>
          </cell>
        </row>
        <row r="569">
          <cell r="A569">
            <v>568</v>
          </cell>
          <cell r="B569" t="str">
            <v xml:space="preserve">quinhentos e sessenta e oito milhões, </v>
          </cell>
          <cell r="C569" t="str">
            <v xml:space="preserve">quinhentos e sessenta e oito mil, </v>
          </cell>
          <cell r="D569" t="str">
            <v>quinhentos e sessenta e oito</v>
          </cell>
          <cell r="E569" t="str">
            <v>quinhentos e sessenta e oito centavos</v>
          </cell>
        </row>
        <row r="570">
          <cell r="A570">
            <v>569</v>
          </cell>
          <cell r="B570" t="str">
            <v xml:space="preserve">quinhentos e sessenta e nove milhões, </v>
          </cell>
          <cell r="C570" t="str">
            <v xml:space="preserve">quinhentos e sessenta e nove mil, </v>
          </cell>
          <cell r="D570" t="str">
            <v>quinhentos e sessenta e nove</v>
          </cell>
          <cell r="E570" t="str">
            <v>quinhentos e sessenta e nove centavos</v>
          </cell>
        </row>
        <row r="571">
          <cell r="A571">
            <v>570</v>
          </cell>
          <cell r="B571" t="str">
            <v xml:space="preserve">quinhentos e setenta milhões, </v>
          </cell>
          <cell r="C571" t="str">
            <v xml:space="preserve">quinhentos e setenta mil, </v>
          </cell>
          <cell r="D571" t="str">
            <v>quinhentos e setenta</v>
          </cell>
          <cell r="E571" t="str">
            <v>quinhentos e setenta centavos</v>
          </cell>
        </row>
        <row r="572">
          <cell r="A572">
            <v>571</v>
          </cell>
          <cell r="B572" t="str">
            <v xml:space="preserve">quinhentos e setenta e um milhões, </v>
          </cell>
          <cell r="C572" t="str">
            <v xml:space="preserve">quinhentos e setenta e um mil, </v>
          </cell>
          <cell r="D572" t="str">
            <v>quinhentos e setenta e um</v>
          </cell>
          <cell r="E572" t="str">
            <v>quinhentos e setenta e um centavos</v>
          </cell>
        </row>
        <row r="573">
          <cell r="A573">
            <v>572</v>
          </cell>
          <cell r="B573" t="str">
            <v xml:space="preserve">quinhentos e setenta e dois milhões, </v>
          </cell>
          <cell r="C573" t="str">
            <v xml:space="preserve">quinhentos e setenta e dois mil, </v>
          </cell>
          <cell r="D573" t="str">
            <v>quinhentos e setenta e dois</v>
          </cell>
          <cell r="E573" t="str">
            <v>quinhentos e setenta e dois centavos</v>
          </cell>
        </row>
        <row r="574">
          <cell r="A574">
            <v>573</v>
          </cell>
          <cell r="B574" t="str">
            <v xml:space="preserve">quinhentos e setenta e tres milhões, </v>
          </cell>
          <cell r="C574" t="str">
            <v xml:space="preserve">quinhentos e setenta e tres mil, </v>
          </cell>
          <cell r="D574" t="str">
            <v>quinhentos e setenta e tres</v>
          </cell>
          <cell r="E574" t="str">
            <v>quinhentos e setenta e tres centavos</v>
          </cell>
        </row>
        <row r="575">
          <cell r="A575">
            <v>574</v>
          </cell>
          <cell r="B575" t="str">
            <v xml:space="preserve">quinhentos e setenta e quatro milhões, </v>
          </cell>
          <cell r="C575" t="str">
            <v xml:space="preserve">quinhentos e setenta e quatro mil, </v>
          </cell>
          <cell r="D575" t="str">
            <v>quinhentos e setenta e quatro</v>
          </cell>
          <cell r="E575" t="str">
            <v>quinhentos e setenta e quatro centavos</v>
          </cell>
        </row>
        <row r="576">
          <cell r="A576">
            <v>575</v>
          </cell>
          <cell r="B576" t="str">
            <v xml:space="preserve">quinhentos e setenta e cinco milhões, </v>
          </cell>
          <cell r="C576" t="str">
            <v xml:space="preserve">quinhentos e setenta e cinco mil, </v>
          </cell>
          <cell r="D576" t="str">
            <v>quinhentos e setenta e cinco</v>
          </cell>
          <cell r="E576" t="str">
            <v>quinhentos e setenta e cinco centavos</v>
          </cell>
        </row>
        <row r="577">
          <cell r="A577">
            <v>576</v>
          </cell>
          <cell r="B577" t="str">
            <v xml:space="preserve">quinhentos e setenta e seis milhões, </v>
          </cell>
          <cell r="C577" t="str">
            <v xml:space="preserve">quinhentos e setenta e seis mil, </v>
          </cell>
          <cell r="D577" t="str">
            <v>quinhentos e setenta e seis</v>
          </cell>
          <cell r="E577" t="str">
            <v>quinhentos e setenta e seis centavos</v>
          </cell>
        </row>
        <row r="578">
          <cell r="A578">
            <v>577</v>
          </cell>
          <cell r="B578" t="str">
            <v xml:space="preserve">quinhentos e setenta e sete milhões, </v>
          </cell>
          <cell r="C578" t="str">
            <v xml:space="preserve">quinhentos e setenta e sete mil, </v>
          </cell>
          <cell r="D578" t="str">
            <v>quinhentos e setenta e sete</v>
          </cell>
          <cell r="E578" t="str">
            <v>quinhentos e setenta e sete centavos</v>
          </cell>
        </row>
        <row r="579">
          <cell r="A579">
            <v>578</v>
          </cell>
          <cell r="B579" t="str">
            <v xml:space="preserve">quinhentos e setenta e oito milhões, </v>
          </cell>
          <cell r="C579" t="str">
            <v xml:space="preserve">quinhentos e setenta e oito mil, </v>
          </cell>
          <cell r="D579" t="str">
            <v>quinhentos e setenta e oito</v>
          </cell>
          <cell r="E579" t="str">
            <v>quinhentos e setenta e oito centavos</v>
          </cell>
        </row>
        <row r="580">
          <cell r="A580">
            <v>579</v>
          </cell>
          <cell r="B580" t="str">
            <v xml:space="preserve">quinhentos e setenta e nove milhões, </v>
          </cell>
          <cell r="C580" t="str">
            <v xml:space="preserve">quinhentos e setenta e nove mil, </v>
          </cell>
          <cell r="D580" t="str">
            <v>quinhentos e setenta e nove</v>
          </cell>
          <cell r="E580" t="str">
            <v>quinhentos e setenta e nove centavos</v>
          </cell>
        </row>
        <row r="581">
          <cell r="A581">
            <v>580</v>
          </cell>
          <cell r="B581" t="str">
            <v xml:space="preserve">quinhentos e oitenta milhões, </v>
          </cell>
          <cell r="C581" t="str">
            <v xml:space="preserve">quinhentos e oitenta mil, </v>
          </cell>
          <cell r="D581" t="str">
            <v>quinhentos e oitenta</v>
          </cell>
          <cell r="E581" t="str">
            <v>quinhentos e oitenta centavos</v>
          </cell>
        </row>
        <row r="582">
          <cell r="A582">
            <v>581</v>
          </cell>
          <cell r="B582" t="str">
            <v xml:space="preserve">quinhentos e oitenta e um milhões, </v>
          </cell>
          <cell r="C582" t="str">
            <v xml:space="preserve">quinhentos e oitenta e um mil, </v>
          </cell>
          <cell r="D582" t="str">
            <v>quinhentos e oitenta e um</v>
          </cell>
          <cell r="E582" t="str">
            <v>quinhentos e oitenta e um centavos</v>
          </cell>
        </row>
        <row r="583">
          <cell r="A583">
            <v>582</v>
          </cell>
          <cell r="B583" t="str">
            <v xml:space="preserve">quinhentos e oitenta e dois milhões, </v>
          </cell>
          <cell r="C583" t="str">
            <v xml:space="preserve">quinhentos e oitenta e dois mil, </v>
          </cell>
          <cell r="D583" t="str">
            <v>quinhentos e oitenta e dois</v>
          </cell>
          <cell r="E583" t="str">
            <v>quinhentos e oitenta e dois centavos</v>
          </cell>
        </row>
        <row r="584">
          <cell r="A584">
            <v>583</v>
          </cell>
          <cell r="B584" t="str">
            <v xml:space="preserve">quinhentos e oitenta e tres milhões, </v>
          </cell>
          <cell r="C584" t="str">
            <v xml:space="preserve">quinhentos e oitenta e tres mil, </v>
          </cell>
          <cell r="D584" t="str">
            <v>quinhentos e oitenta e tres</v>
          </cell>
          <cell r="E584" t="str">
            <v>quinhentos e oitenta e tres centavos</v>
          </cell>
        </row>
        <row r="585">
          <cell r="A585">
            <v>584</v>
          </cell>
          <cell r="B585" t="str">
            <v xml:space="preserve">quinhentos e oitenta e quatro milhões, </v>
          </cell>
          <cell r="C585" t="str">
            <v xml:space="preserve">quinhentos e oitenta e quatro mil, </v>
          </cell>
          <cell r="D585" t="str">
            <v>quinhentos e oitenta e quatro</v>
          </cell>
          <cell r="E585" t="str">
            <v>quinhentos e oitenta e quatro centavos</v>
          </cell>
        </row>
        <row r="586">
          <cell r="A586">
            <v>585</v>
          </cell>
          <cell r="B586" t="str">
            <v xml:space="preserve">quinhentos e oitenta e cinco milhões, </v>
          </cell>
          <cell r="C586" t="str">
            <v xml:space="preserve">quinhentos e oitenta e cinco mil, </v>
          </cell>
          <cell r="D586" t="str">
            <v>quinhentos e oitenta e cinco</v>
          </cell>
          <cell r="E586" t="str">
            <v>quinhentos e oitenta e cinco centavos</v>
          </cell>
        </row>
        <row r="587">
          <cell r="A587">
            <v>586</v>
          </cell>
          <cell r="B587" t="str">
            <v xml:space="preserve">quinhentos e oitenta e seis milhões, </v>
          </cell>
          <cell r="C587" t="str">
            <v xml:space="preserve">quinhentos e oitenta e seis mil, </v>
          </cell>
          <cell r="D587" t="str">
            <v>quinhentos e oitenta e seis</v>
          </cell>
          <cell r="E587" t="str">
            <v>quinhentos e oitenta e seis centavos</v>
          </cell>
        </row>
        <row r="588">
          <cell r="A588">
            <v>587</v>
          </cell>
          <cell r="B588" t="str">
            <v xml:space="preserve">quinhentos e oitenta e sete milhões, </v>
          </cell>
          <cell r="C588" t="str">
            <v xml:space="preserve">quinhentos e oitenta e sete mil, </v>
          </cell>
          <cell r="D588" t="str">
            <v>quinhentos e oitenta e sete</v>
          </cell>
          <cell r="E588" t="str">
            <v>quinhentos e oitenta e sete centavos</v>
          </cell>
        </row>
        <row r="589">
          <cell r="A589">
            <v>588</v>
          </cell>
          <cell r="B589" t="str">
            <v xml:space="preserve">quinhentos e oitenta e oito milhões, </v>
          </cell>
          <cell r="C589" t="str">
            <v xml:space="preserve">quinhentos e oitenta e oito mil, </v>
          </cell>
          <cell r="D589" t="str">
            <v>quinhentos e oitenta e oito</v>
          </cell>
          <cell r="E589" t="str">
            <v>quinhentos e oitenta e oito centavos</v>
          </cell>
        </row>
        <row r="590">
          <cell r="A590">
            <v>589</v>
          </cell>
          <cell r="B590" t="str">
            <v xml:space="preserve">quinhentos e oitenta e nove milhões, </v>
          </cell>
          <cell r="C590" t="str">
            <v xml:space="preserve">quinhentos e oitenta e nove mil, </v>
          </cell>
          <cell r="D590" t="str">
            <v>quinhentos e oitenta e nove</v>
          </cell>
          <cell r="E590" t="str">
            <v>quinhentos e oitenta e nove centavos</v>
          </cell>
        </row>
        <row r="591">
          <cell r="A591">
            <v>590</v>
          </cell>
          <cell r="B591" t="str">
            <v xml:space="preserve">quinhentos e noventa milhões, </v>
          </cell>
          <cell r="C591" t="str">
            <v xml:space="preserve">quinhentos e noventa mil, </v>
          </cell>
          <cell r="D591" t="str">
            <v>quinhentos e noventa</v>
          </cell>
          <cell r="E591" t="str">
            <v>quinhentos e noventa centavos</v>
          </cell>
        </row>
        <row r="592">
          <cell r="A592">
            <v>591</v>
          </cell>
          <cell r="B592" t="str">
            <v xml:space="preserve">quinhentos e noventa e um milhões, </v>
          </cell>
          <cell r="C592" t="str">
            <v xml:space="preserve">quinhentos e noventa e um mil, </v>
          </cell>
          <cell r="D592" t="str">
            <v>quinhentos e noventa e um</v>
          </cell>
          <cell r="E592" t="str">
            <v>quinhentos e noventa e um centavos</v>
          </cell>
        </row>
        <row r="593">
          <cell r="A593">
            <v>592</v>
          </cell>
          <cell r="B593" t="str">
            <v xml:space="preserve">quinhentos e noventa e dois milhões, </v>
          </cell>
          <cell r="C593" t="str">
            <v xml:space="preserve">quinhentos e noventa e dois mil, </v>
          </cell>
          <cell r="D593" t="str">
            <v>quinhentos e noventa e dois</v>
          </cell>
          <cell r="E593" t="str">
            <v>quinhentos e noventa e dois centavos</v>
          </cell>
        </row>
        <row r="594">
          <cell r="A594">
            <v>593</v>
          </cell>
          <cell r="B594" t="str">
            <v xml:space="preserve">quinhentos e noventa e tres milhões, </v>
          </cell>
          <cell r="C594" t="str">
            <v xml:space="preserve">quinhentos e noventa e tres mil, </v>
          </cell>
          <cell r="D594" t="str">
            <v>quinhentos e noventa e tres</v>
          </cell>
          <cell r="E594" t="str">
            <v>quinhentos e noventa e tres centavos</v>
          </cell>
        </row>
        <row r="595">
          <cell r="A595">
            <v>594</v>
          </cell>
          <cell r="B595" t="str">
            <v xml:space="preserve">quinhentos e noventa e quatro milhões, </v>
          </cell>
          <cell r="C595" t="str">
            <v xml:space="preserve">quinhentos e noventa e quatro mil, </v>
          </cell>
          <cell r="D595" t="str">
            <v>quinhentos e noventa e quatro</v>
          </cell>
          <cell r="E595" t="str">
            <v>quinhentos e noventa e quatro centavos</v>
          </cell>
        </row>
        <row r="596">
          <cell r="A596">
            <v>595</v>
          </cell>
          <cell r="B596" t="str">
            <v xml:space="preserve">quinhentos e noventa e cinco milhões, </v>
          </cell>
          <cell r="C596" t="str">
            <v xml:space="preserve">quinhentos e noventa e cinco mil, </v>
          </cell>
          <cell r="D596" t="str">
            <v>quinhentos e noventa e cinco</v>
          </cell>
          <cell r="E596" t="str">
            <v>quinhentos e noventa e cinco centavos</v>
          </cell>
        </row>
        <row r="597">
          <cell r="A597">
            <v>596</v>
          </cell>
          <cell r="B597" t="str">
            <v xml:space="preserve">quinhentos e noventa e seis milhões, </v>
          </cell>
          <cell r="C597" t="str">
            <v xml:space="preserve">quinhentos e noventa e seis mil, </v>
          </cell>
          <cell r="D597" t="str">
            <v>quinhentos e noventa e seis</v>
          </cell>
          <cell r="E597" t="str">
            <v>quinhentos e noventa e seis centavos</v>
          </cell>
        </row>
        <row r="598">
          <cell r="A598">
            <v>597</v>
          </cell>
          <cell r="B598" t="str">
            <v xml:space="preserve">quinhentos e noventa e sete milhões, </v>
          </cell>
          <cell r="C598" t="str">
            <v xml:space="preserve">quinhentos e noventa e sete mil, </v>
          </cell>
          <cell r="D598" t="str">
            <v>quinhentos e noventa e sete</v>
          </cell>
          <cell r="E598" t="str">
            <v>quinhentos e noventa e sete centavos</v>
          </cell>
        </row>
        <row r="599">
          <cell r="A599">
            <v>598</v>
          </cell>
          <cell r="B599" t="str">
            <v xml:space="preserve">quinhentos e noventa e oito milhões, </v>
          </cell>
          <cell r="C599" t="str">
            <v xml:space="preserve">quinhentos e noventa e oito mil, </v>
          </cell>
          <cell r="D599" t="str">
            <v>quinhentos e noventa e oito</v>
          </cell>
          <cell r="E599" t="str">
            <v>quinhentos e noventa e oito centavos</v>
          </cell>
        </row>
        <row r="600">
          <cell r="A600">
            <v>599</v>
          </cell>
          <cell r="B600" t="str">
            <v xml:space="preserve">quinhentos e noventa e nove milhões, </v>
          </cell>
          <cell r="C600" t="str">
            <v xml:space="preserve">quinhentos e noventa e nove mil, </v>
          </cell>
          <cell r="D600" t="str">
            <v>quinhentos e noventa e nove</v>
          </cell>
          <cell r="E600" t="str">
            <v>quinhentos e noventa e nove centavos</v>
          </cell>
        </row>
        <row r="601">
          <cell r="A601">
            <v>600</v>
          </cell>
          <cell r="B601" t="str">
            <v xml:space="preserve">seiscentos milhões, </v>
          </cell>
          <cell r="C601" t="str">
            <v xml:space="preserve">seiscentos mil, </v>
          </cell>
          <cell r="D601" t="str">
            <v>seiscentos</v>
          </cell>
          <cell r="E601" t="str">
            <v>seiscentos centavos</v>
          </cell>
        </row>
        <row r="602">
          <cell r="A602">
            <v>601</v>
          </cell>
          <cell r="B602" t="str">
            <v xml:space="preserve">seiscentos e um milhões, </v>
          </cell>
          <cell r="C602" t="str">
            <v xml:space="preserve">seiscentos e um mil, </v>
          </cell>
          <cell r="D602" t="str">
            <v>seiscentos e um</v>
          </cell>
          <cell r="E602" t="str">
            <v>seiscentos e um centavos</v>
          </cell>
        </row>
        <row r="603">
          <cell r="A603">
            <v>602</v>
          </cell>
          <cell r="B603" t="str">
            <v xml:space="preserve">seiscentos e dois milhões, </v>
          </cell>
          <cell r="C603" t="str">
            <v xml:space="preserve">seiscentos e dois mil, </v>
          </cell>
          <cell r="D603" t="str">
            <v>seiscentos e dois</v>
          </cell>
          <cell r="E603" t="str">
            <v>seiscentos e dois centavos</v>
          </cell>
        </row>
        <row r="604">
          <cell r="A604">
            <v>603</v>
          </cell>
          <cell r="B604" t="str">
            <v xml:space="preserve">seiscentos e tres milhões, </v>
          </cell>
          <cell r="C604" t="str">
            <v xml:space="preserve">seiscentos e tres mil, </v>
          </cell>
          <cell r="D604" t="str">
            <v>seiscentos e tres</v>
          </cell>
          <cell r="E604" t="str">
            <v>seiscentos e tres centavos</v>
          </cell>
        </row>
        <row r="605">
          <cell r="A605">
            <v>604</v>
          </cell>
          <cell r="B605" t="str">
            <v xml:space="preserve">seiscentos e quatro milhões, </v>
          </cell>
          <cell r="C605" t="str">
            <v xml:space="preserve">seiscentos e quatro mil, </v>
          </cell>
          <cell r="D605" t="str">
            <v>seiscentos e quatro</v>
          </cell>
          <cell r="E605" t="str">
            <v>seiscentos e quatro centavos</v>
          </cell>
        </row>
        <row r="606">
          <cell r="A606">
            <v>605</v>
          </cell>
          <cell r="B606" t="str">
            <v xml:space="preserve">seiscentos e cinco milhões, </v>
          </cell>
          <cell r="C606" t="str">
            <v xml:space="preserve">seiscentos e cinco mil, </v>
          </cell>
          <cell r="D606" t="str">
            <v>seiscentos e cinco</v>
          </cell>
          <cell r="E606" t="str">
            <v>seiscentos e cinco centavos</v>
          </cell>
        </row>
        <row r="607">
          <cell r="A607">
            <v>606</v>
          </cell>
          <cell r="B607" t="str">
            <v xml:space="preserve">seiscentos e seis milhões, </v>
          </cell>
          <cell r="C607" t="str">
            <v xml:space="preserve">seiscentos e seis mil, </v>
          </cell>
          <cell r="D607" t="str">
            <v>seiscentos e seis</v>
          </cell>
          <cell r="E607" t="str">
            <v>seiscentos e seis centavos</v>
          </cell>
        </row>
        <row r="608">
          <cell r="A608">
            <v>607</v>
          </cell>
          <cell r="B608" t="str">
            <v xml:space="preserve">seiscentos e sete milhões, </v>
          </cell>
          <cell r="C608" t="str">
            <v xml:space="preserve">seiscentos e sete mil, </v>
          </cell>
          <cell r="D608" t="str">
            <v>seiscentos e sete</v>
          </cell>
          <cell r="E608" t="str">
            <v>seiscentos e sete centavos</v>
          </cell>
        </row>
        <row r="609">
          <cell r="A609">
            <v>608</v>
          </cell>
          <cell r="B609" t="str">
            <v xml:space="preserve">seiscentos e oito milhões, </v>
          </cell>
          <cell r="C609" t="str">
            <v xml:space="preserve">seiscentos e oito mil, </v>
          </cell>
          <cell r="D609" t="str">
            <v>seiscentos e oito</v>
          </cell>
          <cell r="E609" t="str">
            <v>seiscentos e oito centavos</v>
          </cell>
        </row>
        <row r="610">
          <cell r="A610">
            <v>609</v>
          </cell>
          <cell r="B610" t="str">
            <v xml:space="preserve">seiscentos e nove milhões, </v>
          </cell>
          <cell r="C610" t="str">
            <v xml:space="preserve">seiscentos e nove mil, </v>
          </cell>
          <cell r="D610" t="str">
            <v>seiscentos e nove</v>
          </cell>
          <cell r="E610" t="str">
            <v>seiscentos e nove centavos</v>
          </cell>
        </row>
        <row r="611">
          <cell r="A611">
            <v>610</v>
          </cell>
          <cell r="B611" t="str">
            <v xml:space="preserve">seiscentos e dez milhões, </v>
          </cell>
          <cell r="C611" t="str">
            <v xml:space="preserve">seiscentos e dez mil, </v>
          </cell>
          <cell r="D611" t="str">
            <v>seiscentos e dez</v>
          </cell>
          <cell r="E611" t="str">
            <v>seiscentos e dez centavos</v>
          </cell>
        </row>
        <row r="612">
          <cell r="A612">
            <v>611</v>
          </cell>
          <cell r="B612" t="str">
            <v xml:space="preserve">seiscentos e onze milhões, </v>
          </cell>
          <cell r="C612" t="str">
            <v xml:space="preserve">seiscentos e onze mil, </v>
          </cell>
          <cell r="D612" t="str">
            <v>seiscentos e onze</v>
          </cell>
          <cell r="E612" t="str">
            <v>seiscentos e onze centavos</v>
          </cell>
        </row>
        <row r="613">
          <cell r="A613">
            <v>612</v>
          </cell>
          <cell r="B613" t="str">
            <v xml:space="preserve">seiscentos e doze milhões, </v>
          </cell>
          <cell r="C613" t="str">
            <v xml:space="preserve">seiscentos e doze mil, </v>
          </cell>
          <cell r="D613" t="str">
            <v>seiscentos e doze</v>
          </cell>
          <cell r="E613" t="str">
            <v>seiscentos e doze centavos</v>
          </cell>
        </row>
        <row r="614">
          <cell r="A614">
            <v>613</v>
          </cell>
          <cell r="B614" t="str">
            <v xml:space="preserve">seiscentos e treze milhões, </v>
          </cell>
          <cell r="C614" t="str">
            <v xml:space="preserve">seiscentos e treze mil, </v>
          </cell>
          <cell r="D614" t="str">
            <v>seiscentos e treze</v>
          </cell>
          <cell r="E614" t="str">
            <v>seiscentos e treze centavos</v>
          </cell>
        </row>
        <row r="615">
          <cell r="A615">
            <v>614</v>
          </cell>
          <cell r="B615" t="str">
            <v xml:space="preserve">seiscentos e quatorze milhões, </v>
          </cell>
          <cell r="C615" t="str">
            <v xml:space="preserve">seiscentos e quatorze mil, </v>
          </cell>
          <cell r="D615" t="str">
            <v>seiscentos e quatorze</v>
          </cell>
          <cell r="E615" t="str">
            <v>seiscentos e quatorze centavos</v>
          </cell>
        </row>
        <row r="616">
          <cell r="A616">
            <v>615</v>
          </cell>
          <cell r="B616" t="str">
            <v xml:space="preserve">seiscentos e quinze milhões, </v>
          </cell>
          <cell r="C616" t="str">
            <v xml:space="preserve">seiscentos e quinze mil, </v>
          </cell>
          <cell r="D616" t="str">
            <v>seiscentos e quinze</v>
          </cell>
          <cell r="E616" t="str">
            <v>seiscentos e quinze centavos</v>
          </cell>
        </row>
        <row r="617">
          <cell r="A617">
            <v>616</v>
          </cell>
          <cell r="B617" t="str">
            <v xml:space="preserve">seiscentos e dezesseis milhões, </v>
          </cell>
          <cell r="C617" t="str">
            <v xml:space="preserve">seiscentos e dezesseis mil, </v>
          </cell>
          <cell r="D617" t="str">
            <v>seiscentos e dezesseis</v>
          </cell>
          <cell r="E617" t="str">
            <v>seiscentos e dezesseis centavos</v>
          </cell>
        </row>
        <row r="618">
          <cell r="A618">
            <v>617</v>
          </cell>
          <cell r="B618" t="str">
            <v xml:space="preserve">seiscentos e dezessete milhões, </v>
          </cell>
          <cell r="C618" t="str">
            <v xml:space="preserve">seiscentos e dezessete mil, </v>
          </cell>
          <cell r="D618" t="str">
            <v>seiscentos e dezessete</v>
          </cell>
          <cell r="E618" t="str">
            <v>seiscentos e dezessete centavos</v>
          </cell>
        </row>
        <row r="619">
          <cell r="A619">
            <v>618</v>
          </cell>
          <cell r="B619" t="str">
            <v xml:space="preserve">seiscentos e dezoito milhões, </v>
          </cell>
          <cell r="C619" t="str">
            <v xml:space="preserve">seiscentos e dezoito mil, </v>
          </cell>
          <cell r="D619" t="str">
            <v>seiscentos e dezoito</v>
          </cell>
          <cell r="E619" t="str">
            <v>seiscentos e dezoito centavos</v>
          </cell>
        </row>
        <row r="620">
          <cell r="A620">
            <v>619</v>
          </cell>
          <cell r="B620" t="str">
            <v xml:space="preserve">seiscentos e dezenove milhões, </v>
          </cell>
          <cell r="C620" t="str">
            <v xml:space="preserve">seiscentos e dezenove mil, </v>
          </cell>
          <cell r="D620" t="str">
            <v>seiscentos e dezenove</v>
          </cell>
          <cell r="E620" t="str">
            <v>seiscentos e dezenove centavos</v>
          </cell>
        </row>
        <row r="621">
          <cell r="A621">
            <v>620</v>
          </cell>
          <cell r="B621" t="str">
            <v xml:space="preserve">seiscentos e vinte milhões, </v>
          </cell>
          <cell r="C621" t="str">
            <v xml:space="preserve">seiscentos e vinte mil, </v>
          </cell>
          <cell r="D621" t="str">
            <v>seiscentos e vinte</v>
          </cell>
          <cell r="E621" t="str">
            <v>seiscentos e vinte centavos</v>
          </cell>
        </row>
        <row r="622">
          <cell r="A622">
            <v>621</v>
          </cell>
          <cell r="B622" t="str">
            <v xml:space="preserve">seiscentos e vinte e um milhões, </v>
          </cell>
          <cell r="C622" t="str">
            <v xml:space="preserve">seiscentos e vinte e um mil, </v>
          </cell>
          <cell r="D622" t="str">
            <v>seiscentos e vinte e um</v>
          </cell>
          <cell r="E622" t="str">
            <v>seiscentos e vinte e um centavos</v>
          </cell>
        </row>
        <row r="623">
          <cell r="A623">
            <v>622</v>
          </cell>
          <cell r="B623" t="str">
            <v xml:space="preserve">seiscentos e vinte e dois milhões, </v>
          </cell>
          <cell r="C623" t="str">
            <v xml:space="preserve">seiscentos e vinte e dois mil, </v>
          </cell>
          <cell r="D623" t="str">
            <v>seiscentos e vinte e dois</v>
          </cell>
          <cell r="E623" t="str">
            <v>seiscentos e vinte e dois centavos</v>
          </cell>
        </row>
        <row r="624">
          <cell r="A624">
            <v>623</v>
          </cell>
          <cell r="B624" t="str">
            <v xml:space="preserve">seiscentos e vinte e tres milhões, </v>
          </cell>
          <cell r="C624" t="str">
            <v xml:space="preserve">seiscentos e vinte e tres mil, </v>
          </cell>
          <cell r="D624" t="str">
            <v>seiscentos e vinte e tres</v>
          </cell>
          <cell r="E624" t="str">
            <v>seiscentos e vinte e tres centavos</v>
          </cell>
        </row>
        <row r="625">
          <cell r="A625">
            <v>624</v>
          </cell>
          <cell r="B625" t="str">
            <v xml:space="preserve">seiscentos e vinte e quatro milhões, </v>
          </cell>
          <cell r="C625" t="str">
            <v xml:space="preserve">seiscentos e vinte e quatro mil, </v>
          </cell>
          <cell r="D625" t="str">
            <v>seiscentos e vinte e quatro</v>
          </cell>
          <cell r="E625" t="str">
            <v>seiscentos e vinte e quatro centavos</v>
          </cell>
        </row>
        <row r="626">
          <cell r="A626">
            <v>625</v>
          </cell>
          <cell r="B626" t="str">
            <v xml:space="preserve">seiscentos e vinte e cinco milhões, </v>
          </cell>
          <cell r="C626" t="str">
            <v xml:space="preserve">seiscentos e vinte e cinco mil, </v>
          </cell>
          <cell r="D626" t="str">
            <v>seiscentos e vinte e cinco</v>
          </cell>
          <cell r="E626" t="str">
            <v>seiscentos e vinte e cinco centavos</v>
          </cell>
        </row>
        <row r="627">
          <cell r="A627">
            <v>626</v>
          </cell>
          <cell r="B627" t="str">
            <v xml:space="preserve">seiscentos e vinte e seis milhões, </v>
          </cell>
          <cell r="C627" t="str">
            <v xml:space="preserve">seiscentos e vinte e seis mil, </v>
          </cell>
          <cell r="D627" t="str">
            <v>seiscentos e vinte e seis</v>
          </cell>
          <cell r="E627" t="str">
            <v>seiscentos e vinte e seis centavos</v>
          </cell>
        </row>
        <row r="628">
          <cell r="A628">
            <v>627</v>
          </cell>
          <cell r="B628" t="str">
            <v xml:space="preserve">seiscentos e vinte e sete milhões, </v>
          </cell>
          <cell r="C628" t="str">
            <v xml:space="preserve">seiscentos e vinte e sete mil, </v>
          </cell>
          <cell r="D628" t="str">
            <v>seiscentos e vinte e sete</v>
          </cell>
          <cell r="E628" t="str">
            <v>seiscentos e vinte e sete centavos</v>
          </cell>
        </row>
        <row r="629">
          <cell r="A629">
            <v>628</v>
          </cell>
          <cell r="B629" t="str">
            <v xml:space="preserve">seiscentos e vinte e oito milhões, </v>
          </cell>
          <cell r="C629" t="str">
            <v xml:space="preserve">seiscentos e vinte e oito mil, </v>
          </cell>
          <cell r="D629" t="str">
            <v>seiscentos e vinte e oito</v>
          </cell>
          <cell r="E629" t="str">
            <v>seiscentos e vinte e oito centavos</v>
          </cell>
        </row>
        <row r="630">
          <cell r="A630">
            <v>629</v>
          </cell>
          <cell r="B630" t="str">
            <v xml:space="preserve">seiscentos e vinte e nove milhões, </v>
          </cell>
          <cell r="C630" t="str">
            <v xml:space="preserve">seiscentos e vinte e nove mil, </v>
          </cell>
          <cell r="D630" t="str">
            <v>seiscentos e vinte e nove</v>
          </cell>
          <cell r="E630" t="str">
            <v>seiscentos e vinte e nove centavos</v>
          </cell>
        </row>
        <row r="631">
          <cell r="A631">
            <v>630</v>
          </cell>
          <cell r="B631" t="str">
            <v xml:space="preserve">seiscentos e trinta milhões, </v>
          </cell>
          <cell r="C631" t="str">
            <v xml:space="preserve">seiscentos e trinta mil, </v>
          </cell>
          <cell r="D631" t="str">
            <v>seiscentos e trinta</v>
          </cell>
          <cell r="E631" t="str">
            <v>seiscentos e trinta centavos</v>
          </cell>
        </row>
        <row r="632">
          <cell r="A632">
            <v>631</v>
          </cell>
          <cell r="B632" t="str">
            <v xml:space="preserve">seiscentos e trinta e um milhões, </v>
          </cell>
          <cell r="C632" t="str">
            <v xml:space="preserve">seiscentos e trinta e um mil, </v>
          </cell>
          <cell r="D632" t="str">
            <v>seiscentos e trinta e um</v>
          </cell>
          <cell r="E632" t="str">
            <v>seiscentos e trinta e um centavos</v>
          </cell>
        </row>
        <row r="633">
          <cell r="A633">
            <v>632</v>
          </cell>
          <cell r="B633" t="str">
            <v xml:space="preserve">seiscentos e trinta e dois milhões, </v>
          </cell>
          <cell r="C633" t="str">
            <v xml:space="preserve">seiscentos e trinta e dois mil, </v>
          </cell>
          <cell r="D633" t="str">
            <v>seiscentos e trinta e dois</v>
          </cell>
          <cell r="E633" t="str">
            <v>seiscentos e trinta e dois centavos</v>
          </cell>
        </row>
        <row r="634">
          <cell r="A634">
            <v>633</v>
          </cell>
          <cell r="B634" t="str">
            <v xml:space="preserve">seiscentos e trinta e tres milhões, </v>
          </cell>
          <cell r="C634" t="str">
            <v xml:space="preserve">seiscentos e trinta e tres mil, </v>
          </cell>
          <cell r="D634" t="str">
            <v>seiscentos e trinta e tres</v>
          </cell>
          <cell r="E634" t="str">
            <v>seiscentos e trinta e tres centavos</v>
          </cell>
        </row>
        <row r="635">
          <cell r="A635">
            <v>634</v>
          </cell>
          <cell r="B635" t="str">
            <v xml:space="preserve">seiscentos e trinta e quatro milhões, </v>
          </cell>
          <cell r="C635" t="str">
            <v xml:space="preserve">seiscentos e trinta e quatro mil, </v>
          </cell>
          <cell r="D635" t="str">
            <v>seiscentos e trinta e quatro</v>
          </cell>
          <cell r="E635" t="str">
            <v>seiscentos e trinta e quatro centavos</v>
          </cell>
        </row>
        <row r="636">
          <cell r="A636">
            <v>635</v>
          </cell>
          <cell r="B636" t="str">
            <v xml:space="preserve">seiscentos e trinta e cinco milhões, </v>
          </cell>
          <cell r="C636" t="str">
            <v xml:space="preserve">seiscentos e trinta e cinco mil, </v>
          </cell>
          <cell r="D636" t="str">
            <v>seiscentos e trinta e cinco</v>
          </cell>
          <cell r="E636" t="str">
            <v>seiscentos e trinta e cinco centavos</v>
          </cell>
        </row>
        <row r="637">
          <cell r="A637">
            <v>636</v>
          </cell>
          <cell r="B637" t="str">
            <v xml:space="preserve">seiscentos e trinta e seis milhões, </v>
          </cell>
          <cell r="C637" t="str">
            <v xml:space="preserve">seiscentos e trinta e seis mil, </v>
          </cell>
          <cell r="D637" t="str">
            <v>seiscentos e trinta e seis</v>
          </cell>
          <cell r="E637" t="str">
            <v>seiscentos e trinta e seis centavos</v>
          </cell>
        </row>
        <row r="638">
          <cell r="A638">
            <v>637</v>
          </cell>
          <cell r="B638" t="str">
            <v xml:space="preserve">seiscentos e trinta e sete milhões, </v>
          </cell>
          <cell r="C638" t="str">
            <v xml:space="preserve">seiscentos e trinta e sete mil, </v>
          </cell>
          <cell r="D638" t="str">
            <v>seiscentos e trinta e sete</v>
          </cell>
          <cell r="E638" t="str">
            <v>seiscentos e trinta e sete centavos</v>
          </cell>
        </row>
        <row r="639">
          <cell r="A639">
            <v>638</v>
          </cell>
          <cell r="B639" t="str">
            <v xml:space="preserve">seiscentos e trinta e oito milhões, </v>
          </cell>
          <cell r="C639" t="str">
            <v xml:space="preserve">seiscentos e trinta e oito mil, </v>
          </cell>
          <cell r="D639" t="str">
            <v>seiscentos e trinta e oito</v>
          </cell>
          <cell r="E639" t="str">
            <v>seiscentos e trinta e oito centavos</v>
          </cell>
        </row>
        <row r="640">
          <cell r="A640">
            <v>639</v>
          </cell>
          <cell r="B640" t="str">
            <v xml:space="preserve">seiscentos e trinta e nove milhões, </v>
          </cell>
          <cell r="C640" t="str">
            <v xml:space="preserve">seiscentos e trinta e nove mil, </v>
          </cell>
          <cell r="D640" t="str">
            <v>seiscentos e trinta e nove</v>
          </cell>
          <cell r="E640" t="str">
            <v>seiscentos e trinta e nove centavos</v>
          </cell>
        </row>
        <row r="641">
          <cell r="A641">
            <v>640</v>
          </cell>
          <cell r="B641" t="str">
            <v xml:space="preserve">seiscentos e quarenta milhões, </v>
          </cell>
          <cell r="C641" t="str">
            <v xml:space="preserve">seiscentos e quarenta mil, </v>
          </cell>
          <cell r="D641" t="str">
            <v>seiscentos e quarenta</v>
          </cell>
          <cell r="E641" t="str">
            <v>seiscentos e quarenta centavos</v>
          </cell>
        </row>
        <row r="642">
          <cell r="A642">
            <v>641</v>
          </cell>
          <cell r="B642" t="str">
            <v xml:space="preserve">seiscentos e quarenta e um milhões, </v>
          </cell>
          <cell r="C642" t="str">
            <v xml:space="preserve">seiscentos e quarenta e um mil, </v>
          </cell>
          <cell r="D642" t="str">
            <v>seiscentos e quarenta e um</v>
          </cell>
          <cell r="E642" t="str">
            <v>seiscentos e quarenta e um centavos</v>
          </cell>
        </row>
        <row r="643">
          <cell r="A643">
            <v>642</v>
          </cell>
          <cell r="B643" t="str">
            <v xml:space="preserve">seiscentos e quarenta e dois milhões, </v>
          </cell>
          <cell r="C643" t="str">
            <v xml:space="preserve">seiscentos e quarenta e dois mil, </v>
          </cell>
          <cell r="D643" t="str">
            <v>seiscentos e quarenta e dois</v>
          </cell>
          <cell r="E643" t="str">
            <v>seiscentos e quarenta e dois centavos</v>
          </cell>
        </row>
        <row r="644">
          <cell r="A644">
            <v>643</v>
          </cell>
          <cell r="B644" t="str">
            <v xml:space="preserve">seiscentos e quarenta e tres milhões, </v>
          </cell>
          <cell r="C644" t="str">
            <v xml:space="preserve">seiscentos e quarenta e tres mil, </v>
          </cell>
          <cell r="D644" t="str">
            <v>seiscentos e quarenta e tres</v>
          </cell>
          <cell r="E644" t="str">
            <v>seiscentos e quarenta e tres centavos</v>
          </cell>
        </row>
        <row r="645">
          <cell r="A645">
            <v>644</v>
          </cell>
          <cell r="B645" t="str">
            <v xml:space="preserve">seiscentos e quarenta e quatro milhões, </v>
          </cell>
          <cell r="C645" t="str">
            <v xml:space="preserve">seiscentos e quarenta e quatro mil, </v>
          </cell>
          <cell r="D645" t="str">
            <v>seiscentos e quarenta e quatro</v>
          </cell>
          <cell r="E645" t="str">
            <v>seiscentos e quarenta e quatro centavos</v>
          </cell>
        </row>
        <row r="646">
          <cell r="A646">
            <v>645</v>
          </cell>
          <cell r="B646" t="str">
            <v xml:space="preserve">seiscentos e quarenta e cinco milhões, </v>
          </cell>
          <cell r="C646" t="str">
            <v xml:space="preserve">seiscentos e quarenta e cinco mil, </v>
          </cell>
          <cell r="D646" t="str">
            <v>seiscentos e quarenta e cinco</v>
          </cell>
          <cell r="E646" t="str">
            <v>seiscentos e quarenta e cinco centavos</v>
          </cell>
        </row>
        <row r="647">
          <cell r="A647">
            <v>646</v>
          </cell>
          <cell r="B647" t="str">
            <v xml:space="preserve">seiscentos e quarenta e seis milhões, </v>
          </cell>
          <cell r="C647" t="str">
            <v xml:space="preserve">seiscentos e quarenta e seis mil, </v>
          </cell>
          <cell r="D647" t="str">
            <v>seiscentos e quarenta e seis</v>
          </cell>
          <cell r="E647" t="str">
            <v>seiscentos e quarenta e seis centavos</v>
          </cell>
        </row>
        <row r="648">
          <cell r="A648">
            <v>647</v>
          </cell>
          <cell r="B648" t="str">
            <v xml:space="preserve">seiscentos e quarenta e sete milhões, </v>
          </cell>
          <cell r="C648" t="str">
            <v xml:space="preserve">seiscentos e quarenta e sete mil, </v>
          </cell>
          <cell r="D648" t="str">
            <v>seiscentos e quarenta e sete</v>
          </cell>
          <cell r="E648" t="str">
            <v>seiscentos e quarenta e sete centavos</v>
          </cell>
        </row>
        <row r="649">
          <cell r="A649">
            <v>648</v>
          </cell>
          <cell r="B649" t="str">
            <v xml:space="preserve">seiscentos e quarenta e oito milhões, </v>
          </cell>
          <cell r="C649" t="str">
            <v xml:space="preserve">seiscentos e quarenta e oito mil, </v>
          </cell>
          <cell r="D649" t="str">
            <v>seiscentos e quarenta e oito</v>
          </cell>
          <cell r="E649" t="str">
            <v>seiscentos e quarenta e oito centavos</v>
          </cell>
        </row>
        <row r="650">
          <cell r="A650">
            <v>649</v>
          </cell>
          <cell r="B650" t="str">
            <v xml:space="preserve">seiscentos e quarenta e nove milhões, </v>
          </cell>
          <cell r="C650" t="str">
            <v xml:space="preserve">seiscentos e quarenta e nove mil, </v>
          </cell>
          <cell r="D650" t="str">
            <v>seiscentos e quarenta e nove</v>
          </cell>
          <cell r="E650" t="str">
            <v>seiscentos e quarenta e nove centavos</v>
          </cell>
        </row>
        <row r="651">
          <cell r="A651">
            <v>650</v>
          </cell>
          <cell r="B651" t="str">
            <v xml:space="preserve">seiscentos e cinquenta milhões, </v>
          </cell>
          <cell r="C651" t="str">
            <v xml:space="preserve">seiscentos e cinquenta mil, </v>
          </cell>
          <cell r="D651" t="str">
            <v>seiscentos e cinquenta</v>
          </cell>
          <cell r="E651" t="str">
            <v>seiscentos e cinquenta centavos</v>
          </cell>
        </row>
        <row r="652">
          <cell r="A652">
            <v>651</v>
          </cell>
          <cell r="B652" t="str">
            <v xml:space="preserve">seiscentos e cinquenta e um milhões, </v>
          </cell>
          <cell r="C652" t="str">
            <v xml:space="preserve">seiscentos e cinquenta e um mil, </v>
          </cell>
          <cell r="D652" t="str">
            <v>seiscentos e cinquenta e um</v>
          </cell>
          <cell r="E652" t="str">
            <v>seiscentos e cinquenta e um centavos</v>
          </cell>
        </row>
        <row r="653">
          <cell r="A653">
            <v>652</v>
          </cell>
          <cell r="B653" t="str">
            <v xml:space="preserve">seiscentos e cinquenta e dois milhões, </v>
          </cell>
          <cell r="C653" t="str">
            <v xml:space="preserve">seiscentos e cinquenta e dois mil, </v>
          </cell>
          <cell r="D653" t="str">
            <v>seiscentos e cinquenta e dois</v>
          </cell>
          <cell r="E653" t="str">
            <v>seiscentos e cinquenta e dois centavos</v>
          </cell>
        </row>
        <row r="654">
          <cell r="A654">
            <v>653</v>
          </cell>
          <cell r="B654" t="str">
            <v xml:space="preserve">seiscentos e cinquenta e tres milhões, </v>
          </cell>
          <cell r="C654" t="str">
            <v xml:space="preserve">seiscentos e cinquenta e tres mil, </v>
          </cell>
          <cell r="D654" t="str">
            <v>seiscentos e cinquenta e tres</v>
          </cell>
          <cell r="E654" t="str">
            <v>seiscentos e cinquenta e tres centavos</v>
          </cell>
        </row>
        <row r="655">
          <cell r="A655">
            <v>654</v>
          </cell>
          <cell r="B655" t="str">
            <v xml:space="preserve">seiscentos e cinquenta e quatro milhões, </v>
          </cell>
          <cell r="C655" t="str">
            <v xml:space="preserve">seiscentos e cinquenta e quatro mil, </v>
          </cell>
          <cell r="D655" t="str">
            <v>seiscentos e cinquenta e quatro</v>
          </cell>
          <cell r="E655" t="str">
            <v>seiscentos e cinquenta e quatro centavos</v>
          </cell>
        </row>
        <row r="656">
          <cell r="A656">
            <v>655</v>
          </cell>
          <cell r="B656" t="str">
            <v xml:space="preserve">seiscentos e cinquenta e cinco milhões, </v>
          </cell>
          <cell r="C656" t="str">
            <v xml:space="preserve">seiscentos e cinquenta e cinco mil, </v>
          </cell>
          <cell r="D656" t="str">
            <v>seiscentos e cinquenta e cinco</v>
          </cell>
          <cell r="E656" t="str">
            <v>seiscentos e cinquenta e cinco centavos</v>
          </cell>
        </row>
        <row r="657">
          <cell r="A657">
            <v>656</v>
          </cell>
          <cell r="B657" t="str">
            <v xml:space="preserve">seiscentos e cinquenta e seis milhões, </v>
          </cell>
          <cell r="C657" t="str">
            <v xml:space="preserve">seiscentos e cinquenta e seis mil, </v>
          </cell>
          <cell r="D657" t="str">
            <v>seiscentos e cinquenta e seis</v>
          </cell>
          <cell r="E657" t="str">
            <v>seiscentos e cinquenta e seis centavos</v>
          </cell>
        </row>
        <row r="658">
          <cell r="A658">
            <v>657</v>
          </cell>
          <cell r="B658" t="str">
            <v xml:space="preserve">seiscentos e cinquenta e sete milhões, </v>
          </cell>
          <cell r="C658" t="str">
            <v xml:space="preserve">seiscentos e cinquenta e sete mil, </v>
          </cell>
          <cell r="D658" t="str">
            <v>seiscentos e cinquenta e sete</v>
          </cell>
          <cell r="E658" t="str">
            <v>seiscentos e cinquenta e sete centavos</v>
          </cell>
        </row>
        <row r="659">
          <cell r="A659">
            <v>658</v>
          </cell>
          <cell r="B659" t="str">
            <v xml:space="preserve">seiscentos e cinquenta e oito milhões, </v>
          </cell>
          <cell r="C659" t="str">
            <v xml:space="preserve">seiscentos e cinquenta e oito mil, </v>
          </cell>
          <cell r="D659" t="str">
            <v>seiscentos e cinquenta e oito</v>
          </cell>
          <cell r="E659" t="str">
            <v>seiscentos e cinquenta e oito centavos</v>
          </cell>
        </row>
        <row r="660">
          <cell r="A660">
            <v>659</v>
          </cell>
          <cell r="B660" t="str">
            <v xml:space="preserve">seiscentos e cinquenta e nove milhões, </v>
          </cell>
          <cell r="C660" t="str">
            <v xml:space="preserve">seiscentos e cinquenta e nove mil, </v>
          </cell>
          <cell r="D660" t="str">
            <v>seiscentos e cinquenta e nove</v>
          </cell>
          <cell r="E660" t="str">
            <v>seiscentos e cinquenta e nove centavos</v>
          </cell>
        </row>
        <row r="661">
          <cell r="A661">
            <v>660</v>
          </cell>
          <cell r="B661" t="str">
            <v xml:space="preserve">seiscentos e sessenta milhões, </v>
          </cell>
          <cell r="C661" t="str">
            <v xml:space="preserve">seiscentos e sessenta mil, </v>
          </cell>
          <cell r="D661" t="str">
            <v>seiscentos e sessenta</v>
          </cell>
          <cell r="E661" t="str">
            <v>seiscentos e sessenta centavos</v>
          </cell>
        </row>
        <row r="662">
          <cell r="A662">
            <v>661</v>
          </cell>
          <cell r="B662" t="str">
            <v xml:space="preserve">seiscentos e sessenta e um milhões, </v>
          </cell>
          <cell r="C662" t="str">
            <v xml:space="preserve">seiscentos e sessenta e um mil, </v>
          </cell>
          <cell r="D662" t="str">
            <v>seiscentos e sessenta e um</v>
          </cell>
          <cell r="E662" t="str">
            <v>seiscentos e sessenta e um centavos</v>
          </cell>
        </row>
        <row r="663">
          <cell r="A663">
            <v>662</v>
          </cell>
          <cell r="B663" t="str">
            <v xml:space="preserve">seiscentos e sessenta e dois milhões, </v>
          </cell>
          <cell r="C663" t="str">
            <v xml:space="preserve">seiscentos e sessenta e dois mil, </v>
          </cell>
          <cell r="D663" t="str">
            <v>seiscentos e sessenta e dois</v>
          </cell>
          <cell r="E663" t="str">
            <v>seiscentos e sessenta e dois centavos</v>
          </cell>
        </row>
        <row r="664">
          <cell r="A664">
            <v>663</v>
          </cell>
          <cell r="B664" t="str">
            <v xml:space="preserve">seiscentos e sessenta e tres milhões, </v>
          </cell>
          <cell r="C664" t="str">
            <v xml:space="preserve">seiscentos e sessenta e tres mil, </v>
          </cell>
          <cell r="D664" t="str">
            <v>seiscentos e sessenta e tres</v>
          </cell>
          <cell r="E664" t="str">
            <v>seiscentos e sessenta e tres centavos</v>
          </cell>
        </row>
        <row r="665">
          <cell r="A665">
            <v>664</v>
          </cell>
          <cell r="B665" t="str">
            <v xml:space="preserve">seiscentos e sessenta e quatro milhões, </v>
          </cell>
          <cell r="C665" t="str">
            <v xml:space="preserve">seiscentos e sessenta e quatro mil, </v>
          </cell>
          <cell r="D665" t="str">
            <v>seiscentos e sessenta e quatro</v>
          </cell>
          <cell r="E665" t="str">
            <v>seiscentos e sessenta e quatro centavos</v>
          </cell>
        </row>
        <row r="666">
          <cell r="A666">
            <v>665</v>
          </cell>
          <cell r="B666" t="str">
            <v xml:space="preserve">seiscentos e sessenta e cinco milhões, </v>
          </cell>
          <cell r="C666" t="str">
            <v xml:space="preserve">seiscentos e sessenta e cinco mil, </v>
          </cell>
          <cell r="D666" t="str">
            <v>seiscentos e sessenta e cinco</v>
          </cell>
          <cell r="E666" t="str">
            <v>seiscentos e sessenta e cinco centavos</v>
          </cell>
        </row>
        <row r="667">
          <cell r="A667">
            <v>666</v>
          </cell>
          <cell r="B667" t="str">
            <v xml:space="preserve">seiscentos e sessenta e seis milhões, </v>
          </cell>
          <cell r="C667" t="str">
            <v xml:space="preserve">seiscentos e sessenta e seis mil, </v>
          </cell>
          <cell r="D667" t="str">
            <v>seiscentos e sessenta e seis</v>
          </cell>
          <cell r="E667" t="str">
            <v>seiscentos e sessenta e seis centavos</v>
          </cell>
        </row>
        <row r="668">
          <cell r="A668">
            <v>667</v>
          </cell>
          <cell r="B668" t="str">
            <v xml:space="preserve">seiscentos e sessenta e sete milhões, </v>
          </cell>
          <cell r="C668" t="str">
            <v xml:space="preserve">seiscentos e sessenta e sete mil, </v>
          </cell>
          <cell r="D668" t="str">
            <v>seiscentos e sessenta e sete</v>
          </cell>
          <cell r="E668" t="str">
            <v>seiscentos e sessenta e sete centavos</v>
          </cell>
        </row>
        <row r="669">
          <cell r="A669">
            <v>668</v>
          </cell>
          <cell r="B669" t="str">
            <v xml:space="preserve">seiscentos e sessenta e oito milhões, </v>
          </cell>
          <cell r="C669" t="str">
            <v xml:space="preserve">seiscentos e sessenta e oito mil, </v>
          </cell>
          <cell r="D669" t="str">
            <v>seiscentos e sessenta e oito</v>
          </cell>
          <cell r="E669" t="str">
            <v>seiscentos e sessenta e oito centavos</v>
          </cell>
        </row>
        <row r="670">
          <cell r="A670">
            <v>669</v>
          </cell>
          <cell r="B670" t="str">
            <v xml:space="preserve">seiscentos e sessenta e nove milhões, </v>
          </cell>
          <cell r="C670" t="str">
            <v xml:space="preserve">seiscentos e sessenta e nove mil, </v>
          </cell>
          <cell r="D670" t="str">
            <v>seiscentos e sessenta e nove</v>
          </cell>
          <cell r="E670" t="str">
            <v>seiscentos e sessenta e nove centavos</v>
          </cell>
        </row>
        <row r="671">
          <cell r="A671">
            <v>670</v>
          </cell>
          <cell r="B671" t="str">
            <v xml:space="preserve">seiscentos e setenta milhões, </v>
          </cell>
          <cell r="C671" t="str">
            <v xml:space="preserve">seiscentos e setenta mil, </v>
          </cell>
          <cell r="D671" t="str">
            <v>seiscentos e setenta</v>
          </cell>
          <cell r="E671" t="str">
            <v>seiscentos e setenta centavos</v>
          </cell>
        </row>
        <row r="672">
          <cell r="A672">
            <v>671</v>
          </cell>
          <cell r="B672" t="str">
            <v xml:space="preserve">seiscentos e setenta e um milhões, </v>
          </cell>
          <cell r="C672" t="str">
            <v xml:space="preserve">seiscentos e setenta e um mil, </v>
          </cell>
          <cell r="D672" t="str">
            <v>seiscentos e setenta e um</v>
          </cell>
          <cell r="E672" t="str">
            <v>seiscentos e setenta e um centavos</v>
          </cell>
        </row>
        <row r="673">
          <cell r="A673">
            <v>672</v>
          </cell>
          <cell r="B673" t="str">
            <v xml:space="preserve">seiscentos e setenta e dois milhões, </v>
          </cell>
          <cell r="C673" t="str">
            <v xml:space="preserve">seiscentos e setenta e dois mil, </v>
          </cell>
          <cell r="D673" t="str">
            <v>seiscentos e setenta e dois</v>
          </cell>
          <cell r="E673" t="str">
            <v>seiscentos e setenta e dois centavos</v>
          </cell>
        </row>
        <row r="674">
          <cell r="A674">
            <v>673</v>
          </cell>
          <cell r="B674" t="str">
            <v xml:space="preserve">seiscentos e setenta e tres milhões, </v>
          </cell>
          <cell r="C674" t="str">
            <v xml:space="preserve">seiscentos e setenta e tres mil, </v>
          </cell>
          <cell r="D674" t="str">
            <v>seiscentos e setenta e tres</v>
          </cell>
          <cell r="E674" t="str">
            <v>seiscentos e setenta e tres centavos</v>
          </cell>
        </row>
        <row r="675">
          <cell r="A675">
            <v>674</v>
          </cell>
          <cell r="B675" t="str">
            <v xml:space="preserve">seiscentos e setenta e quatro milhões, </v>
          </cell>
          <cell r="C675" t="str">
            <v xml:space="preserve">seiscentos e setenta e quatro mil, </v>
          </cell>
          <cell r="D675" t="str">
            <v>seiscentos e setenta e quatro</v>
          </cell>
          <cell r="E675" t="str">
            <v>seiscentos e setenta e quatro centavos</v>
          </cell>
        </row>
        <row r="676">
          <cell r="A676">
            <v>675</v>
          </cell>
          <cell r="B676" t="str">
            <v xml:space="preserve">seiscentos e setenta e cinco milhões, </v>
          </cell>
          <cell r="C676" t="str">
            <v xml:space="preserve">seiscentos e setenta e cinco mil, </v>
          </cell>
          <cell r="D676" t="str">
            <v>seiscentos e setenta e cinco</v>
          </cell>
          <cell r="E676" t="str">
            <v>seiscentos e setenta e cinco centavos</v>
          </cell>
        </row>
        <row r="677">
          <cell r="A677">
            <v>676</v>
          </cell>
          <cell r="B677" t="str">
            <v xml:space="preserve">seiscentos e setenta e seis milhões, </v>
          </cell>
          <cell r="C677" t="str">
            <v xml:space="preserve">seiscentos e setenta e seis mil, </v>
          </cell>
          <cell r="D677" t="str">
            <v>seiscentos e setenta e seis</v>
          </cell>
          <cell r="E677" t="str">
            <v>seiscentos e setenta e seis centavos</v>
          </cell>
        </row>
        <row r="678">
          <cell r="A678">
            <v>677</v>
          </cell>
          <cell r="B678" t="str">
            <v xml:space="preserve">seiscentos e setenta e sete milhões, </v>
          </cell>
          <cell r="C678" t="str">
            <v xml:space="preserve">seiscentos e setenta e sete mil, </v>
          </cell>
          <cell r="D678" t="str">
            <v>seiscentos e setenta e sete</v>
          </cell>
          <cell r="E678" t="str">
            <v>seiscentos e setenta e sete centavos</v>
          </cell>
        </row>
        <row r="679">
          <cell r="A679">
            <v>678</v>
          </cell>
          <cell r="B679" t="str">
            <v xml:space="preserve">seiscentos e setenta e oito milhões, </v>
          </cell>
          <cell r="C679" t="str">
            <v xml:space="preserve">seiscentos e setenta e oito mil, </v>
          </cell>
          <cell r="D679" t="str">
            <v>seiscentos e setenta e oito</v>
          </cell>
          <cell r="E679" t="str">
            <v>seiscentos e setenta e oito centavos</v>
          </cell>
        </row>
        <row r="680">
          <cell r="A680">
            <v>679</v>
          </cell>
          <cell r="B680" t="str">
            <v xml:space="preserve">seiscentos e setenta e nove milhões, </v>
          </cell>
          <cell r="C680" t="str">
            <v xml:space="preserve">seiscentos e setenta e nove mil, </v>
          </cell>
          <cell r="D680" t="str">
            <v>seiscentos e setenta e nove</v>
          </cell>
          <cell r="E680" t="str">
            <v>seiscentos e setenta e nove centavos</v>
          </cell>
        </row>
        <row r="681">
          <cell r="A681">
            <v>680</v>
          </cell>
          <cell r="B681" t="str">
            <v xml:space="preserve">seiscentos e oitenta milhões, </v>
          </cell>
          <cell r="C681" t="str">
            <v xml:space="preserve">seiscentos e oitenta mil, </v>
          </cell>
          <cell r="D681" t="str">
            <v>seiscentos e oitenta</v>
          </cell>
          <cell r="E681" t="str">
            <v>seiscentos e oitenta centavos</v>
          </cell>
        </row>
        <row r="682">
          <cell r="A682">
            <v>681</v>
          </cell>
          <cell r="B682" t="str">
            <v xml:space="preserve">seiscentos e oitenta e um milhões, </v>
          </cell>
          <cell r="C682" t="str">
            <v xml:space="preserve">seiscentos e oitenta e um mil, </v>
          </cell>
          <cell r="D682" t="str">
            <v>seiscentos e oitenta e um</v>
          </cell>
          <cell r="E682" t="str">
            <v>seiscentos e oitenta e um centavos</v>
          </cell>
        </row>
        <row r="683">
          <cell r="A683">
            <v>682</v>
          </cell>
          <cell r="B683" t="str">
            <v xml:space="preserve">seiscentos e oitenta e dois milhões, </v>
          </cell>
          <cell r="C683" t="str">
            <v xml:space="preserve">seiscentos e oitenta e dois mil, </v>
          </cell>
          <cell r="D683" t="str">
            <v>seiscentos e oitenta e dois</v>
          </cell>
          <cell r="E683" t="str">
            <v>seiscentos e oitenta e dois centavos</v>
          </cell>
        </row>
        <row r="684">
          <cell r="A684">
            <v>683</v>
          </cell>
          <cell r="B684" t="str">
            <v xml:space="preserve">seiscentos e oitenta e tres milhões, </v>
          </cell>
          <cell r="C684" t="str">
            <v xml:space="preserve">seiscentos e oitenta e tres mil, </v>
          </cell>
          <cell r="D684" t="str">
            <v>seiscentos e oitenta e tres</v>
          </cell>
          <cell r="E684" t="str">
            <v>seiscentos e oitenta e tres centavos</v>
          </cell>
        </row>
        <row r="685">
          <cell r="A685">
            <v>684</v>
          </cell>
          <cell r="B685" t="str">
            <v xml:space="preserve">seiscentos e oitenta e quatro milhões, </v>
          </cell>
          <cell r="C685" t="str">
            <v xml:space="preserve">seiscentos e oitenta e quatro mil, </v>
          </cell>
          <cell r="D685" t="str">
            <v>seiscentos e oitenta e quatro</v>
          </cell>
          <cell r="E685" t="str">
            <v>seiscentos e oitenta e quatro centavos</v>
          </cell>
        </row>
        <row r="686">
          <cell r="A686">
            <v>685</v>
          </cell>
          <cell r="B686" t="str">
            <v xml:space="preserve">seiscentos e oitenta e cinco milhões, </v>
          </cell>
          <cell r="C686" t="str">
            <v xml:space="preserve">seiscentos e oitenta e cinco mil, </v>
          </cell>
          <cell r="D686" t="str">
            <v>seiscentos e oitenta e cinco</v>
          </cell>
          <cell r="E686" t="str">
            <v>seiscentos e oitenta e cinco centavos</v>
          </cell>
        </row>
        <row r="687">
          <cell r="A687">
            <v>686</v>
          </cell>
          <cell r="B687" t="str">
            <v xml:space="preserve">seiscentos e oitenta e seis milhões, </v>
          </cell>
          <cell r="C687" t="str">
            <v xml:space="preserve">seiscentos e oitenta e seis mil, </v>
          </cell>
          <cell r="D687" t="str">
            <v>seiscentos e oitenta e seis</v>
          </cell>
          <cell r="E687" t="str">
            <v>seiscentos e oitenta e seis centavos</v>
          </cell>
        </row>
        <row r="688">
          <cell r="A688">
            <v>687</v>
          </cell>
          <cell r="B688" t="str">
            <v xml:space="preserve">seiscentos e oitenta e sete milhões, </v>
          </cell>
          <cell r="C688" t="str">
            <v xml:space="preserve">seiscentos e oitenta e sete mil, </v>
          </cell>
          <cell r="D688" t="str">
            <v>seiscentos e oitenta e sete</v>
          </cell>
          <cell r="E688" t="str">
            <v>seiscentos e oitenta e sete centavos</v>
          </cell>
        </row>
        <row r="689">
          <cell r="A689">
            <v>688</v>
          </cell>
          <cell r="B689" t="str">
            <v xml:space="preserve">seiscentos e oitenta e oito milhões, </v>
          </cell>
          <cell r="C689" t="str">
            <v xml:space="preserve">seiscentos e oitenta e oito mil, </v>
          </cell>
          <cell r="D689" t="str">
            <v>seiscentos e oitenta e oito</v>
          </cell>
          <cell r="E689" t="str">
            <v>seiscentos e oitenta e oito centavos</v>
          </cell>
        </row>
        <row r="690">
          <cell r="A690">
            <v>689</v>
          </cell>
          <cell r="B690" t="str">
            <v xml:space="preserve">seiscentos e oitenta e nove milhões, </v>
          </cell>
          <cell r="C690" t="str">
            <v xml:space="preserve">seiscentos e oitenta e nove mil, </v>
          </cell>
          <cell r="D690" t="str">
            <v>seiscentos e oitenta e nove</v>
          </cell>
          <cell r="E690" t="str">
            <v>seiscentos e oitenta e nove centavos</v>
          </cell>
        </row>
        <row r="691">
          <cell r="A691">
            <v>690</v>
          </cell>
          <cell r="B691" t="str">
            <v xml:space="preserve">seiscentos e noventa milhões, </v>
          </cell>
          <cell r="C691" t="str">
            <v xml:space="preserve">seiscentos e noventa mil, </v>
          </cell>
          <cell r="D691" t="str">
            <v>seiscentos e noventa</v>
          </cell>
          <cell r="E691" t="str">
            <v>seiscentos e noventa centavos</v>
          </cell>
        </row>
        <row r="692">
          <cell r="A692">
            <v>691</v>
          </cell>
          <cell r="B692" t="str">
            <v xml:space="preserve">seiscentos e noventa e um milhões, </v>
          </cell>
          <cell r="C692" t="str">
            <v xml:space="preserve">seiscentos e noventa e um mil, </v>
          </cell>
          <cell r="D692" t="str">
            <v>seiscentos e noventa e um</v>
          </cell>
          <cell r="E692" t="str">
            <v>seiscentos e noventa e um centavos</v>
          </cell>
        </row>
        <row r="693">
          <cell r="A693">
            <v>692</v>
          </cell>
          <cell r="B693" t="str">
            <v xml:space="preserve">seiscentos e noventa e dois milhões, </v>
          </cell>
          <cell r="C693" t="str">
            <v xml:space="preserve">seiscentos e noventa e dois mil, </v>
          </cell>
          <cell r="D693" t="str">
            <v>seiscentos e noventa e dois</v>
          </cell>
          <cell r="E693" t="str">
            <v>seiscentos e noventa e dois centavos</v>
          </cell>
        </row>
        <row r="694">
          <cell r="A694">
            <v>693</v>
          </cell>
          <cell r="B694" t="str">
            <v xml:space="preserve">seiscentos e noventa e tres milhões, </v>
          </cell>
          <cell r="C694" t="str">
            <v xml:space="preserve">seiscentos e noventa e tres mil, </v>
          </cell>
          <cell r="D694" t="str">
            <v>seiscentos e noventa e tres</v>
          </cell>
          <cell r="E694" t="str">
            <v>seiscentos e noventa e tres centavos</v>
          </cell>
        </row>
        <row r="695">
          <cell r="A695">
            <v>694</v>
          </cell>
          <cell r="B695" t="str">
            <v xml:space="preserve">seiscentos e noventa e quatro milhões, </v>
          </cell>
          <cell r="C695" t="str">
            <v xml:space="preserve">seiscentos e noventa e quatro mil, </v>
          </cell>
          <cell r="D695" t="str">
            <v>seiscentos e noventa e quatro</v>
          </cell>
          <cell r="E695" t="str">
            <v>seiscentos e noventa e quatro centavos</v>
          </cell>
        </row>
        <row r="696">
          <cell r="A696">
            <v>695</v>
          </cell>
          <cell r="B696" t="str">
            <v xml:space="preserve">seiscentos e noventa e cinco milhões, </v>
          </cell>
          <cell r="C696" t="str">
            <v xml:space="preserve">seiscentos e noventa e cinco mil, </v>
          </cell>
          <cell r="D696" t="str">
            <v>seiscentos e noventa e cinco</v>
          </cell>
          <cell r="E696" t="str">
            <v>seiscentos e noventa e cinco centavos</v>
          </cell>
        </row>
        <row r="697">
          <cell r="A697">
            <v>696</v>
          </cell>
          <cell r="B697" t="str">
            <v xml:space="preserve">seiscentos e noventa e seis milhões, </v>
          </cell>
          <cell r="C697" t="str">
            <v xml:space="preserve">seiscentos e noventa e seis mil, </v>
          </cell>
          <cell r="D697" t="str">
            <v>seiscentos e noventa e seis</v>
          </cell>
          <cell r="E697" t="str">
            <v>seiscentos e noventa e seis centavos</v>
          </cell>
        </row>
        <row r="698">
          <cell r="A698">
            <v>697</v>
          </cell>
          <cell r="B698" t="str">
            <v xml:space="preserve">seiscentos e noventa e sete milhões, </v>
          </cell>
          <cell r="C698" t="str">
            <v xml:space="preserve">seiscentos e noventa e sete mil, </v>
          </cell>
          <cell r="D698" t="str">
            <v>seiscentos e noventa e sete</v>
          </cell>
          <cell r="E698" t="str">
            <v>seiscentos e noventa e sete centavos</v>
          </cell>
        </row>
        <row r="699">
          <cell r="A699">
            <v>698</v>
          </cell>
          <cell r="B699" t="str">
            <v xml:space="preserve">seiscentos e noventa e oito milhões, </v>
          </cell>
          <cell r="C699" t="str">
            <v xml:space="preserve">seiscentos e noventa e oito mil, </v>
          </cell>
          <cell r="D699" t="str">
            <v>seiscentos e noventa e oito</v>
          </cell>
          <cell r="E699" t="str">
            <v>seiscentos e noventa e oito centavos</v>
          </cell>
        </row>
        <row r="700">
          <cell r="A700">
            <v>699</v>
          </cell>
          <cell r="B700" t="str">
            <v xml:space="preserve">seiscentos e noventa e nove milhões, </v>
          </cell>
          <cell r="C700" t="str">
            <v xml:space="preserve">seiscentos e noventa e nove mil, </v>
          </cell>
          <cell r="D700" t="str">
            <v>seiscentos e noventa e nove</v>
          </cell>
          <cell r="E700" t="str">
            <v>seiscentos e noventa e nove centavos</v>
          </cell>
        </row>
        <row r="701">
          <cell r="A701">
            <v>700</v>
          </cell>
          <cell r="B701" t="str">
            <v xml:space="preserve">setecentos milhões, </v>
          </cell>
          <cell r="C701" t="str">
            <v xml:space="preserve">setecentos mil, </v>
          </cell>
          <cell r="D701" t="str">
            <v>setecentos</v>
          </cell>
          <cell r="E701" t="str">
            <v>setecentos centavos</v>
          </cell>
        </row>
        <row r="702">
          <cell r="A702">
            <v>701</v>
          </cell>
          <cell r="B702" t="str">
            <v xml:space="preserve">setecentos e um milhões, </v>
          </cell>
          <cell r="C702" t="str">
            <v xml:space="preserve">setecentos e um mil, </v>
          </cell>
          <cell r="D702" t="str">
            <v>setecentos e um</v>
          </cell>
          <cell r="E702" t="str">
            <v>setecentos e um centavos</v>
          </cell>
        </row>
        <row r="703">
          <cell r="A703">
            <v>702</v>
          </cell>
          <cell r="B703" t="str">
            <v xml:space="preserve">setecentos e dois milhões, </v>
          </cell>
          <cell r="C703" t="str">
            <v xml:space="preserve">setecentos e dois mil, </v>
          </cell>
          <cell r="D703" t="str">
            <v>setecentos e dois</v>
          </cell>
          <cell r="E703" t="str">
            <v>setecentos e dois centavos</v>
          </cell>
        </row>
        <row r="704">
          <cell r="A704">
            <v>703</v>
          </cell>
          <cell r="B704" t="str">
            <v xml:space="preserve">setecentos e tres milhões, </v>
          </cell>
          <cell r="C704" t="str">
            <v xml:space="preserve">setecentos e tres mil, </v>
          </cell>
          <cell r="D704" t="str">
            <v>setecentos e tres</v>
          </cell>
          <cell r="E704" t="str">
            <v>setecentos e tres centavos</v>
          </cell>
        </row>
        <row r="705">
          <cell r="A705">
            <v>704</v>
          </cell>
          <cell r="B705" t="str">
            <v xml:space="preserve">setecentos e quatro milhões, </v>
          </cell>
          <cell r="C705" t="str">
            <v xml:space="preserve">setecentos e quatro mil, </v>
          </cell>
          <cell r="D705" t="str">
            <v>setecentos e quatro</v>
          </cell>
          <cell r="E705" t="str">
            <v>setecentos e quatro centavos</v>
          </cell>
        </row>
        <row r="706">
          <cell r="A706">
            <v>705</v>
          </cell>
          <cell r="B706" t="str">
            <v xml:space="preserve">setecentos e cinco milhões, </v>
          </cell>
          <cell r="C706" t="str">
            <v xml:space="preserve">setecentos e cinco mil, </v>
          </cell>
          <cell r="D706" t="str">
            <v>setecentos e cinco</v>
          </cell>
          <cell r="E706" t="str">
            <v>setecentos e cinco centavos</v>
          </cell>
        </row>
        <row r="707">
          <cell r="A707">
            <v>706</v>
          </cell>
          <cell r="B707" t="str">
            <v xml:space="preserve">setecentos e seis milhões, </v>
          </cell>
          <cell r="C707" t="str">
            <v xml:space="preserve">setecentos e seis mil, </v>
          </cell>
          <cell r="D707" t="str">
            <v>setecentos e seis</v>
          </cell>
          <cell r="E707" t="str">
            <v>setecentos e seis centavos</v>
          </cell>
        </row>
        <row r="708">
          <cell r="A708">
            <v>707</v>
          </cell>
          <cell r="B708" t="str">
            <v xml:space="preserve">setecentos e sete milhões, </v>
          </cell>
          <cell r="C708" t="str">
            <v xml:space="preserve">setecentos e sete mil, </v>
          </cell>
          <cell r="D708" t="str">
            <v>setecentos e sete</v>
          </cell>
          <cell r="E708" t="str">
            <v>setecentos e sete centavos</v>
          </cell>
        </row>
        <row r="709">
          <cell r="A709">
            <v>708</v>
          </cell>
          <cell r="B709" t="str">
            <v xml:space="preserve">setecentos e oito milhões, </v>
          </cell>
          <cell r="C709" t="str">
            <v xml:space="preserve">setecentos e oito mil, </v>
          </cell>
          <cell r="D709" t="str">
            <v>setecentos e oito</v>
          </cell>
          <cell r="E709" t="str">
            <v>setecentos e oito centavos</v>
          </cell>
        </row>
        <row r="710">
          <cell r="A710">
            <v>709</v>
          </cell>
          <cell r="B710" t="str">
            <v xml:space="preserve">setecentos e nove milhões, </v>
          </cell>
          <cell r="C710" t="str">
            <v xml:space="preserve">setecentos e nove mil, </v>
          </cell>
          <cell r="D710" t="str">
            <v>setecentos e nove</v>
          </cell>
          <cell r="E710" t="str">
            <v>setecentos e nove centavos</v>
          </cell>
        </row>
        <row r="711">
          <cell r="A711">
            <v>710</v>
          </cell>
          <cell r="B711" t="str">
            <v xml:space="preserve">setecentos e dez milhões, </v>
          </cell>
          <cell r="C711" t="str">
            <v xml:space="preserve">setecentos e dez mil, </v>
          </cell>
          <cell r="D711" t="str">
            <v>setecentos e dez</v>
          </cell>
          <cell r="E711" t="str">
            <v>setecentos e dez centavos</v>
          </cell>
        </row>
        <row r="712">
          <cell r="A712">
            <v>711</v>
          </cell>
          <cell r="B712" t="str">
            <v xml:space="preserve">setecentos e onze milhões, </v>
          </cell>
          <cell r="C712" t="str">
            <v xml:space="preserve">setecentos e onze mil, </v>
          </cell>
          <cell r="D712" t="str">
            <v>setecentos e onze</v>
          </cell>
          <cell r="E712" t="str">
            <v>setecentos e onze centavos</v>
          </cell>
        </row>
        <row r="713">
          <cell r="A713">
            <v>712</v>
          </cell>
          <cell r="B713" t="str">
            <v xml:space="preserve">setecentos e doze milhões, </v>
          </cell>
          <cell r="C713" t="str">
            <v xml:space="preserve">setecentos e doze mil, </v>
          </cell>
          <cell r="D713" t="str">
            <v>setecentos e doze</v>
          </cell>
          <cell r="E713" t="str">
            <v>setecentos e doze centavos</v>
          </cell>
        </row>
        <row r="714">
          <cell r="A714">
            <v>713</v>
          </cell>
          <cell r="B714" t="str">
            <v xml:space="preserve">setecentos e treze milhões, </v>
          </cell>
          <cell r="C714" t="str">
            <v xml:space="preserve">setecentos e treze mil, </v>
          </cell>
          <cell r="D714" t="str">
            <v>setecentos e treze</v>
          </cell>
          <cell r="E714" t="str">
            <v>setecentos e treze centavos</v>
          </cell>
        </row>
        <row r="715">
          <cell r="A715">
            <v>714</v>
          </cell>
          <cell r="B715" t="str">
            <v xml:space="preserve">setecentos e quatorze milhões, </v>
          </cell>
          <cell r="C715" t="str">
            <v xml:space="preserve">setecentos e quatorze mil, </v>
          </cell>
          <cell r="D715" t="str">
            <v>setecentos e quatorze</v>
          </cell>
          <cell r="E715" t="str">
            <v>setecentos e quatorze centavos</v>
          </cell>
        </row>
        <row r="716">
          <cell r="A716">
            <v>715</v>
          </cell>
          <cell r="B716" t="str">
            <v xml:space="preserve">setecentos e quinze milhões, </v>
          </cell>
          <cell r="C716" t="str">
            <v xml:space="preserve">setecentos e quinze mil, </v>
          </cell>
          <cell r="D716" t="str">
            <v>setecentos e quinze</v>
          </cell>
          <cell r="E716" t="str">
            <v>setecentos e quinze centavos</v>
          </cell>
        </row>
        <row r="717">
          <cell r="A717">
            <v>716</v>
          </cell>
          <cell r="B717" t="str">
            <v xml:space="preserve">setecentos e dezesseis milhões, </v>
          </cell>
          <cell r="C717" t="str">
            <v xml:space="preserve">setecentos e dezesseis mil, </v>
          </cell>
          <cell r="D717" t="str">
            <v>setecentos e dezesseis</v>
          </cell>
          <cell r="E717" t="str">
            <v>setecentos e dezesseis centavos</v>
          </cell>
        </row>
        <row r="718">
          <cell r="A718">
            <v>717</v>
          </cell>
          <cell r="B718" t="str">
            <v xml:space="preserve">setecentos e dezessete milhões, </v>
          </cell>
          <cell r="C718" t="str">
            <v xml:space="preserve">setecentos e dezessete mil, </v>
          </cell>
          <cell r="D718" t="str">
            <v>setecentos e dezessete</v>
          </cell>
          <cell r="E718" t="str">
            <v>setecentos e dezessete centavos</v>
          </cell>
        </row>
        <row r="719">
          <cell r="A719">
            <v>718</v>
          </cell>
          <cell r="B719" t="str">
            <v xml:space="preserve">setecentos e dezoito milhões, </v>
          </cell>
          <cell r="C719" t="str">
            <v xml:space="preserve">setecentos e dezoito mil, </v>
          </cell>
          <cell r="D719" t="str">
            <v>setecentos e dezoito</v>
          </cell>
          <cell r="E719" t="str">
            <v>setecentos e dezoito centavos</v>
          </cell>
        </row>
        <row r="720">
          <cell r="A720">
            <v>719</v>
          </cell>
          <cell r="B720" t="str">
            <v xml:space="preserve">setecentos e dezenove milhões, </v>
          </cell>
          <cell r="C720" t="str">
            <v xml:space="preserve">setecentos e dezenove mil, </v>
          </cell>
          <cell r="D720" t="str">
            <v>setecentos e dezenove</v>
          </cell>
          <cell r="E720" t="str">
            <v>setecentos e dezenove centavos</v>
          </cell>
        </row>
        <row r="721">
          <cell r="A721">
            <v>720</v>
          </cell>
          <cell r="B721" t="str">
            <v xml:space="preserve">setecentos e vinte milhões, </v>
          </cell>
          <cell r="C721" t="str">
            <v xml:space="preserve">setecentos e vinte mil, </v>
          </cell>
          <cell r="D721" t="str">
            <v>setecentos e vinte</v>
          </cell>
          <cell r="E721" t="str">
            <v>setecentos e vinte centavos</v>
          </cell>
        </row>
        <row r="722">
          <cell r="A722">
            <v>721</v>
          </cell>
          <cell r="B722" t="str">
            <v xml:space="preserve">setecentos e vinte e um milhões, </v>
          </cell>
          <cell r="C722" t="str">
            <v xml:space="preserve">setecentos e vinte e um mil, </v>
          </cell>
          <cell r="D722" t="str">
            <v>setecentos e vinte e um</v>
          </cell>
          <cell r="E722" t="str">
            <v>setecentos e vinte e um centavos</v>
          </cell>
        </row>
        <row r="723">
          <cell r="A723">
            <v>722</v>
          </cell>
          <cell r="B723" t="str">
            <v xml:space="preserve">setecentos e vinte e dois milhões, </v>
          </cell>
          <cell r="C723" t="str">
            <v xml:space="preserve">setecentos e vinte e dois mil, </v>
          </cell>
          <cell r="D723" t="str">
            <v>setecentos e vinte e dois</v>
          </cell>
          <cell r="E723" t="str">
            <v>setecentos e vinte e dois centavos</v>
          </cell>
        </row>
        <row r="724">
          <cell r="A724">
            <v>723</v>
          </cell>
          <cell r="B724" t="str">
            <v xml:space="preserve">setecentos e vinte e tres milhões, </v>
          </cell>
          <cell r="C724" t="str">
            <v xml:space="preserve">setecentos e vinte e tres mil, </v>
          </cell>
          <cell r="D724" t="str">
            <v>setecentos e vinte e tres</v>
          </cell>
          <cell r="E724" t="str">
            <v>setecentos e vinte e tres centavos</v>
          </cell>
        </row>
        <row r="725">
          <cell r="A725">
            <v>724</v>
          </cell>
          <cell r="B725" t="str">
            <v xml:space="preserve">setecentos e vinte e quatro milhões, </v>
          </cell>
          <cell r="C725" t="str">
            <v xml:space="preserve">setecentos e vinte e quatro mil, </v>
          </cell>
          <cell r="D725" t="str">
            <v>setecentos e vinte e quatro</v>
          </cell>
          <cell r="E725" t="str">
            <v>setecentos e vinte e quatro centavos</v>
          </cell>
        </row>
        <row r="726">
          <cell r="A726">
            <v>725</v>
          </cell>
          <cell r="B726" t="str">
            <v xml:space="preserve">setecentos e vinte e cinco milhões, </v>
          </cell>
          <cell r="C726" t="str">
            <v xml:space="preserve">setecentos e vinte e cinco mil, </v>
          </cell>
          <cell r="D726" t="str">
            <v>setecentos e vinte e cinco</v>
          </cell>
          <cell r="E726" t="str">
            <v>setecentos e vinte e cinco centavos</v>
          </cell>
        </row>
        <row r="727">
          <cell r="A727">
            <v>726</v>
          </cell>
          <cell r="B727" t="str">
            <v xml:space="preserve">setecentos e vinte e seis milhões, </v>
          </cell>
          <cell r="C727" t="str">
            <v xml:space="preserve">setecentos e vinte e seis mil, </v>
          </cell>
          <cell r="D727" t="str">
            <v>setecentos e vinte e seis</v>
          </cell>
          <cell r="E727" t="str">
            <v>setecentos e vinte e seis centavos</v>
          </cell>
        </row>
        <row r="728">
          <cell r="A728">
            <v>727</v>
          </cell>
          <cell r="B728" t="str">
            <v xml:space="preserve">setecentos e vinte e sete milhões, </v>
          </cell>
          <cell r="C728" t="str">
            <v xml:space="preserve">setecentos e vinte e sete mil, </v>
          </cell>
          <cell r="D728" t="str">
            <v>setecentos e vinte e sete</v>
          </cell>
          <cell r="E728" t="str">
            <v>setecentos e vinte e sete centavos</v>
          </cell>
        </row>
        <row r="729">
          <cell r="A729">
            <v>728</v>
          </cell>
          <cell r="B729" t="str">
            <v xml:space="preserve">setecentos e vinte e oito milhões, </v>
          </cell>
          <cell r="C729" t="str">
            <v xml:space="preserve">setecentos e vinte e oito mil, </v>
          </cell>
          <cell r="D729" t="str">
            <v>setecentos e vinte e oito</v>
          </cell>
          <cell r="E729" t="str">
            <v>setecentos e vinte e oito centavos</v>
          </cell>
        </row>
        <row r="730">
          <cell r="A730">
            <v>729</v>
          </cell>
          <cell r="B730" t="str">
            <v xml:space="preserve">setecentos e vinte e nove milhões, </v>
          </cell>
          <cell r="C730" t="str">
            <v xml:space="preserve">setecentos e vinte e nove mil, </v>
          </cell>
          <cell r="D730" t="str">
            <v>setecentos e vinte e nove</v>
          </cell>
          <cell r="E730" t="str">
            <v>setecentos e vinte e nove centavos</v>
          </cell>
        </row>
        <row r="731">
          <cell r="A731">
            <v>730</v>
          </cell>
          <cell r="B731" t="str">
            <v xml:space="preserve">setecentos e trinta milhões, </v>
          </cell>
          <cell r="C731" t="str">
            <v xml:space="preserve">setecentos e trinta mil, </v>
          </cell>
          <cell r="D731" t="str">
            <v>setecentos e trinta</v>
          </cell>
          <cell r="E731" t="str">
            <v>setecentos e trinta centavos</v>
          </cell>
        </row>
        <row r="732">
          <cell r="A732">
            <v>731</v>
          </cell>
          <cell r="B732" t="str">
            <v xml:space="preserve">setecentos e trinta e um milhões, </v>
          </cell>
          <cell r="C732" t="str">
            <v xml:space="preserve">setecentos e trinta e um mil, </v>
          </cell>
          <cell r="D732" t="str">
            <v>setecentos e trinta e um</v>
          </cell>
          <cell r="E732" t="str">
            <v>setecentos e trinta e um centavos</v>
          </cell>
        </row>
        <row r="733">
          <cell r="A733">
            <v>732</v>
          </cell>
          <cell r="B733" t="str">
            <v xml:space="preserve">setecentos e trinta e dois milhões, </v>
          </cell>
          <cell r="C733" t="str">
            <v xml:space="preserve">setecentos e trinta e dois mil, </v>
          </cell>
          <cell r="D733" t="str">
            <v>setecentos e trinta e dois</v>
          </cell>
          <cell r="E733" t="str">
            <v>setecentos e trinta e dois centavos</v>
          </cell>
        </row>
        <row r="734">
          <cell r="A734">
            <v>733</v>
          </cell>
          <cell r="B734" t="str">
            <v xml:space="preserve">setecentos e trinta e tres milhões, </v>
          </cell>
          <cell r="C734" t="str">
            <v xml:space="preserve">setecentos e trinta e tres mil, </v>
          </cell>
          <cell r="D734" t="str">
            <v>setecentos e trinta e tres</v>
          </cell>
          <cell r="E734" t="str">
            <v>setecentos e trinta e tres centavos</v>
          </cell>
        </row>
        <row r="735">
          <cell r="A735">
            <v>734</v>
          </cell>
          <cell r="B735" t="str">
            <v xml:space="preserve">setecentos e trinta e quatro milhões, </v>
          </cell>
          <cell r="C735" t="str">
            <v xml:space="preserve">setecentos e trinta e quatro mil, </v>
          </cell>
          <cell r="D735" t="str">
            <v>setecentos e trinta e quatro</v>
          </cell>
          <cell r="E735" t="str">
            <v>setecentos e trinta e quatro centavos</v>
          </cell>
        </row>
        <row r="736">
          <cell r="A736">
            <v>735</v>
          </cell>
          <cell r="B736" t="str">
            <v xml:space="preserve">setecentos e trinta e cinco milhões, </v>
          </cell>
          <cell r="C736" t="str">
            <v xml:space="preserve">setecentos e trinta e cinco mil, </v>
          </cell>
          <cell r="D736" t="str">
            <v>setecentos e trinta e cinco</v>
          </cell>
          <cell r="E736" t="str">
            <v>setecentos e trinta e cinco centavos</v>
          </cell>
        </row>
        <row r="737">
          <cell r="A737">
            <v>736</v>
          </cell>
          <cell r="B737" t="str">
            <v xml:space="preserve">setecentos e trinta e seis milhões, </v>
          </cell>
          <cell r="C737" t="str">
            <v xml:space="preserve">setecentos e trinta e seis mil, </v>
          </cell>
          <cell r="D737" t="str">
            <v>setecentos e trinta e seis</v>
          </cell>
          <cell r="E737" t="str">
            <v>setecentos e trinta e seis centavos</v>
          </cell>
        </row>
        <row r="738">
          <cell r="A738">
            <v>737</v>
          </cell>
          <cell r="B738" t="str">
            <v xml:space="preserve">setecentos e trinta e sete milhões, </v>
          </cell>
          <cell r="C738" t="str">
            <v xml:space="preserve">setecentos e trinta e sete mil, </v>
          </cell>
          <cell r="D738" t="str">
            <v>setecentos e trinta e sete</v>
          </cell>
          <cell r="E738" t="str">
            <v>setecentos e trinta e sete centavos</v>
          </cell>
        </row>
        <row r="739">
          <cell r="A739">
            <v>738</v>
          </cell>
          <cell r="B739" t="str">
            <v xml:space="preserve">setecentos e trinta e oito milhões, </v>
          </cell>
          <cell r="C739" t="str">
            <v xml:space="preserve">setecentos e trinta e oito mil, </v>
          </cell>
          <cell r="D739" t="str">
            <v>setecentos e trinta e oito</v>
          </cell>
          <cell r="E739" t="str">
            <v>setecentos e trinta e oito centavos</v>
          </cell>
        </row>
        <row r="740">
          <cell r="A740">
            <v>739</v>
          </cell>
          <cell r="B740" t="str">
            <v xml:space="preserve">setecentos e trinta e nove milhões, </v>
          </cell>
          <cell r="C740" t="str">
            <v xml:space="preserve">setecentos e trinta e nove mil, </v>
          </cell>
          <cell r="D740" t="str">
            <v>setecentos e trinta e nove</v>
          </cell>
          <cell r="E740" t="str">
            <v>setecentos e trinta e nove centavos</v>
          </cell>
        </row>
        <row r="741">
          <cell r="A741">
            <v>740</v>
          </cell>
          <cell r="B741" t="str">
            <v xml:space="preserve">setecentos e quarenta milhões, </v>
          </cell>
          <cell r="C741" t="str">
            <v xml:space="preserve">setecentos e quarenta mil, </v>
          </cell>
          <cell r="D741" t="str">
            <v>setecentos e quarenta</v>
          </cell>
          <cell r="E741" t="str">
            <v>setecentos e quarenta centavos</v>
          </cell>
        </row>
        <row r="742">
          <cell r="A742">
            <v>741</v>
          </cell>
          <cell r="B742" t="str">
            <v xml:space="preserve">setecentos e quarenta e um milhões, </v>
          </cell>
          <cell r="C742" t="str">
            <v xml:space="preserve">setecentos e quarenta e um mil, </v>
          </cell>
          <cell r="D742" t="str">
            <v>setecentos e quarenta e um</v>
          </cell>
          <cell r="E742" t="str">
            <v>setecentos e quarenta e um centavos</v>
          </cell>
        </row>
        <row r="743">
          <cell r="A743">
            <v>742</v>
          </cell>
          <cell r="B743" t="str">
            <v xml:space="preserve">setecentos e quarenta e dois milhões, </v>
          </cell>
          <cell r="C743" t="str">
            <v xml:space="preserve">setecentos e quarenta e dois mil, </v>
          </cell>
          <cell r="D743" t="str">
            <v>setecentos e quarenta e dois</v>
          </cell>
          <cell r="E743" t="str">
            <v>setecentos e quarenta e dois centavos</v>
          </cell>
        </row>
        <row r="744">
          <cell r="A744">
            <v>743</v>
          </cell>
          <cell r="B744" t="str">
            <v xml:space="preserve">setecentos e quarenta e tres milhões, </v>
          </cell>
          <cell r="C744" t="str">
            <v xml:space="preserve">setecentos e quarenta e tres mil, </v>
          </cell>
          <cell r="D744" t="str">
            <v>setecentos e quarenta e tres</v>
          </cell>
          <cell r="E744" t="str">
            <v>setecentos e quarenta e tres centavos</v>
          </cell>
        </row>
        <row r="745">
          <cell r="A745">
            <v>744</v>
          </cell>
          <cell r="B745" t="str">
            <v xml:space="preserve">setecentos e quarenta e quatro milhões, </v>
          </cell>
          <cell r="C745" t="str">
            <v xml:space="preserve">setecentos e quarenta e quatro mil, </v>
          </cell>
          <cell r="D745" t="str">
            <v>setecentos e quarenta e quatro</v>
          </cell>
          <cell r="E745" t="str">
            <v>setecentos e quarenta e quatro centavos</v>
          </cell>
        </row>
        <row r="746">
          <cell r="A746">
            <v>745</v>
          </cell>
          <cell r="B746" t="str">
            <v xml:space="preserve">setecentos e quarenta e cinco milhões, </v>
          </cell>
          <cell r="C746" t="str">
            <v xml:space="preserve">setecentos e quarenta e cinco mil, </v>
          </cell>
          <cell r="D746" t="str">
            <v>setecentos e quarenta e cinco</v>
          </cell>
          <cell r="E746" t="str">
            <v>setecentos e quarenta e cinco centavos</v>
          </cell>
        </row>
        <row r="747">
          <cell r="A747">
            <v>746</v>
          </cell>
          <cell r="B747" t="str">
            <v xml:space="preserve">setecentos e quarenta e seis milhões, </v>
          </cell>
          <cell r="C747" t="str">
            <v xml:space="preserve">setecentos e quarenta e seis mil, </v>
          </cell>
          <cell r="D747" t="str">
            <v>setecentos e quarenta e seis</v>
          </cell>
          <cell r="E747" t="str">
            <v>setecentos e quarenta e seis centavos</v>
          </cell>
        </row>
        <row r="748">
          <cell r="A748">
            <v>747</v>
          </cell>
          <cell r="B748" t="str">
            <v xml:space="preserve">setecentos e quarenta e sete milhões, </v>
          </cell>
          <cell r="C748" t="str">
            <v xml:space="preserve">setecentos e quarenta e sete mil, </v>
          </cell>
          <cell r="D748" t="str">
            <v>setecentos e quarenta e sete</v>
          </cell>
          <cell r="E748" t="str">
            <v>setecentos e quarenta e sete centavos</v>
          </cell>
        </row>
        <row r="749">
          <cell r="A749">
            <v>748</v>
          </cell>
          <cell r="B749" t="str">
            <v xml:space="preserve">setecentos e quarenta e oito milhões, </v>
          </cell>
          <cell r="C749" t="str">
            <v xml:space="preserve">setecentos e quarenta e oito mil, </v>
          </cell>
          <cell r="D749" t="str">
            <v>setecentos e quarenta e oito</v>
          </cell>
          <cell r="E749" t="str">
            <v>setecentos e quarenta e oito centavos</v>
          </cell>
        </row>
        <row r="750">
          <cell r="A750">
            <v>749</v>
          </cell>
          <cell r="B750" t="str">
            <v xml:space="preserve">setecentos e quarenta e nove milhões, </v>
          </cell>
          <cell r="C750" t="str">
            <v xml:space="preserve">setecentos e quarenta e nove mil, </v>
          </cell>
          <cell r="D750" t="str">
            <v>setecentos e quarenta e nove</v>
          </cell>
          <cell r="E750" t="str">
            <v>setecentos e quarenta e nove centavos</v>
          </cell>
        </row>
        <row r="751">
          <cell r="A751">
            <v>750</v>
          </cell>
          <cell r="B751" t="str">
            <v xml:space="preserve">setecentos e cinquenta milhões, </v>
          </cell>
          <cell r="C751" t="str">
            <v xml:space="preserve">setecentos e cinquenta mil, </v>
          </cell>
          <cell r="D751" t="str">
            <v>setecentos e cinquenta</v>
          </cell>
          <cell r="E751" t="str">
            <v>setecentos e cinquenta centavos</v>
          </cell>
        </row>
        <row r="752">
          <cell r="A752">
            <v>751</v>
          </cell>
          <cell r="B752" t="str">
            <v xml:space="preserve">setecentos e cinquenta e um milhões, </v>
          </cell>
          <cell r="C752" t="str">
            <v xml:space="preserve">setecentos e cinquenta e um mil, </v>
          </cell>
          <cell r="D752" t="str">
            <v>setecentos e cinquenta e um</v>
          </cell>
          <cell r="E752" t="str">
            <v>setecentos e cinquenta e um centavos</v>
          </cell>
        </row>
        <row r="753">
          <cell r="A753">
            <v>752</v>
          </cell>
          <cell r="B753" t="str">
            <v xml:space="preserve">setecentos e cinquenta e dois milhões, </v>
          </cell>
          <cell r="C753" t="str">
            <v xml:space="preserve">setecentos e cinquenta e dois mil, </v>
          </cell>
          <cell r="D753" t="str">
            <v>setecentos e cinquenta e dois</v>
          </cell>
          <cell r="E753" t="str">
            <v>setecentos e cinquenta e dois centavos</v>
          </cell>
        </row>
        <row r="754">
          <cell r="A754">
            <v>753</v>
          </cell>
          <cell r="B754" t="str">
            <v xml:space="preserve">setecentos e cinquenta e tres milhões, </v>
          </cell>
          <cell r="C754" t="str">
            <v xml:space="preserve">setecentos e cinquenta e tres mil, </v>
          </cell>
          <cell r="D754" t="str">
            <v>setecentos e cinquenta e tres</v>
          </cell>
          <cell r="E754" t="str">
            <v>setecentos e cinquenta e tres centavos</v>
          </cell>
        </row>
        <row r="755">
          <cell r="A755">
            <v>754</v>
          </cell>
          <cell r="B755" t="str">
            <v xml:space="preserve">setecentos e cinquenta e quatro milhões, </v>
          </cell>
          <cell r="C755" t="str">
            <v xml:space="preserve">setecentos e cinquenta e quatro mil, </v>
          </cell>
          <cell r="D755" t="str">
            <v>setecentos e cinquenta e quatro</v>
          </cell>
          <cell r="E755" t="str">
            <v>setecentos e cinquenta e quatro centavos</v>
          </cell>
        </row>
        <row r="756">
          <cell r="A756">
            <v>755</v>
          </cell>
          <cell r="B756" t="str">
            <v xml:space="preserve">setecentos e cinquenta e cinco milhões, </v>
          </cell>
          <cell r="C756" t="str">
            <v xml:space="preserve">setecentos e cinquenta e cinco mil, </v>
          </cell>
          <cell r="D756" t="str">
            <v>setecentos e cinquenta e cinco</v>
          </cell>
          <cell r="E756" t="str">
            <v>setecentos e cinquenta e cinco centavos</v>
          </cell>
        </row>
        <row r="757">
          <cell r="A757">
            <v>756</v>
          </cell>
          <cell r="B757" t="str">
            <v xml:space="preserve">setecentos e cinquenta e seis milhões, </v>
          </cell>
          <cell r="C757" t="str">
            <v xml:space="preserve">setecentos e cinquenta e seis mil, </v>
          </cell>
          <cell r="D757" t="str">
            <v>setecentos e cinquenta e seis</v>
          </cell>
          <cell r="E757" t="str">
            <v>setecentos e cinquenta e seis centavos</v>
          </cell>
        </row>
        <row r="758">
          <cell r="A758">
            <v>757</v>
          </cell>
          <cell r="B758" t="str">
            <v xml:space="preserve">setecentos e cinquenta e sete milhões, </v>
          </cell>
          <cell r="C758" t="str">
            <v xml:space="preserve">setecentos e cinquenta e sete mil, </v>
          </cell>
          <cell r="D758" t="str">
            <v>setecentos e cinquenta e sete</v>
          </cell>
          <cell r="E758" t="str">
            <v>setecentos e cinquenta e sete centavos</v>
          </cell>
        </row>
        <row r="759">
          <cell r="A759">
            <v>758</v>
          </cell>
          <cell r="B759" t="str">
            <v xml:space="preserve">setecentos e cinquenta e oito milhões, </v>
          </cell>
          <cell r="C759" t="str">
            <v xml:space="preserve">setecentos e cinquenta e oito mil, </v>
          </cell>
          <cell r="D759" t="str">
            <v>setecentos e cinquenta e oito</v>
          </cell>
          <cell r="E759" t="str">
            <v>setecentos e cinquenta e oito centavos</v>
          </cell>
        </row>
        <row r="760">
          <cell r="A760">
            <v>759</v>
          </cell>
          <cell r="B760" t="str">
            <v xml:space="preserve">setecentos e cinquenta e nove milhões, </v>
          </cell>
          <cell r="C760" t="str">
            <v xml:space="preserve">setecentos e cinquenta e nove mil, </v>
          </cell>
          <cell r="D760" t="str">
            <v>setecentos e cinquenta e nove</v>
          </cell>
          <cell r="E760" t="str">
            <v>setecentos e cinquenta e nove centavos</v>
          </cell>
        </row>
        <row r="761">
          <cell r="A761">
            <v>760</v>
          </cell>
          <cell r="B761" t="str">
            <v xml:space="preserve">setecentos e sessenta milhões, </v>
          </cell>
          <cell r="C761" t="str">
            <v xml:space="preserve">setecentos e sessenta mil, </v>
          </cell>
          <cell r="D761" t="str">
            <v>setecentos e sessenta</v>
          </cell>
          <cell r="E761" t="str">
            <v>setecentos e sessenta centavos</v>
          </cell>
        </row>
        <row r="762">
          <cell r="A762">
            <v>761</v>
          </cell>
          <cell r="B762" t="str">
            <v xml:space="preserve">setecentos e sessenta e um milhões, </v>
          </cell>
          <cell r="C762" t="str">
            <v xml:space="preserve">setecentos e sessenta e um mil, </v>
          </cell>
          <cell r="D762" t="str">
            <v>setecentos e sessenta e um</v>
          </cell>
          <cell r="E762" t="str">
            <v>setecentos e sessenta e um centavos</v>
          </cell>
        </row>
        <row r="763">
          <cell r="A763">
            <v>762</v>
          </cell>
          <cell r="B763" t="str">
            <v xml:space="preserve">setecentos e sessenta e dois milhões, </v>
          </cell>
          <cell r="C763" t="str">
            <v xml:space="preserve">setecentos e sessenta e dois mil, </v>
          </cell>
          <cell r="D763" t="str">
            <v>setecentos e sessenta e dois</v>
          </cell>
          <cell r="E763" t="str">
            <v>setecentos e sessenta e dois centavos</v>
          </cell>
        </row>
        <row r="764">
          <cell r="A764">
            <v>763</v>
          </cell>
          <cell r="B764" t="str">
            <v xml:space="preserve">setecentos e sessenta e tres milhões, </v>
          </cell>
          <cell r="C764" t="str">
            <v xml:space="preserve">setecentos e sessenta e tres mil, </v>
          </cell>
          <cell r="D764" t="str">
            <v>setecentos e sessenta e tres</v>
          </cell>
          <cell r="E764" t="str">
            <v>setecentos e sessenta e tres centavos</v>
          </cell>
        </row>
        <row r="765">
          <cell r="A765">
            <v>764</v>
          </cell>
          <cell r="B765" t="str">
            <v xml:space="preserve">setecentos e sessenta e quatro milhões, </v>
          </cell>
          <cell r="C765" t="str">
            <v xml:space="preserve">setecentos e sessenta e quatro mil, </v>
          </cell>
          <cell r="D765" t="str">
            <v>setecentos e sessenta e quatro</v>
          </cell>
          <cell r="E765" t="str">
            <v>setecentos e sessenta e quatro centavos</v>
          </cell>
        </row>
        <row r="766">
          <cell r="A766">
            <v>765</v>
          </cell>
          <cell r="B766" t="str">
            <v xml:space="preserve">setecentos e sessenta e cinco milhões, </v>
          </cell>
          <cell r="C766" t="str">
            <v xml:space="preserve">setecentos e sessenta e cinco mil, </v>
          </cell>
          <cell r="D766" t="str">
            <v>setecentos e sessenta e cinco</v>
          </cell>
          <cell r="E766" t="str">
            <v>setecentos e sessenta e cinco centavos</v>
          </cell>
        </row>
        <row r="767">
          <cell r="A767">
            <v>766</v>
          </cell>
          <cell r="B767" t="str">
            <v xml:space="preserve">setecentos e sessenta e seis milhões, </v>
          </cell>
          <cell r="C767" t="str">
            <v xml:space="preserve">setecentos e sessenta e seis mil, </v>
          </cell>
          <cell r="D767" t="str">
            <v>setecentos e sessenta e seis</v>
          </cell>
          <cell r="E767" t="str">
            <v>setecentos e sessenta e seis centavos</v>
          </cell>
        </row>
        <row r="768">
          <cell r="A768">
            <v>767</v>
          </cell>
          <cell r="B768" t="str">
            <v xml:space="preserve">setecentos e sessenta e sete milhões, </v>
          </cell>
          <cell r="C768" t="str">
            <v xml:space="preserve">setecentos e sessenta e sete mil, </v>
          </cell>
          <cell r="D768" t="str">
            <v>setecentos e sessenta e sete</v>
          </cell>
          <cell r="E768" t="str">
            <v>setecentos e sessenta e sete centavos</v>
          </cell>
        </row>
        <row r="769">
          <cell r="A769">
            <v>768</v>
          </cell>
          <cell r="B769" t="str">
            <v xml:space="preserve">setecentos e sessenta e oito milhões, </v>
          </cell>
          <cell r="C769" t="str">
            <v xml:space="preserve">setecentos e sessenta e oito mil, </v>
          </cell>
          <cell r="D769" t="str">
            <v>setecentos e sessenta e oito</v>
          </cell>
          <cell r="E769" t="str">
            <v>setecentos e sessenta e oito centavos</v>
          </cell>
        </row>
        <row r="770">
          <cell r="A770">
            <v>769</v>
          </cell>
          <cell r="B770" t="str">
            <v xml:space="preserve">setecentos e sessenta e nove milhões, </v>
          </cell>
          <cell r="C770" t="str">
            <v xml:space="preserve">setecentos e sessenta e nove mil, </v>
          </cell>
          <cell r="D770" t="str">
            <v>setecentos e sessenta e nove</v>
          </cell>
          <cell r="E770" t="str">
            <v>setecentos e sessenta e nove centavos</v>
          </cell>
        </row>
        <row r="771">
          <cell r="A771">
            <v>770</v>
          </cell>
          <cell r="B771" t="str">
            <v xml:space="preserve">setecentos e setenta milhões, </v>
          </cell>
          <cell r="C771" t="str">
            <v xml:space="preserve">setecentos e setenta mil, </v>
          </cell>
          <cell r="D771" t="str">
            <v>setecentos e setenta</v>
          </cell>
          <cell r="E771" t="str">
            <v>setecentos e setenta centavos</v>
          </cell>
        </row>
        <row r="772">
          <cell r="A772">
            <v>771</v>
          </cell>
          <cell r="B772" t="str">
            <v xml:space="preserve">setecentos e setenta e um milhões, </v>
          </cell>
          <cell r="C772" t="str">
            <v xml:space="preserve">setecentos e setenta e um mil, </v>
          </cell>
          <cell r="D772" t="str">
            <v>setecentos e setenta e um</v>
          </cell>
          <cell r="E772" t="str">
            <v>setecentos e setenta e um centavos</v>
          </cell>
        </row>
        <row r="773">
          <cell r="A773">
            <v>772</v>
          </cell>
          <cell r="B773" t="str">
            <v xml:space="preserve">setecentos e setenta e dois milhões, </v>
          </cell>
          <cell r="C773" t="str">
            <v xml:space="preserve">setecentos e setenta e dois mil, </v>
          </cell>
          <cell r="D773" t="str">
            <v>setecentos e setenta e dois</v>
          </cell>
          <cell r="E773" t="str">
            <v>setecentos e setenta e dois centavos</v>
          </cell>
        </row>
        <row r="774">
          <cell r="A774">
            <v>773</v>
          </cell>
          <cell r="B774" t="str">
            <v xml:space="preserve">setecentos e setenta e tres milhões, </v>
          </cell>
          <cell r="C774" t="str">
            <v xml:space="preserve">setecentos e setenta e tres mil, </v>
          </cell>
          <cell r="D774" t="str">
            <v>setecentos e setenta e tres</v>
          </cell>
          <cell r="E774" t="str">
            <v>setecentos e setenta e tres centavos</v>
          </cell>
        </row>
        <row r="775">
          <cell r="A775">
            <v>774</v>
          </cell>
          <cell r="B775" t="str">
            <v xml:space="preserve">setecentos e setenta e quatro milhões, </v>
          </cell>
          <cell r="C775" t="str">
            <v xml:space="preserve">setecentos e setenta e quatro mil, </v>
          </cell>
          <cell r="D775" t="str">
            <v>setecentos e setenta e quatro</v>
          </cell>
          <cell r="E775" t="str">
            <v>setecentos e setenta e quatro centavos</v>
          </cell>
        </row>
        <row r="776">
          <cell r="A776">
            <v>775</v>
          </cell>
          <cell r="B776" t="str">
            <v xml:space="preserve">setecentos e setenta e cinco milhões, </v>
          </cell>
          <cell r="C776" t="str">
            <v xml:space="preserve">setecentos e setenta e cinco mil, </v>
          </cell>
          <cell r="D776" t="str">
            <v>setecentos e setenta e cinco</v>
          </cell>
          <cell r="E776" t="str">
            <v>setecentos e setenta e cinco centavos</v>
          </cell>
        </row>
        <row r="777">
          <cell r="A777">
            <v>776</v>
          </cell>
          <cell r="B777" t="str">
            <v xml:space="preserve">setecentos e setenta e seis milhões, </v>
          </cell>
          <cell r="C777" t="str">
            <v xml:space="preserve">setecentos e setenta e seis mil, </v>
          </cell>
          <cell r="D777" t="str">
            <v>setecentos e setenta e seis</v>
          </cell>
          <cell r="E777" t="str">
            <v>setecentos e setenta e seis centavos</v>
          </cell>
        </row>
        <row r="778">
          <cell r="A778">
            <v>777</v>
          </cell>
          <cell r="B778" t="str">
            <v xml:space="preserve">setecentos e setenta e sete milhões, </v>
          </cell>
          <cell r="C778" t="str">
            <v xml:space="preserve">setecentos e setenta e sete mil, </v>
          </cell>
          <cell r="D778" t="str">
            <v>setecentos e setenta e sete</v>
          </cell>
          <cell r="E778" t="str">
            <v>setecentos e setenta e sete centavos</v>
          </cell>
        </row>
        <row r="779">
          <cell r="A779">
            <v>778</v>
          </cell>
          <cell r="B779" t="str">
            <v xml:space="preserve">setecentos e setenta e oito milhões, </v>
          </cell>
          <cell r="C779" t="str">
            <v xml:space="preserve">setecentos e setenta e oito mil, </v>
          </cell>
          <cell r="D779" t="str">
            <v>setecentos e setenta e oito</v>
          </cell>
          <cell r="E779" t="str">
            <v>setecentos e setenta e oito centavos</v>
          </cell>
        </row>
        <row r="780">
          <cell r="A780">
            <v>779</v>
          </cell>
          <cell r="B780" t="str">
            <v xml:space="preserve">setecentos e setenta e nove milhões, </v>
          </cell>
          <cell r="C780" t="str">
            <v xml:space="preserve">setecentos e setenta e nove mil, </v>
          </cell>
          <cell r="D780" t="str">
            <v>setecentos e setenta e nove</v>
          </cell>
          <cell r="E780" t="str">
            <v>setecentos e setenta e nove centavos</v>
          </cell>
        </row>
        <row r="781">
          <cell r="A781">
            <v>780</v>
          </cell>
          <cell r="B781" t="str">
            <v xml:space="preserve">setecentos e oitenta milhões, </v>
          </cell>
          <cell r="C781" t="str">
            <v xml:space="preserve">setecentos e oitenta mil, </v>
          </cell>
          <cell r="D781" t="str">
            <v>setecentos e oitenta</v>
          </cell>
          <cell r="E781" t="str">
            <v>setecentos e oitenta centavos</v>
          </cell>
        </row>
        <row r="782">
          <cell r="A782">
            <v>781</v>
          </cell>
          <cell r="B782" t="str">
            <v xml:space="preserve">setecentos e oitenta e um milhões, </v>
          </cell>
          <cell r="C782" t="str">
            <v xml:space="preserve">setecentos e oitenta e um mil, </v>
          </cell>
          <cell r="D782" t="str">
            <v>setecentos e oitenta e um</v>
          </cell>
          <cell r="E782" t="str">
            <v>setecentos e oitenta e um centavos</v>
          </cell>
        </row>
        <row r="783">
          <cell r="A783">
            <v>782</v>
          </cell>
          <cell r="B783" t="str">
            <v xml:space="preserve">setecentos e oitenta e dois milhões, </v>
          </cell>
          <cell r="C783" t="str">
            <v xml:space="preserve">setecentos e oitenta e dois mil, </v>
          </cell>
          <cell r="D783" t="str">
            <v>setecentos e oitenta e dois</v>
          </cell>
          <cell r="E783" t="str">
            <v>setecentos e oitenta e dois centavos</v>
          </cell>
        </row>
        <row r="784">
          <cell r="A784">
            <v>783</v>
          </cell>
          <cell r="B784" t="str">
            <v xml:space="preserve">setecentos e oitenta e tres milhões, </v>
          </cell>
          <cell r="C784" t="str">
            <v xml:space="preserve">setecentos e oitenta e tres mil, </v>
          </cell>
          <cell r="D784" t="str">
            <v>setecentos e oitenta e tres</v>
          </cell>
          <cell r="E784" t="str">
            <v>setecentos e oitenta e tres centavos</v>
          </cell>
        </row>
        <row r="785">
          <cell r="A785">
            <v>784</v>
          </cell>
          <cell r="B785" t="str">
            <v xml:space="preserve">setecentos e oitenta e quatro milhões, </v>
          </cell>
          <cell r="C785" t="str">
            <v xml:space="preserve">setecentos e oitenta e quatro mil, </v>
          </cell>
          <cell r="D785" t="str">
            <v>setecentos e oitenta e quatro</v>
          </cell>
          <cell r="E785" t="str">
            <v>setecentos e oitenta e quatro centavos</v>
          </cell>
        </row>
        <row r="786">
          <cell r="A786">
            <v>785</v>
          </cell>
          <cell r="B786" t="str">
            <v xml:space="preserve">setecentos e oitenta e cinco milhões, </v>
          </cell>
          <cell r="C786" t="str">
            <v xml:space="preserve">setecentos e oitenta e cinco mil, </v>
          </cell>
          <cell r="D786" t="str">
            <v>setecentos e oitenta e cinco</v>
          </cell>
          <cell r="E786" t="str">
            <v>setecentos e oitenta e cinco centavos</v>
          </cell>
        </row>
        <row r="787">
          <cell r="A787">
            <v>786</v>
          </cell>
          <cell r="B787" t="str">
            <v xml:space="preserve">setecentos e oitenta e seis milhões, </v>
          </cell>
          <cell r="C787" t="str">
            <v xml:space="preserve">setecentos e oitenta e seis mil, </v>
          </cell>
          <cell r="D787" t="str">
            <v>setecentos e oitenta e seis</v>
          </cell>
          <cell r="E787" t="str">
            <v>setecentos e oitenta e seis centavos</v>
          </cell>
        </row>
        <row r="788">
          <cell r="A788">
            <v>787</v>
          </cell>
          <cell r="B788" t="str">
            <v xml:space="preserve">setecentos e oitenta e sete milhões, </v>
          </cell>
          <cell r="C788" t="str">
            <v xml:space="preserve">setecentos e oitenta e sete mil, </v>
          </cell>
          <cell r="D788" t="str">
            <v>setecentos e oitenta e sete</v>
          </cell>
          <cell r="E788" t="str">
            <v>setecentos e oitenta e sete centavos</v>
          </cell>
        </row>
        <row r="789">
          <cell r="A789">
            <v>788</v>
          </cell>
          <cell r="B789" t="str">
            <v xml:space="preserve">setecentos e oitenta e oito milhões, </v>
          </cell>
          <cell r="C789" t="str">
            <v xml:space="preserve">setecentos e oitenta e oito mil, </v>
          </cell>
          <cell r="D789" t="str">
            <v>setecentos e oitenta e oito</v>
          </cell>
          <cell r="E789" t="str">
            <v>setecentos e oitenta e oito centavos</v>
          </cell>
        </row>
        <row r="790">
          <cell r="A790">
            <v>789</v>
          </cell>
          <cell r="B790" t="str">
            <v xml:space="preserve">setecentos e oitenta e nove milhões, </v>
          </cell>
          <cell r="C790" t="str">
            <v xml:space="preserve">setecentos e oitenta e nove mil, </v>
          </cell>
          <cell r="D790" t="str">
            <v>setecentos e oitenta e nove</v>
          </cell>
          <cell r="E790" t="str">
            <v>setecentos e oitenta e nove centavos</v>
          </cell>
        </row>
        <row r="791">
          <cell r="A791">
            <v>790</v>
          </cell>
          <cell r="B791" t="str">
            <v xml:space="preserve">setecentos e noventa milhões, </v>
          </cell>
          <cell r="C791" t="str">
            <v xml:space="preserve">setecentos e noventa mil, </v>
          </cell>
          <cell r="D791" t="str">
            <v>setecentos e noventa</v>
          </cell>
          <cell r="E791" t="str">
            <v>setecentos e noventa centavos</v>
          </cell>
        </row>
        <row r="792">
          <cell r="A792">
            <v>791</v>
          </cell>
          <cell r="B792" t="str">
            <v xml:space="preserve">setecentos e noventa e um milhões, </v>
          </cell>
          <cell r="C792" t="str">
            <v xml:space="preserve">setecentos e noventa e um mil, </v>
          </cell>
          <cell r="D792" t="str">
            <v>setecentos e noventa e um</v>
          </cell>
          <cell r="E792" t="str">
            <v>setecentos e noventa e um centavos</v>
          </cell>
        </row>
        <row r="793">
          <cell r="A793">
            <v>792</v>
          </cell>
          <cell r="B793" t="str">
            <v xml:space="preserve">setecentos e noventa e dois milhões, </v>
          </cell>
          <cell r="C793" t="str">
            <v xml:space="preserve">setecentos e noventa e dois mil, </v>
          </cell>
          <cell r="D793" t="str">
            <v>setecentos e noventa e dois</v>
          </cell>
          <cell r="E793" t="str">
            <v>setecentos e noventa e dois centavos</v>
          </cell>
        </row>
        <row r="794">
          <cell r="A794">
            <v>793</v>
          </cell>
          <cell r="B794" t="str">
            <v xml:space="preserve">setecentos e noventa e tres milhões, </v>
          </cell>
          <cell r="C794" t="str">
            <v xml:space="preserve">setecentos e noventa e tres mil, </v>
          </cell>
          <cell r="D794" t="str">
            <v>setecentos e noventa e tres</v>
          </cell>
          <cell r="E794" t="str">
            <v>setecentos e noventa e tres centavos</v>
          </cell>
        </row>
        <row r="795">
          <cell r="A795">
            <v>794</v>
          </cell>
          <cell r="B795" t="str">
            <v xml:space="preserve">setecentos e noventa e quatro milhões, </v>
          </cell>
          <cell r="C795" t="str">
            <v xml:space="preserve">setecentos e noventa e quatro mil, </v>
          </cell>
          <cell r="D795" t="str">
            <v>setecentos e noventa e quatro</v>
          </cell>
          <cell r="E795" t="str">
            <v>setecentos e noventa e quatro centavos</v>
          </cell>
        </row>
        <row r="796">
          <cell r="A796">
            <v>795</v>
          </cell>
          <cell r="B796" t="str">
            <v xml:space="preserve">setecentos e noventa e cinco milhões, </v>
          </cell>
          <cell r="C796" t="str">
            <v xml:space="preserve">setecentos e noventa e cinco mil, </v>
          </cell>
          <cell r="D796" t="str">
            <v>setecentos e noventa e cinco</v>
          </cell>
          <cell r="E796" t="str">
            <v>setecentos e noventa e cinco centavos</v>
          </cell>
        </row>
        <row r="797">
          <cell r="A797">
            <v>796</v>
          </cell>
          <cell r="B797" t="str">
            <v xml:space="preserve">setecentos e noventa e seis milhões, </v>
          </cell>
          <cell r="C797" t="str">
            <v xml:space="preserve">setecentos e noventa e seis mil, </v>
          </cell>
          <cell r="D797" t="str">
            <v>setecentos e noventa e seis</v>
          </cell>
          <cell r="E797" t="str">
            <v>setecentos e noventa e seis centavos</v>
          </cell>
        </row>
        <row r="798">
          <cell r="A798">
            <v>797</v>
          </cell>
          <cell r="B798" t="str">
            <v xml:space="preserve">setecentos e noventa e sete milhões, </v>
          </cell>
          <cell r="C798" t="str">
            <v xml:space="preserve">setecentos e noventa e sete mil, </v>
          </cell>
          <cell r="D798" t="str">
            <v>setecentos e noventa e sete</v>
          </cell>
          <cell r="E798" t="str">
            <v>setecentos e noventa e sete centavos</v>
          </cell>
        </row>
        <row r="799">
          <cell r="A799">
            <v>798</v>
          </cell>
          <cell r="B799" t="str">
            <v xml:space="preserve">setecentos e noventa e oito milhões, </v>
          </cell>
          <cell r="C799" t="str">
            <v xml:space="preserve">setecentos e noventa e oito mil, </v>
          </cell>
          <cell r="D799" t="str">
            <v>setecentos e noventa e oito</v>
          </cell>
          <cell r="E799" t="str">
            <v>setecentos e noventa e oito centavos</v>
          </cell>
        </row>
        <row r="800">
          <cell r="A800">
            <v>799</v>
          </cell>
          <cell r="B800" t="str">
            <v xml:space="preserve">setecentos e noventa e nove milhões, </v>
          </cell>
          <cell r="C800" t="str">
            <v xml:space="preserve">setecentos e noventa e nove mil, </v>
          </cell>
          <cell r="D800" t="str">
            <v>setecentos e noventa e nove</v>
          </cell>
          <cell r="E800" t="str">
            <v>setecentos e noventa e nove centavos</v>
          </cell>
        </row>
        <row r="801">
          <cell r="A801">
            <v>800</v>
          </cell>
          <cell r="B801" t="str">
            <v xml:space="preserve">oitocentos milhões, </v>
          </cell>
          <cell r="C801" t="str">
            <v xml:space="preserve">oitocentos mil, </v>
          </cell>
          <cell r="D801" t="str">
            <v>oitocentos</v>
          </cell>
          <cell r="E801" t="str">
            <v>oitocentos centavos</v>
          </cell>
        </row>
        <row r="802">
          <cell r="A802">
            <v>801</v>
          </cell>
          <cell r="B802" t="str">
            <v xml:space="preserve">oitocentos e um milhões, </v>
          </cell>
          <cell r="C802" t="str">
            <v xml:space="preserve">oitocentos e um mil, </v>
          </cell>
          <cell r="D802" t="str">
            <v>oitocentos e um</v>
          </cell>
          <cell r="E802" t="str">
            <v>oitocentos e um centavos</v>
          </cell>
        </row>
        <row r="803">
          <cell r="A803">
            <v>802</v>
          </cell>
          <cell r="B803" t="str">
            <v xml:space="preserve">oitocentos e dois milhões, </v>
          </cell>
          <cell r="C803" t="str">
            <v xml:space="preserve">oitocentos e dois mil, </v>
          </cell>
          <cell r="D803" t="str">
            <v>oitocentos e dois</v>
          </cell>
          <cell r="E803" t="str">
            <v>oitocentos e dois centavos</v>
          </cell>
        </row>
        <row r="804">
          <cell r="A804">
            <v>803</v>
          </cell>
          <cell r="B804" t="str">
            <v xml:space="preserve">oitocentos e tres milhões, </v>
          </cell>
          <cell r="C804" t="str">
            <v xml:space="preserve">oitocentos e tres mil, </v>
          </cell>
          <cell r="D804" t="str">
            <v>oitocentos e tres</v>
          </cell>
          <cell r="E804" t="str">
            <v>oitocentos e tres centavos</v>
          </cell>
        </row>
        <row r="805">
          <cell r="A805">
            <v>804</v>
          </cell>
          <cell r="B805" t="str">
            <v xml:space="preserve">oitocentos e quatro milhões, </v>
          </cell>
          <cell r="C805" t="str">
            <v xml:space="preserve">oitocentos e quatro mil, </v>
          </cell>
          <cell r="D805" t="str">
            <v>oitocentos e quatro</v>
          </cell>
          <cell r="E805" t="str">
            <v>oitocentos e quatro centavos</v>
          </cell>
        </row>
        <row r="806">
          <cell r="A806">
            <v>805</v>
          </cell>
          <cell r="B806" t="str">
            <v xml:space="preserve">oitocentos e cinco milhões, </v>
          </cell>
          <cell r="C806" t="str">
            <v xml:space="preserve">oitocentos e cinco mil, </v>
          </cell>
          <cell r="D806" t="str">
            <v>oitocentos e cinco</v>
          </cell>
          <cell r="E806" t="str">
            <v>oitocentos e cinco centavos</v>
          </cell>
        </row>
        <row r="807">
          <cell r="A807">
            <v>806</v>
          </cell>
          <cell r="B807" t="str">
            <v xml:space="preserve">oitocentos e seis milhões, </v>
          </cell>
          <cell r="C807" t="str">
            <v xml:space="preserve">oitocentos e seis mil, </v>
          </cell>
          <cell r="D807" t="str">
            <v>oitocentos e seis</v>
          </cell>
          <cell r="E807" t="str">
            <v>oitocentos e seis centavos</v>
          </cell>
        </row>
        <row r="808">
          <cell r="A808">
            <v>807</v>
          </cell>
          <cell r="B808" t="str">
            <v xml:space="preserve">oitocentos e sete milhões, </v>
          </cell>
          <cell r="C808" t="str">
            <v xml:space="preserve">oitocentos e sete mil, </v>
          </cell>
          <cell r="D808" t="str">
            <v>oitocentos e sete</v>
          </cell>
          <cell r="E808" t="str">
            <v>oitocentos e sete centavos</v>
          </cell>
        </row>
        <row r="809">
          <cell r="A809">
            <v>808</v>
          </cell>
          <cell r="B809" t="str">
            <v xml:space="preserve">oitocentos e oito milhões, </v>
          </cell>
          <cell r="C809" t="str">
            <v xml:space="preserve">oitocentos e oito mil, </v>
          </cell>
          <cell r="D809" t="str">
            <v>oitocentos e oito</v>
          </cell>
          <cell r="E809" t="str">
            <v>oitocentos e oito centavos</v>
          </cell>
        </row>
        <row r="810">
          <cell r="A810">
            <v>809</v>
          </cell>
          <cell r="B810" t="str">
            <v xml:space="preserve">oitocentos e nove milhões, </v>
          </cell>
          <cell r="C810" t="str">
            <v xml:space="preserve">oitocentos e nove mil, </v>
          </cell>
          <cell r="D810" t="str">
            <v>oitocentos e nove</v>
          </cell>
          <cell r="E810" t="str">
            <v>oitocentos e nove centavos</v>
          </cell>
        </row>
        <row r="811">
          <cell r="A811">
            <v>810</v>
          </cell>
          <cell r="B811" t="str">
            <v xml:space="preserve">oitocentos e dez milhões, </v>
          </cell>
          <cell r="C811" t="str">
            <v xml:space="preserve">oitocentos e dez mil, </v>
          </cell>
          <cell r="D811" t="str">
            <v>oitocentos e dez</v>
          </cell>
          <cell r="E811" t="str">
            <v>oitocentos e dez centavos</v>
          </cell>
        </row>
        <row r="812">
          <cell r="A812">
            <v>811</v>
          </cell>
          <cell r="B812" t="str">
            <v xml:space="preserve">oitocentos e onze milhões, </v>
          </cell>
          <cell r="C812" t="str">
            <v xml:space="preserve">oitocentos e onze mil, </v>
          </cell>
          <cell r="D812" t="str">
            <v>oitocentos e onze</v>
          </cell>
          <cell r="E812" t="str">
            <v>oitocentos e onze centavos</v>
          </cell>
        </row>
        <row r="813">
          <cell r="A813">
            <v>812</v>
          </cell>
          <cell r="B813" t="str">
            <v xml:space="preserve">oitocentos e doze milhões, </v>
          </cell>
          <cell r="C813" t="str">
            <v xml:space="preserve">oitocentos e doze mil, </v>
          </cell>
          <cell r="D813" t="str">
            <v>oitocentos e doze</v>
          </cell>
          <cell r="E813" t="str">
            <v>oitocentos e doze centavos</v>
          </cell>
        </row>
        <row r="814">
          <cell r="A814">
            <v>813</v>
          </cell>
          <cell r="B814" t="str">
            <v xml:space="preserve">oitocentos e treze milhões, </v>
          </cell>
          <cell r="C814" t="str">
            <v xml:space="preserve">oitocentos e treze mil, </v>
          </cell>
          <cell r="D814" t="str">
            <v>oitocentos e treze</v>
          </cell>
          <cell r="E814" t="str">
            <v>oitocentos e treze centavos</v>
          </cell>
        </row>
        <row r="815">
          <cell r="A815">
            <v>814</v>
          </cell>
          <cell r="B815" t="str">
            <v xml:space="preserve">oitocentos e quatorze milhões, </v>
          </cell>
          <cell r="C815" t="str">
            <v xml:space="preserve">oitocentos e quatorze mil, </v>
          </cell>
          <cell r="D815" t="str">
            <v>oitocentos e quatorze</v>
          </cell>
          <cell r="E815" t="str">
            <v>oitocentos e quatorze centavos</v>
          </cell>
        </row>
        <row r="816">
          <cell r="A816">
            <v>815</v>
          </cell>
          <cell r="B816" t="str">
            <v xml:space="preserve">oitocentos e quinze milhões, </v>
          </cell>
          <cell r="C816" t="str">
            <v xml:space="preserve">oitocentos e quinze mil, </v>
          </cell>
          <cell r="D816" t="str">
            <v>oitocentos e quinze</v>
          </cell>
          <cell r="E816" t="str">
            <v>oitocentos e quinze centavos</v>
          </cell>
        </row>
        <row r="817">
          <cell r="A817">
            <v>816</v>
          </cell>
          <cell r="B817" t="str">
            <v xml:space="preserve">oitocentos e dezesseis milhões, </v>
          </cell>
          <cell r="C817" t="str">
            <v xml:space="preserve">oitocentos e dezesseis mil, </v>
          </cell>
          <cell r="D817" t="str">
            <v>oitocentos e dezesseis</v>
          </cell>
          <cell r="E817" t="str">
            <v>oitocentos e dezesseis centavos</v>
          </cell>
        </row>
        <row r="818">
          <cell r="A818">
            <v>817</v>
          </cell>
          <cell r="B818" t="str">
            <v xml:space="preserve">oitocentos e dezessete milhões, </v>
          </cell>
          <cell r="C818" t="str">
            <v xml:space="preserve">oitocentos e dezessete mil, </v>
          </cell>
          <cell r="D818" t="str">
            <v>oitocentos e dezessete</v>
          </cell>
          <cell r="E818" t="str">
            <v>oitocentos e dezessete centavos</v>
          </cell>
        </row>
        <row r="819">
          <cell r="A819">
            <v>818</v>
          </cell>
          <cell r="B819" t="str">
            <v xml:space="preserve">oitocentos e dezoito milhões, </v>
          </cell>
          <cell r="C819" t="str">
            <v xml:space="preserve">oitocentos e dezoito mil, </v>
          </cell>
          <cell r="D819" t="str">
            <v>oitocentos e dezoito</v>
          </cell>
          <cell r="E819" t="str">
            <v>oitocentos e dezoito centavos</v>
          </cell>
        </row>
        <row r="820">
          <cell r="A820">
            <v>819</v>
          </cell>
          <cell r="B820" t="str">
            <v xml:space="preserve">oitocentos e dezenove milhões, </v>
          </cell>
          <cell r="C820" t="str">
            <v xml:space="preserve">oitocentos e dezenove mil, </v>
          </cell>
          <cell r="D820" t="str">
            <v>oitocentos e dezenove</v>
          </cell>
          <cell r="E820" t="str">
            <v>oitocentos e dezenove centavos</v>
          </cell>
        </row>
        <row r="821">
          <cell r="A821">
            <v>820</v>
          </cell>
          <cell r="B821" t="str">
            <v xml:space="preserve">oitocentos e vinte milhões, </v>
          </cell>
          <cell r="C821" t="str">
            <v xml:space="preserve">oitocentos e vinte mil, </v>
          </cell>
          <cell r="D821" t="str">
            <v>oitocentos e vinte</v>
          </cell>
          <cell r="E821" t="str">
            <v>oitocentos e vinte centavos</v>
          </cell>
        </row>
        <row r="822">
          <cell r="A822">
            <v>821</v>
          </cell>
          <cell r="B822" t="str">
            <v xml:space="preserve">oitocentos e vinte e um milhões, </v>
          </cell>
          <cell r="C822" t="str">
            <v xml:space="preserve">oitocentos e vinte e um mil, </v>
          </cell>
          <cell r="D822" t="str">
            <v>oitocentos e vinte e um</v>
          </cell>
          <cell r="E822" t="str">
            <v>oitocentos e vinte e um centavos</v>
          </cell>
        </row>
        <row r="823">
          <cell r="A823">
            <v>822</v>
          </cell>
          <cell r="B823" t="str">
            <v xml:space="preserve">oitocentos e vinte e dois milhões, </v>
          </cell>
          <cell r="C823" t="str">
            <v xml:space="preserve">oitocentos e vinte e dois mil, </v>
          </cell>
          <cell r="D823" t="str">
            <v>oitocentos e vinte e dois</v>
          </cell>
          <cell r="E823" t="str">
            <v>oitocentos e vinte e dois centavos</v>
          </cell>
        </row>
        <row r="824">
          <cell r="A824">
            <v>823</v>
          </cell>
          <cell r="B824" t="str">
            <v xml:space="preserve">oitocentos e vinte e tres milhões, </v>
          </cell>
          <cell r="C824" t="str">
            <v xml:space="preserve">oitocentos e vinte e tres mil, </v>
          </cell>
          <cell r="D824" t="str">
            <v>oitocentos e vinte e tres</v>
          </cell>
          <cell r="E824" t="str">
            <v>oitocentos e vinte e tres centavos</v>
          </cell>
        </row>
        <row r="825">
          <cell r="A825">
            <v>824</v>
          </cell>
          <cell r="B825" t="str">
            <v xml:space="preserve">oitocentos e vinte e quatro milhões, </v>
          </cell>
          <cell r="C825" t="str">
            <v xml:space="preserve">oitocentos e vinte e quatro mil, </v>
          </cell>
          <cell r="D825" t="str">
            <v>oitocentos e vinte e quatro</v>
          </cell>
          <cell r="E825" t="str">
            <v>oitocentos e vinte e quatro centavos</v>
          </cell>
        </row>
        <row r="826">
          <cell r="A826">
            <v>825</v>
          </cell>
          <cell r="B826" t="str">
            <v xml:space="preserve">oitocentos e vinte e cinco milhões, </v>
          </cell>
          <cell r="C826" t="str">
            <v xml:space="preserve">oitocentos e vinte e cinco mil, </v>
          </cell>
          <cell r="D826" t="str">
            <v>oitocentos e vinte e cinco</v>
          </cell>
          <cell r="E826" t="str">
            <v>oitocentos e vinte e cinco centavos</v>
          </cell>
        </row>
        <row r="827">
          <cell r="A827">
            <v>826</v>
          </cell>
          <cell r="B827" t="str">
            <v xml:space="preserve">oitocentos e vinte e seis milhões, </v>
          </cell>
          <cell r="C827" t="str">
            <v xml:space="preserve">oitocentos e vinte e seis mil, </v>
          </cell>
          <cell r="D827" t="str">
            <v>oitocentos e vinte e seis</v>
          </cell>
          <cell r="E827" t="str">
            <v>oitocentos e vinte e seis centavos</v>
          </cell>
        </row>
        <row r="828">
          <cell r="A828">
            <v>827</v>
          </cell>
          <cell r="B828" t="str">
            <v xml:space="preserve">oitocentos e vinte e sete milhões, </v>
          </cell>
          <cell r="C828" t="str">
            <v xml:space="preserve">oitocentos e vinte e sete mil, </v>
          </cell>
          <cell r="D828" t="str">
            <v>oitocentos e vinte e sete</v>
          </cell>
          <cell r="E828" t="str">
            <v>oitocentos e vinte e sete centavos</v>
          </cell>
        </row>
        <row r="829">
          <cell r="A829">
            <v>828</v>
          </cell>
          <cell r="B829" t="str">
            <v xml:space="preserve">oitocentos e vinte e oito milhões, </v>
          </cell>
          <cell r="C829" t="str">
            <v xml:space="preserve">oitocentos e vinte e oito mil, </v>
          </cell>
          <cell r="D829" t="str">
            <v>oitocentos e vinte e oito</v>
          </cell>
          <cell r="E829" t="str">
            <v>oitocentos e vinte e oito centavos</v>
          </cell>
        </row>
        <row r="830">
          <cell r="A830">
            <v>829</v>
          </cell>
          <cell r="B830" t="str">
            <v xml:space="preserve">oitocentos e vinte e nove milhões, </v>
          </cell>
          <cell r="C830" t="str">
            <v xml:space="preserve">oitocentos e vinte e nove mil, </v>
          </cell>
          <cell r="D830" t="str">
            <v>oitocentos e vinte e nove</v>
          </cell>
          <cell r="E830" t="str">
            <v>oitocentos e vinte e nove centavos</v>
          </cell>
        </row>
        <row r="831">
          <cell r="A831">
            <v>830</v>
          </cell>
          <cell r="B831" t="str">
            <v xml:space="preserve">oitocentos e trinta milhões, </v>
          </cell>
          <cell r="C831" t="str">
            <v xml:space="preserve">oitocentos e trinta mil, </v>
          </cell>
          <cell r="D831" t="str">
            <v>oitocentos e trinta</v>
          </cell>
          <cell r="E831" t="str">
            <v>oitocentos e trinta centavos</v>
          </cell>
        </row>
        <row r="832">
          <cell r="A832">
            <v>831</v>
          </cell>
          <cell r="B832" t="str">
            <v xml:space="preserve">oitocentos e trinta e um milhões, </v>
          </cell>
          <cell r="C832" t="str">
            <v xml:space="preserve">oitocentos e trinta e um mil, </v>
          </cell>
          <cell r="D832" t="str">
            <v>oitocentos e trinta e um</v>
          </cell>
          <cell r="E832" t="str">
            <v>oitocentos e trinta e um centavos</v>
          </cell>
        </row>
        <row r="833">
          <cell r="A833">
            <v>832</v>
          </cell>
          <cell r="B833" t="str">
            <v xml:space="preserve">oitocentos e trinta e dois milhões, </v>
          </cell>
          <cell r="C833" t="str">
            <v xml:space="preserve">oitocentos e trinta e dois mil, </v>
          </cell>
          <cell r="D833" t="str">
            <v>oitocentos e trinta e dois</v>
          </cell>
          <cell r="E833" t="str">
            <v>oitocentos e trinta e dois centavos</v>
          </cell>
        </row>
        <row r="834">
          <cell r="A834">
            <v>833</v>
          </cell>
          <cell r="B834" t="str">
            <v xml:space="preserve">oitocentos e trinta e tres milhões, </v>
          </cell>
          <cell r="C834" t="str">
            <v xml:space="preserve">oitocentos e trinta e tres mil, </v>
          </cell>
          <cell r="D834" t="str">
            <v>oitocentos e trinta e tres</v>
          </cell>
          <cell r="E834" t="str">
            <v>oitocentos e trinta e tres centavos</v>
          </cell>
        </row>
        <row r="835">
          <cell r="A835">
            <v>834</v>
          </cell>
          <cell r="B835" t="str">
            <v xml:space="preserve">oitocentos e trinta e quatro milhões, </v>
          </cell>
          <cell r="C835" t="str">
            <v xml:space="preserve">oitocentos e trinta e quatro mil, </v>
          </cell>
          <cell r="D835" t="str">
            <v>oitocentos e trinta e quatro</v>
          </cell>
          <cell r="E835" t="str">
            <v>oitocentos e trinta e quatro centavos</v>
          </cell>
        </row>
        <row r="836">
          <cell r="A836">
            <v>835</v>
          </cell>
          <cell r="B836" t="str">
            <v xml:space="preserve">oitocentos e trinta e cinco milhões, </v>
          </cell>
          <cell r="C836" t="str">
            <v xml:space="preserve">oitocentos e trinta e cinco mil, </v>
          </cell>
          <cell r="D836" t="str">
            <v>oitocentos e trinta e cinco</v>
          </cell>
          <cell r="E836" t="str">
            <v>oitocentos e trinta e cinco centavos</v>
          </cell>
        </row>
        <row r="837">
          <cell r="A837">
            <v>836</v>
          </cell>
          <cell r="B837" t="str">
            <v xml:space="preserve">oitocentos e trinta e seis milhões, </v>
          </cell>
          <cell r="C837" t="str">
            <v xml:space="preserve">oitocentos e trinta e seis mil, </v>
          </cell>
          <cell r="D837" t="str">
            <v>oitocentos e trinta e seis</v>
          </cell>
          <cell r="E837" t="str">
            <v>oitocentos e trinta e seis centavos</v>
          </cell>
        </row>
        <row r="838">
          <cell r="A838">
            <v>837</v>
          </cell>
          <cell r="B838" t="str">
            <v xml:space="preserve">oitocentos e trinta e sete milhões, </v>
          </cell>
          <cell r="C838" t="str">
            <v xml:space="preserve">oitocentos e trinta e sete mil, </v>
          </cell>
          <cell r="D838" t="str">
            <v>oitocentos e trinta e sete</v>
          </cell>
          <cell r="E838" t="str">
            <v>oitocentos e trinta e sete centavos</v>
          </cell>
        </row>
        <row r="839">
          <cell r="A839">
            <v>838</v>
          </cell>
          <cell r="B839" t="str">
            <v xml:space="preserve">oitocentos e trinta e oito milhões, </v>
          </cell>
          <cell r="C839" t="str">
            <v xml:space="preserve">oitocentos e trinta e oito mil, </v>
          </cell>
          <cell r="D839" t="str">
            <v>oitocentos e trinta e oito</v>
          </cell>
          <cell r="E839" t="str">
            <v>oitocentos e trinta e oito centavos</v>
          </cell>
        </row>
        <row r="840">
          <cell r="A840">
            <v>839</v>
          </cell>
          <cell r="B840" t="str">
            <v xml:space="preserve">oitocentos e trinta e nove milhões, </v>
          </cell>
          <cell r="C840" t="str">
            <v xml:space="preserve">oitocentos e trinta e nove mil, </v>
          </cell>
          <cell r="D840" t="str">
            <v>oitocentos e trinta e nove</v>
          </cell>
          <cell r="E840" t="str">
            <v>oitocentos e trinta e nove centavos</v>
          </cell>
        </row>
        <row r="841">
          <cell r="A841">
            <v>840</v>
          </cell>
          <cell r="B841" t="str">
            <v xml:space="preserve">oitocentos e quarenta milhões, </v>
          </cell>
          <cell r="C841" t="str">
            <v xml:space="preserve">oitocentos e quarenta mil, </v>
          </cell>
          <cell r="D841" t="str">
            <v>oitocentos e quarenta</v>
          </cell>
          <cell r="E841" t="str">
            <v>oitocentos e quarenta centavos</v>
          </cell>
        </row>
        <row r="842">
          <cell r="A842">
            <v>841</v>
          </cell>
          <cell r="B842" t="str">
            <v xml:space="preserve">oitocentos e quarenta e um milhões, </v>
          </cell>
          <cell r="C842" t="str">
            <v xml:space="preserve">oitocentos e quarenta e um mil, </v>
          </cell>
          <cell r="D842" t="str">
            <v>oitocentos e quarenta e um</v>
          </cell>
          <cell r="E842" t="str">
            <v>oitocentos e quarenta e um centavos</v>
          </cell>
        </row>
        <row r="843">
          <cell r="A843">
            <v>842</v>
          </cell>
          <cell r="B843" t="str">
            <v xml:space="preserve">oitocentos e quarenta e dois milhões, </v>
          </cell>
          <cell r="C843" t="str">
            <v xml:space="preserve">oitocentos e quarenta e dois mil, </v>
          </cell>
          <cell r="D843" t="str">
            <v>oitocentos e quarenta e dois</v>
          </cell>
          <cell r="E843" t="str">
            <v>oitocentos e quarenta e dois centavos</v>
          </cell>
        </row>
        <row r="844">
          <cell r="A844">
            <v>843</v>
          </cell>
          <cell r="B844" t="str">
            <v xml:space="preserve">oitocentos e quarenta e tres milhões, </v>
          </cell>
          <cell r="C844" t="str">
            <v xml:space="preserve">oitocentos e quarenta e tres mil, </v>
          </cell>
          <cell r="D844" t="str">
            <v>oitocentos e quarenta e tres</v>
          </cell>
          <cell r="E844" t="str">
            <v>oitocentos e quarenta e tres centavos</v>
          </cell>
        </row>
        <row r="845">
          <cell r="A845">
            <v>844</v>
          </cell>
          <cell r="B845" t="str">
            <v xml:space="preserve">oitocentos e quarenta e quatro milhões, </v>
          </cell>
          <cell r="C845" t="str">
            <v xml:space="preserve">oitocentos e quarenta e quatro mil, </v>
          </cell>
          <cell r="D845" t="str">
            <v>oitocentos e quarenta e quatro</v>
          </cell>
          <cell r="E845" t="str">
            <v>oitocentos e quarenta e quatro centavos</v>
          </cell>
        </row>
        <row r="846">
          <cell r="A846">
            <v>845</v>
          </cell>
          <cell r="B846" t="str">
            <v xml:space="preserve">oitocentos e quarenta e cinco milhões, </v>
          </cell>
          <cell r="C846" t="str">
            <v xml:space="preserve">oitocentos e quarenta e cinco mil, </v>
          </cell>
          <cell r="D846" t="str">
            <v>oitocentos e quarenta e cinco</v>
          </cell>
          <cell r="E846" t="str">
            <v>oitocentos e quarenta e cinco centavos</v>
          </cell>
        </row>
        <row r="847">
          <cell r="A847">
            <v>846</v>
          </cell>
          <cell r="B847" t="str">
            <v xml:space="preserve">oitocentos e quarenta e seis milhões, </v>
          </cell>
          <cell r="C847" t="str">
            <v xml:space="preserve">oitocentos e quarenta e seis mil, </v>
          </cell>
          <cell r="D847" t="str">
            <v>oitocentos e quarenta e seis</v>
          </cell>
          <cell r="E847" t="str">
            <v>oitocentos e quarenta e seis centavos</v>
          </cell>
        </row>
        <row r="848">
          <cell r="A848">
            <v>847</v>
          </cell>
          <cell r="B848" t="str">
            <v xml:space="preserve">oitocentos e quarenta e sete milhões, </v>
          </cell>
          <cell r="C848" t="str">
            <v xml:space="preserve">oitocentos e quarenta e sete mil, </v>
          </cell>
          <cell r="D848" t="str">
            <v>oitocentos e quarenta e sete</v>
          </cell>
          <cell r="E848" t="str">
            <v>oitocentos e quarenta e sete centavos</v>
          </cell>
        </row>
        <row r="849">
          <cell r="A849">
            <v>848</v>
          </cell>
          <cell r="B849" t="str">
            <v xml:space="preserve">oitocentos e quarenta e oito milhões, </v>
          </cell>
          <cell r="C849" t="str">
            <v xml:space="preserve">oitocentos e quarenta e oito mil, </v>
          </cell>
          <cell r="D849" t="str">
            <v>oitocentos e quarenta e oito</v>
          </cell>
          <cell r="E849" t="str">
            <v>oitocentos e quarenta e oito centavos</v>
          </cell>
        </row>
        <row r="850">
          <cell r="A850">
            <v>849</v>
          </cell>
          <cell r="B850" t="str">
            <v xml:space="preserve">oitocentos e quarenta e nove milhões, </v>
          </cell>
          <cell r="C850" t="str">
            <v xml:space="preserve">oitocentos e quarenta e nove mil, </v>
          </cell>
          <cell r="D850" t="str">
            <v>oitocentos e quarenta e nove</v>
          </cell>
          <cell r="E850" t="str">
            <v>oitocentos e quarenta e nove centavos</v>
          </cell>
        </row>
        <row r="851">
          <cell r="A851">
            <v>850</v>
          </cell>
          <cell r="B851" t="str">
            <v xml:space="preserve">oitocentos e cinquenta milhões, </v>
          </cell>
          <cell r="C851" t="str">
            <v xml:space="preserve">oitocentos e cinquenta mil, </v>
          </cell>
          <cell r="D851" t="str">
            <v>oitocentos e cinquenta</v>
          </cell>
          <cell r="E851" t="str">
            <v>oitocentos e cinquenta centavos</v>
          </cell>
        </row>
        <row r="852">
          <cell r="A852">
            <v>851</v>
          </cell>
          <cell r="B852" t="str">
            <v xml:space="preserve">oitocentos e cinquenta e um milhões, </v>
          </cell>
          <cell r="C852" t="str">
            <v xml:space="preserve">oitocentos e cinquenta e um mil, </v>
          </cell>
          <cell r="D852" t="str">
            <v>oitocentos e cinquenta e um</v>
          </cell>
          <cell r="E852" t="str">
            <v>oitocentos e cinquenta e um centavos</v>
          </cell>
        </row>
        <row r="853">
          <cell r="A853">
            <v>852</v>
          </cell>
          <cell r="B853" t="str">
            <v xml:space="preserve">oitocentos e cinquenta e dois milhões, </v>
          </cell>
          <cell r="C853" t="str">
            <v xml:space="preserve">oitocentos e cinquenta e dois mil, </v>
          </cell>
          <cell r="D853" t="str">
            <v>oitocentos e cinquenta e dois</v>
          </cell>
          <cell r="E853" t="str">
            <v>oitocentos e cinquenta e dois centavos</v>
          </cell>
        </row>
        <row r="854">
          <cell r="A854">
            <v>853</v>
          </cell>
          <cell r="B854" t="str">
            <v xml:space="preserve">oitocentos e cinquenta e tres milhões, </v>
          </cell>
          <cell r="C854" t="str">
            <v xml:space="preserve">oitocentos e cinquenta e tres mil, </v>
          </cell>
          <cell r="D854" t="str">
            <v>oitocentos e cinquenta e tres</v>
          </cell>
          <cell r="E854" t="str">
            <v>oitocentos e cinquenta e tres centavos</v>
          </cell>
        </row>
        <row r="855">
          <cell r="A855">
            <v>854</v>
          </cell>
          <cell r="B855" t="str">
            <v xml:space="preserve">oitocentos e cinquenta e quatro milhões, </v>
          </cell>
          <cell r="C855" t="str">
            <v xml:space="preserve">oitocentos e cinquenta e quatro mil, </v>
          </cell>
          <cell r="D855" t="str">
            <v>oitocentos e cinquenta e quatro</v>
          </cell>
          <cell r="E855" t="str">
            <v>oitocentos e cinquenta e quatro centavos</v>
          </cell>
        </row>
        <row r="856">
          <cell r="A856">
            <v>855</v>
          </cell>
          <cell r="B856" t="str">
            <v xml:space="preserve">oitocentos e cinquenta e cinco milhões, </v>
          </cell>
          <cell r="C856" t="str">
            <v xml:space="preserve">oitocentos e cinquenta e cinco mil, </v>
          </cell>
          <cell r="D856" t="str">
            <v>oitocentos e cinquenta e cinco</v>
          </cell>
          <cell r="E856" t="str">
            <v>oitocentos e cinquenta e cinco centavos</v>
          </cell>
        </row>
        <row r="857">
          <cell r="A857">
            <v>856</v>
          </cell>
          <cell r="B857" t="str">
            <v xml:space="preserve">oitocentos e cinquenta e seis milhões, </v>
          </cell>
          <cell r="C857" t="str">
            <v xml:space="preserve">oitocentos e cinquenta e seis mil, </v>
          </cell>
          <cell r="D857" t="str">
            <v>oitocentos e cinquenta e seis</v>
          </cell>
          <cell r="E857" t="str">
            <v>oitocentos e cinquenta e seis centavos</v>
          </cell>
        </row>
        <row r="858">
          <cell r="A858">
            <v>857</v>
          </cell>
          <cell r="B858" t="str">
            <v xml:space="preserve">oitocentos e cinquenta e sete milhões, </v>
          </cell>
          <cell r="C858" t="str">
            <v xml:space="preserve">oitocentos e cinquenta e sete mil, </v>
          </cell>
          <cell r="D858" t="str">
            <v>oitocentos e cinquenta e sete</v>
          </cell>
          <cell r="E858" t="str">
            <v>oitocentos e cinquenta e sete centavos</v>
          </cell>
        </row>
        <row r="859">
          <cell r="A859">
            <v>858</v>
          </cell>
          <cell r="B859" t="str">
            <v xml:space="preserve">oitocentos e cinquenta e oito milhões, </v>
          </cell>
          <cell r="C859" t="str">
            <v xml:space="preserve">oitocentos e cinquenta e oito mil, </v>
          </cell>
          <cell r="D859" t="str">
            <v>oitocentos e cinquenta e oito</v>
          </cell>
          <cell r="E859" t="str">
            <v>oitocentos e cinquenta e oito centavos</v>
          </cell>
        </row>
        <row r="860">
          <cell r="A860">
            <v>859</v>
          </cell>
          <cell r="B860" t="str">
            <v xml:space="preserve">oitocentos e cinquenta e nove milhões, </v>
          </cell>
          <cell r="C860" t="str">
            <v xml:space="preserve">oitocentos e cinquenta e nove mil, </v>
          </cell>
          <cell r="D860" t="str">
            <v>oitocentos e cinquenta e nove</v>
          </cell>
          <cell r="E860" t="str">
            <v>oitocentos e cinquenta e nove centavos</v>
          </cell>
        </row>
        <row r="861">
          <cell r="A861">
            <v>860</v>
          </cell>
          <cell r="B861" t="str">
            <v xml:space="preserve">oitocentos e sessenta milhões, </v>
          </cell>
          <cell r="C861" t="str">
            <v xml:space="preserve">oitocentos e sessenta mil, </v>
          </cell>
          <cell r="D861" t="str">
            <v>oitocentos e sessenta</v>
          </cell>
          <cell r="E861" t="str">
            <v>oitocentos e sessenta centavos</v>
          </cell>
        </row>
        <row r="862">
          <cell r="A862">
            <v>861</v>
          </cell>
          <cell r="B862" t="str">
            <v xml:space="preserve">oitocentos e sessenta e um milhões, </v>
          </cell>
          <cell r="C862" t="str">
            <v xml:space="preserve">oitocentos e sessenta e um mil, </v>
          </cell>
          <cell r="D862" t="str">
            <v>oitocentos e sessenta e um</v>
          </cell>
          <cell r="E862" t="str">
            <v>oitocentos e sessenta e um centavos</v>
          </cell>
        </row>
        <row r="863">
          <cell r="A863">
            <v>862</v>
          </cell>
          <cell r="B863" t="str">
            <v xml:space="preserve">oitocentos e sessenta e dois milhões, </v>
          </cell>
          <cell r="C863" t="str">
            <v xml:space="preserve">oitocentos e sessenta e dois mil, </v>
          </cell>
          <cell r="D863" t="str">
            <v>oitocentos e sessenta e dois</v>
          </cell>
          <cell r="E863" t="str">
            <v>oitocentos e sessenta e dois centavos</v>
          </cell>
        </row>
        <row r="864">
          <cell r="A864">
            <v>863</v>
          </cell>
          <cell r="B864" t="str">
            <v xml:space="preserve">oitocentos e sessenta e tres milhões, </v>
          </cell>
          <cell r="C864" t="str">
            <v xml:space="preserve">oitocentos e sessenta e tres mil, </v>
          </cell>
          <cell r="D864" t="str">
            <v>oitocentos e sessenta e tres</v>
          </cell>
          <cell r="E864" t="str">
            <v>oitocentos e sessenta e tres centavos</v>
          </cell>
        </row>
        <row r="865">
          <cell r="A865">
            <v>864</v>
          </cell>
          <cell r="B865" t="str">
            <v xml:space="preserve">oitocentos e sessenta e quatro milhões, </v>
          </cell>
          <cell r="C865" t="str">
            <v xml:space="preserve">oitocentos e sessenta e quatro mil, </v>
          </cell>
          <cell r="D865" t="str">
            <v>oitocentos e sessenta e quatro</v>
          </cell>
          <cell r="E865" t="str">
            <v>oitocentos e sessenta e quatro centavos</v>
          </cell>
        </row>
        <row r="866">
          <cell r="A866">
            <v>865</v>
          </cell>
          <cell r="B866" t="str">
            <v xml:space="preserve">oitocentos e sessenta e cinco milhões, </v>
          </cell>
          <cell r="C866" t="str">
            <v xml:space="preserve">oitocentos e sessenta e cinco mil, </v>
          </cell>
          <cell r="D866" t="str">
            <v>oitocentos e sessenta e cinco</v>
          </cell>
          <cell r="E866" t="str">
            <v>oitocentos e sessenta e cinco centavos</v>
          </cell>
        </row>
        <row r="867">
          <cell r="A867">
            <v>866</v>
          </cell>
          <cell r="B867" t="str">
            <v xml:space="preserve">oitocentos e sessenta e seis milhões, </v>
          </cell>
          <cell r="C867" t="str">
            <v xml:space="preserve">oitocentos e sessenta e seis mil, </v>
          </cell>
          <cell r="D867" t="str">
            <v>oitocentos e sessenta e seis</v>
          </cell>
          <cell r="E867" t="str">
            <v>oitocentos e sessenta e seis centavos</v>
          </cell>
        </row>
        <row r="868">
          <cell r="A868">
            <v>867</v>
          </cell>
          <cell r="B868" t="str">
            <v xml:space="preserve">oitocentos e sessenta e sete milhões, </v>
          </cell>
          <cell r="C868" t="str">
            <v xml:space="preserve">oitocentos e sessenta e sete mil, </v>
          </cell>
          <cell r="D868" t="str">
            <v>oitocentos e sessenta e sete</v>
          </cell>
          <cell r="E868" t="str">
            <v>oitocentos e sessenta e sete centavos</v>
          </cell>
        </row>
        <row r="869">
          <cell r="A869">
            <v>868</v>
          </cell>
          <cell r="B869" t="str">
            <v xml:space="preserve">oitocentos e sessenta e oito milhões, </v>
          </cell>
          <cell r="C869" t="str">
            <v xml:space="preserve">oitocentos e sessenta e oito mil, </v>
          </cell>
          <cell r="D869" t="str">
            <v>oitocentos e sessenta e oito</v>
          </cell>
          <cell r="E869" t="str">
            <v>oitocentos e sessenta e oito centavos</v>
          </cell>
        </row>
        <row r="870">
          <cell r="A870">
            <v>869</v>
          </cell>
          <cell r="B870" t="str">
            <v xml:space="preserve">oitocentos e sessenta e nove milhões, </v>
          </cell>
          <cell r="C870" t="str">
            <v xml:space="preserve">oitocentos e sessenta e nove mil, </v>
          </cell>
          <cell r="D870" t="str">
            <v>oitocentos e sessenta e nove</v>
          </cell>
          <cell r="E870" t="str">
            <v>oitocentos e sessenta e nove centavos</v>
          </cell>
        </row>
        <row r="871">
          <cell r="A871">
            <v>870</v>
          </cell>
          <cell r="B871" t="str">
            <v xml:space="preserve">oitocentos e setenta milhões, </v>
          </cell>
          <cell r="C871" t="str">
            <v xml:space="preserve">oitocentos e setenta mil, </v>
          </cell>
          <cell r="D871" t="str">
            <v>oitocentos e setenta</v>
          </cell>
          <cell r="E871" t="str">
            <v>oitocentos e setenta centavos</v>
          </cell>
        </row>
        <row r="872">
          <cell r="A872">
            <v>871</v>
          </cell>
          <cell r="B872" t="str">
            <v xml:space="preserve">oitocentos e setenta e um milhões, </v>
          </cell>
          <cell r="C872" t="str">
            <v xml:space="preserve">oitocentos e setenta e um mil, </v>
          </cell>
          <cell r="D872" t="str">
            <v>oitocentos e setenta e um</v>
          </cell>
          <cell r="E872" t="str">
            <v>oitocentos e setenta e um centavos</v>
          </cell>
        </row>
        <row r="873">
          <cell r="A873">
            <v>872</v>
          </cell>
          <cell r="B873" t="str">
            <v xml:space="preserve">oitocentos e setenta e dois milhões, </v>
          </cell>
          <cell r="C873" t="str">
            <v xml:space="preserve">oitocentos e setenta e dois mil, </v>
          </cell>
          <cell r="D873" t="str">
            <v>oitocentos e setenta e dois</v>
          </cell>
          <cell r="E873" t="str">
            <v>oitocentos e setenta e dois centavos</v>
          </cell>
        </row>
        <row r="874">
          <cell r="A874">
            <v>873</v>
          </cell>
          <cell r="B874" t="str">
            <v xml:space="preserve">oitocentos e setenta e tres milhões, </v>
          </cell>
          <cell r="C874" t="str">
            <v xml:space="preserve">oitocentos e setenta e tres mil, </v>
          </cell>
          <cell r="D874" t="str">
            <v>oitocentos e setenta e tres</v>
          </cell>
          <cell r="E874" t="str">
            <v>oitocentos e setenta e tres centavos</v>
          </cell>
        </row>
        <row r="875">
          <cell r="A875">
            <v>874</v>
          </cell>
          <cell r="B875" t="str">
            <v xml:space="preserve">oitocentos e setenta e quatro milhões, </v>
          </cell>
          <cell r="C875" t="str">
            <v xml:space="preserve">oitocentos e setenta e quatro mil, </v>
          </cell>
          <cell r="D875" t="str">
            <v>oitocentos e setenta e quatro</v>
          </cell>
          <cell r="E875" t="str">
            <v>oitocentos e setenta e quatro centavos</v>
          </cell>
        </row>
        <row r="876">
          <cell r="A876">
            <v>875</v>
          </cell>
          <cell r="B876" t="str">
            <v xml:space="preserve">oitocentos e setenta e cinco milhões, </v>
          </cell>
          <cell r="C876" t="str">
            <v xml:space="preserve">oitocentos e setenta e cinco mil, </v>
          </cell>
          <cell r="D876" t="str">
            <v>oitocentos e setenta e cinco</v>
          </cell>
          <cell r="E876" t="str">
            <v>oitocentos e setenta e cinco centavos</v>
          </cell>
        </row>
        <row r="877">
          <cell r="A877">
            <v>876</v>
          </cell>
          <cell r="B877" t="str">
            <v xml:space="preserve">oitocentos e setenta e seis milhões, </v>
          </cell>
          <cell r="C877" t="str">
            <v xml:space="preserve">oitocentos e setenta e seis mil, </v>
          </cell>
          <cell r="D877" t="str">
            <v>oitocentos e setenta e seis</v>
          </cell>
          <cell r="E877" t="str">
            <v>oitocentos e setenta e seis centavos</v>
          </cell>
        </row>
        <row r="878">
          <cell r="A878">
            <v>877</v>
          </cell>
          <cell r="B878" t="str">
            <v xml:space="preserve">oitocentos e setenta e sete milhões, </v>
          </cell>
          <cell r="C878" t="str">
            <v xml:space="preserve">oitocentos e setenta e sete mil, </v>
          </cell>
          <cell r="D878" t="str">
            <v>oitocentos e setenta e sete</v>
          </cell>
          <cell r="E878" t="str">
            <v>oitocentos e setenta e sete centavos</v>
          </cell>
        </row>
        <row r="879">
          <cell r="A879">
            <v>878</v>
          </cell>
          <cell r="B879" t="str">
            <v xml:space="preserve">oitocentos e setenta e oito milhões, </v>
          </cell>
          <cell r="C879" t="str">
            <v xml:space="preserve">oitocentos e setenta e oito mil, </v>
          </cell>
          <cell r="D879" t="str">
            <v>oitocentos e setenta e oito</v>
          </cell>
          <cell r="E879" t="str">
            <v>oitocentos e setenta e oito centavos</v>
          </cell>
        </row>
        <row r="880">
          <cell r="A880">
            <v>879</v>
          </cell>
          <cell r="B880" t="str">
            <v xml:space="preserve">oitocentos e setenta e nove milhões, </v>
          </cell>
          <cell r="C880" t="str">
            <v xml:space="preserve">oitocentos e setenta e nove mil, </v>
          </cell>
          <cell r="D880" t="str">
            <v>oitocentos e setenta e nove</v>
          </cell>
          <cell r="E880" t="str">
            <v>oitocentos e setenta e nove centavos</v>
          </cell>
        </row>
        <row r="881">
          <cell r="A881">
            <v>880</v>
          </cell>
          <cell r="B881" t="str">
            <v xml:space="preserve">oitocentos e oitenta milhões, </v>
          </cell>
          <cell r="C881" t="str">
            <v xml:space="preserve">oitocentos e oitenta mil, </v>
          </cell>
          <cell r="D881" t="str">
            <v>oitocentos e oitenta</v>
          </cell>
          <cell r="E881" t="str">
            <v>oitocentos e oitenta centavos</v>
          </cell>
        </row>
        <row r="882">
          <cell r="A882">
            <v>881</v>
          </cell>
          <cell r="B882" t="str">
            <v xml:space="preserve">oitocentos e oitenta e um milhões, </v>
          </cell>
          <cell r="C882" t="str">
            <v xml:space="preserve">oitocentos e oitenta e um mil, </v>
          </cell>
          <cell r="D882" t="str">
            <v>oitocentos e oitenta e um</v>
          </cell>
          <cell r="E882" t="str">
            <v>oitocentos e oitenta e um centavos</v>
          </cell>
        </row>
        <row r="883">
          <cell r="A883">
            <v>882</v>
          </cell>
          <cell r="B883" t="str">
            <v xml:space="preserve">oitocentos e oitenta e dois milhões, </v>
          </cell>
          <cell r="C883" t="str">
            <v xml:space="preserve">oitocentos e oitenta e dois mil, </v>
          </cell>
          <cell r="D883" t="str">
            <v>oitocentos e oitenta e dois</v>
          </cell>
          <cell r="E883" t="str">
            <v>oitocentos e oitenta e dois centavos</v>
          </cell>
        </row>
        <row r="884">
          <cell r="A884">
            <v>883</v>
          </cell>
          <cell r="B884" t="str">
            <v xml:space="preserve">oitocentos e oitenta e tres milhões, </v>
          </cell>
          <cell r="C884" t="str">
            <v xml:space="preserve">oitocentos e oitenta e tres mil, </v>
          </cell>
          <cell r="D884" t="str">
            <v>oitocentos e oitenta e tres</v>
          </cell>
          <cell r="E884" t="str">
            <v>oitocentos e oitenta e tres centavos</v>
          </cell>
        </row>
        <row r="885">
          <cell r="A885">
            <v>884</v>
          </cell>
          <cell r="B885" t="str">
            <v xml:space="preserve">oitocentos e oitenta e quatro milhões, </v>
          </cell>
          <cell r="C885" t="str">
            <v xml:space="preserve">oitocentos e oitenta e quatro mil, </v>
          </cell>
          <cell r="D885" t="str">
            <v>oitocentos e oitenta e quatro</v>
          </cell>
          <cell r="E885" t="str">
            <v>oitocentos e oitenta e quatro centavos</v>
          </cell>
        </row>
        <row r="886">
          <cell r="A886">
            <v>885</v>
          </cell>
          <cell r="B886" t="str">
            <v xml:space="preserve">oitocentos e oitenta e cinco milhões, </v>
          </cell>
          <cell r="C886" t="str">
            <v xml:space="preserve">oitocentos e oitenta e cinco mil, </v>
          </cell>
          <cell r="D886" t="str">
            <v>oitocentos e oitenta e cinco</v>
          </cell>
          <cell r="E886" t="str">
            <v>oitocentos e oitenta e cinco centavos</v>
          </cell>
        </row>
        <row r="887">
          <cell r="A887">
            <v>886</v>
          </cell>
          <cell r="B887" t="str">
            <v xml:space="preserve">oitocentos e oitenta e seis milhões, </v>
          </cell>
          <cell r="C887" t="str">
            <v xml:space="preserve">oitocentos e oitenta e seis mil, </v>
          </cell>
          <cell r="D887" t="str">
            <v>oitocentos e oitenta e seis</v>
          </cell>
          <cell r="E887" t="str">
            <v>oitocentos e oitenta e seis centavos</v>
          </cell>
        </row>
        <row r="888">
          <cell r="A888">
            <v>887</v>
          </cell>
          <cell r="B888" t="str">
            <v xml:space="preserve">oitocentos e oitenta e sete milhões, </v>
          </cell>
          <cell r="C888" t="str">
            <v xml:space="preserve">oitocentos e oitenta e sete mil, </v>
          </cell>
          <cell r="D888" t="str">
            <v>oitocentos e oitenta e sete</v>
          </cell>
          <cell r="E888" t="str">
            <v>oitocentos e oitenta e sete centavos</v>
          </cell>
        </row>
        <row r="889">
          <cell r="A889">
            <v>888</v>
          </cell>
          <cell r="B889" t="str">
            <v xml:space="preserve">oitocentos e oitenta e oito milhões, </v>
          </cell>
          <cell r="C889" t="str">
            <v xml:space="preserve">oitocentos e oitenta e oito mil, </v>
          </cell>
          <cell r="D889" t="str">
            <v>oitocentos e oitenta e oito</v>
          </cell>
          <cell r="E889" t="str">
            <v>oitocentos e oitenta e oito centavos</v>
          </cell>
        </row>
        <row r="890">
          <cell r="A890">
            <v>889</v>
          </cell>
          <cell r="B890" t="str">
            <v xml:space="preserve">oitocentos e oitenta e nove milhões, </v>
          </cell>
          <cell r="C890" t="str">
            <v xml:space="preserve">oitocentos e oitenta e nove mil, </v>
          </cell>
          <cell r="D890" t="str">
            <v>oitocentos e oitenta e nove</v>
          </cell>
          <cell r="E890" t="str">
            <v>oitocentos e oitenta e nove centavos</v>
          </cell>
        </row>
        <row r="891">
          <cell r="A891">
            <v>890</v>
          </cell>
          <cell r="B891" t="str">
            <v xml:space="preserve">oitocentos e noventa milhões, </v>
          </cell>
          <cell r="C891" t="str">
            <v xml:space="preserve">oitocentos e noventa mil, </v>
          </cell>
          <cell r="D891" t="str">
            <v>oitocentos e noventa</v>
          </cell>
          <cell r="E891" t="str">
            <v>oitocentos e noventa centavos</v>
          </cell>
        </row>
        <row r="892">
          <cell r="A892">
            <v>891</v>
          </cell>
          <cell r="B892" t="str">
            <v xml:space="preserve">oitocentos e noventa e um milhões, </v>
          </cell>
          <cell r="C892" t="str">
            <v xml:space="preserve">oitocentos e noventa e um mil, </v>
          </cell>
          <cell r="D892" t="str">
            <v>oitocentos e noventa e um</v>
          </cell>
          <cell r="E892" t="str">
            <v>oitocentos e noventa e um centavos</v>
          </cell>
        </row>
        <row r="893">
          <cell r="A893">
            <v>892</v>
          </cell>
          <cell r="B893" t="str">
            <v xml:space="preserve">oitocentos e noventa e dois milhões, </v>
          </cell>
          <cell r="C893" t="str">
            <v xml:space="preserve">oitocentos e noventa e dois mil, </v>
          </cell>
          <cell r="D893" t="str">
            <v>oitocentos e noventa e dois</v>
          </cell>
          <cell r="E893" t="str">
            <v>oitocentos e noventa e dois centavos</v>
          </cell>
        </row>
        <row r="894">
          <cell r="A894">
            <v>893</v>
          </cell>
          <cell r="B894" t="str">
            <v xml:space="preserve">oitocentos e noventa e tres milhões, </v>
          </cell>
          <cell r="C894" t="str">
            <v xml:space="preserve">oitocentos e noventa e tres mil, </v>
          </cell>
          <cell r="D894" t="str">
            <v>oitocentos e noventa e tres</v>
          </cell>
          <cell r="E894" t="str">
            <v>oitocentos e noventa e tres centavos</v>
          </cell>
        </row>
        <row r="895">
          <cell r="A895">
            <v>894</v>
          </cell>
          <cell r="B895" t="str">
            <v xml:space="preserve">oitocentos e noventa e quatro milhões, </v>
          </cell>
          <cell r="C895" t="str">
            <v xml:space="preserve">oitocentos e noventa e quatro mil, </v>
          </cell>
          <cell r="D895" t="str">
            <v>oitocentos e noventa e quatro</v>
          </cell>
          <cell r="E895" t="str">
            <v>oitocentos e noventa e quatro centavos</v>
          </cell>
        </row>
        <row r="896">
          <cell r="A896">
            <v>895</v>
          </cell>
          <cell r="B896" t="str">
            <v xml:space="preserve">oitocentos e noventa e cinco milhões, </v>
          </cell>
          <cell r="C896" t="str">
            <v xml:space="preserve">oitocentos e noventa e cinco mil, </v>
          </cell>
          <cell r="D896" t="str">
            <v>oitocentos e noventa e cinco</v>
          </cell>
          <cell r="E896" t="str">
            <v>oitocentos e noventa e cinco centavos</v>
          </cell>
        </row>
        <row r="897">
          <cell r="A897">
            <v>896</v>
          </cell>
          <cell r="B897" t="str">
            <v xml:space="preserve">oitocentos e noventa e seis milhões, </v>
          </cell>
          <cell r="C897" t="str">
            <v xml:space="preserve">oitocentos e noventa e seis mil, </v>
          </cell>
          <cell r="D897" t="str">
            <v>oitocentos e noventa e seis</v>
          </cell>
          <cell r="E897" t="str">
            <v>oitocentos e noventa e seis centavos</v>
          </cell>
        </row>
        <row r="898">
          <cell r="A898">
            <v>897</v>
          </cell>
          <cell r="B898" t="str">
            <v xml:space="preserve">oitocentos e noventa e sete milhões, </v>
          </cell>
          <cell r="C898" t="str">
            <v xml:space="preserve">oitocentos e noventa e sete mil, </v>
          </cell>
          <cell r="D898" t="str">
            <v>oitocentos e noventa e sete</v>
          </cell>
          <cell r="E898" t="str">
            <v>oitocentos e noventa e sete centavos</v>
          </cell>
        </row>
        <row r="899">
          <cell r="A899">
            <v>898</v>
          </cell>
          <cell r="B899" t="str">
            <v xml:space="preserve">oitocentos e noventa e oito milhões, </v>
          </cell>
          <cell r="C899" t="str">
            <v xml:space="preserve">oitocentos e noventa e oito mil, </v>
          </cell>
          <cell r="D899" t="str">
            <v>oitocentos e noventa e oito</v>
          </cell>
          <cell r="E899" t="str">
            <v>oitocentos e noventa e oito centavos</v>
          </cell>
        </row>
        <row r="900">
          <cell r="A900">
            <v>899</v>
          </cell>
          <cell r="B900" t="str">
            <v xml:space="preserve">oitocentos e noventa e nove milhões, </v>
          </cell>
          <cell r="C900" t="str">
            <v xml:space="preserve">oitocentos e noventa e nove mil, </v>
          </cell>
          <cell r="D900" t="str">
            <v>oitocentos e noventa e nove</v>
          </cell>
          <cell r="E900" t="str">
            <v>oitocentos e noventa e nove centavos</v>
          </cell>
        </row>
        <row r="901">
          <cell r="A901">
            <v>900</v>
          </cell>
          <cell r="B901" t="str">
            <v xml:space="preserve">novecentos milhões, </v>
          </cell>
          <cell r="C901" t="str">
            <v xml:space="preserve">novecentos mil, </v>
          </cell>
          <cell r="D901" t="str">
            <v>novecentos</v>
          </cell>
          <cell r="E901" t="str">
            <v>novecentos centavos</v>
          </cell>
        </row>
        <row r="902">
          <cell r="A902">
            <v>901</v>
          </cell>
          <cell r="B902" t="str">
            <v xml:space="preserve">novecentos e um milhões, </v>
          </cell>
          <cell r="C902" t="str">
            <v xml:space="preserve">novecentos e um mil, </v>
          </cell>
          <cell r="D902" t="str">
            <v>novecentos e um</v>
          </cell>
          <cell r="E902" t="str">
            <v>novecentos e um centavos</v>
          </cell>
        </row>
        <row r="903">
          <cell r="A903">
            <v>902</v>
          </cell>
          <cell r="B903" t="str">
            <v xml:space="preserve">novecentos e dois milhões, </v>
          </cell>
          <cell r="C903" t="str">
            <v xml:space="preserve">novecentos e dois mil, </v>
          </cell>
          <cell r="D903" t="str">
            <v>novecentos e dois</v>
          </cell>
          <cell r="E903" t="str">
            <v>novecentos e dois centavos</v>
          </cell>
        </row>
        <row r="904">
          <cell r="A904">
            <v>903</v>
          </cell>
          <cell r="B904" t="str">
            <v xml:space="preserve">novecentos e tres milhões, </v>
          </cell>
          <cell r="C904" t="str">
            <v xml:space="preserve">novecentos e tres mil, </v>
          </cell>
          <cell r="D904" t="str">
            <v>novecentos e tres</v>
          </cell>
          <cell r="E904" t="str">
            <v>novecentos e tres centavos</v>
          </cell>
        </row>
        <row r="905">
          <cell r="A905">
            <v>904</v>
          </cell>
          <cell r="B905" t="str">
            <v xml:space="preserve">novecentos e quatro milhões, </v>
          </cell>
          <cell r="C905" t="str">
            <v xml:space="preserve">novecentos e quatro mil, </v>
          </cell>
          <cell r="D905" t="str">
            <v>novecentos e quatro</v>
          </cell>
          <cell r="E905" t="str">
            <v>novecentos e quatro centavos</v>
          </cell>
        </row>
        <row r="906">
          <cell r="A906">
            <v>905</v>
          </cell>
          <cell r="B906" t="str">
            <v xml:space="preserve">novecentos e cinco milhões, </v>
          </cell>
          <cell r="C906" t="str">
            <v xml:space="preserve">novecentos e cinco mil, </v>
          </cell>
          <cell r="D906" t="str">
            <v>novecentos e cinco</v>
          </cell>
          <cell r="E906" t="str">
            <v>novecentos e cinco centavos</v>
          </cell>
        </row>
        <row r="907">
          <cell r="A907">
            <v>906</v>
          </cell>
          <cell r="B907" t="str">
            <v xml:space="preserve">novecentos e seis milhões, </v>
          </cell>
          <cell r="C907" t="str">
            <v xml:space="preserve">novecentos e seis mil, </v>
          </cell>
          <cell r="D907" t="str">
            <v>novecentos e seis</v>
          </cell>
          <cell r="E907" t="str">
            <v>novecentos e seis centavos</v>
          </cell>
        </row>
        <row r="908">
          <cell r="A908">
            <v>907</v>
          </cell>
          <cell r="B908" t="str">
            <v xml:space="preserve">novecentos e sete milhões, </v>
          </cell>
          <cell r="C908" t="str">
            <v xml:space="preserve">novecentos e sete mil, </v>
          </cell>
          <cell r="D908" t="str">
            <v>novecentos e sete</v>
          </cell>
          <cell r="E908" t="str">
            <v>novecentos e sete centavos</v>
          </cell>
        </row>
        <row r="909">
          <cell r="A909">
            <v>908</v>
          </cell>
          <cell r="B909" t="str">
            <v xml:space="preserve">novecentos e oito milhões, </v>
          </cell>
          <cell r="C909" t="str">
            <v xml:space="preserve">novecentos e oito mil, </v>
          </cell>
          <cell r="D909" t="str">
            <v>novecentos e oito</v>
          </cell>
          <cell r="E909" t="str">
            <v>novecentos e oito centavos</v>
          </cell>
        </row>
        <row r="910">
          <cell r="A910">
            <v>909</v>
          </cell>
          <cell r="B910" t="str">
            <v xml:space="preserve">novecentos e nove milhões, </v>
          </cell>
          <cell r="C910" t="str">
            <v xml:space="preserve">novecentos e nove mil, </v>
          </cell>
          <cell r="D910" t="str">
            <v>novecentos e nove</v>
          </cell>
          <cell r="E910" t="str">
            <v>novecentos e nove centavos</v>
          </cell>
        </row>
        <row r="911">
          <cell r="A911">
            <v>910</v>
          </cell>
          <cell r="B911" t="str">
            <v xml:space="preserve">novecentos e dez milhões, </v>
          </cell>
          <cell r="C911" t="str">
            <v xml:space="preserve">novecentos e dez mil, </v>
          </cell>
          <cell r="D911" t="str">
            <v>novecentos e dez</v>
          </cell>
          <cell r="E911" t="str">
            <v>novecentos e dez centavos</v>
          </cell>
        </row>
        <row r="912">
          <cell r="A912">
            <v>911</v>
          </cell>
          <cell r="B912" t="str">
            <v xml:space="preserve">novecentos e onze milhões, </v>
          </cell>
          <cell r="C912" t="str">
            <v xml:space="preserve">novecentos e onze mil, </v>
          </cell>
          <cell r="D912" t="str">
            <v>novecentos e onze</v>
          </cell>
          <cell r="E912" t="str">
            <v>novecentos e onze centavos</v>
          </cell>
        </row>
        <row r="913">
          <cell r="A913">
            <v>912</v>
          </cell>
          <cell r="B913" t="str">
            <v xml:space="preserve">novecentos e doze milhões, </v>
          </cell>
          <cell r="C913" t="str">
            <v xml:space="preserve">novecentos e doze mil, </v>
          </cell>
          <cell r="D913" t="str">
            <v>novecentos e doze</v>
          </cell>
          <cell r="E913" t="str">
            <v>novecentos e doze centavos</v>
          </cell>
        </row>
        <row r="914">
          <cell r="A914">
            <v>913</v>
          </cell>
          <cell r="B914" t="str">
            <v xml:space="preserve">novecentos e treze milhões, </v>
          </cell>
          <cell r="C914" t="str">
            <v xml:space="preserve">novecentos e treze mil, </v>
          </cell>
          <cell r="D914" t="str">
            <v>novecentos e treze</v>
          </cell>
          <cell r="E914" t="str">
            <v>novecentos e treze centavos</v>
          </cell>
        </row>
        <row r="915">
          <cell r="A915">
            <v>914</v>
          </cell>
          <cell r="B915" t="str">
            <v xml:space="preserve">novecentos e quatorze milhões, </v>
          </cell>
          <cell r="C915" t="str">
            <v xml:space="preserve">novecentos e quatorze mil, </v>
          </cell>
          <cell r="D915" t="str">
            <v>novecentos e quatorze</v>
          </cell>
          <cell r="E915" t="str">
            <v>novecentos e quatorze centavos</v>
          </cell>
        </row>
        <row r="916">
          <cell r="A916">
            <v>915</v>
          </cell>
          <cell r="B916" t="str">
            <v xml:space="preserve">novecentos e quinze milhões, </v>
          </cell>
          <cell r="C916" t="str">
            <v xml:space="preserve">novecentos e quinze mil, </v>
          </cell>
          <cell r="D916" t="str">
            <v>novecentos e quinze</v>
          </cell>
          <cell r="E916" t="str">
            <v>novecentos e quinze centavos</v>
          </cell>
        </row>
        <row r="917">
          <cell r="A917">
            <v>916</v>
          </cell>
          <cell r="B917" t="str">
            <v xml:space="preserve">novecentos e dezesseis milhões, </v>
          </cell>
          <cell r="C917" t="str">
            <v xml:space="preserve">novecentos e dezesseis mil, </v>
          </cell>
          <cell r="D917" t="str">
            <v>novecentos e dezesseis</v>
          </cell>
          <cell r="E917" t="str">
            <v>novecentos e dezesseis centavos</v>
          </cell>
        </row>
        <row r="918">
          <cell r="A918">
            <v>917</v>
          </cell>
          <cell r="B918" t="str">
            <v xml:space="preserve">novecentos e dezessete milhões, </v>
          </cell>
          <cell r="C918" t="str">
            <v xml:space="preserve">novecentos e dezessete mil, </v>
          </cell>
          <cell r="D918" t="str">
            <v>novecentos e dezessete</v>
          </cell>
          <cell r="E918" t="str">
            <v>novecentos e dezessete centavos</v>
          </cell>
        </row>
        <row r="919">
          <cell r="A919">
            <v>918</v>
          </cell>
          <cell r="B919" t="str">
            <v xml:space="preserve">novecentos e dezoito milhões, </v>
          </cell>
          <cell r="C919" t="str">
            <v xml:space="preserve">novecentos e dezoito mil, </v>
          </cell>
          <cell r="D919" t="str">
            <v>novecentos e dezoito</v>
          </cell>
          <cell r="E919" t="str">
            <v>novecentos e dezoito centavos</v>
          </cell>
        </row>
        <row r="920">
          <cell r="A920">
            <v>919</v>
          </cell>
          <cell r="B920" t="str">
            <v xml:space="preserve">novecentos e dezenove milhões, </v>
          </cell>
          <cell r="C920" t="str">
            <v xml:space="preserve">novecentos e dezenove mil, </v>
          </cell>
          <cell r="D920" t="str">
            <v>novecentos e dezenove</v>
          </cell>
          <cell r="E920" t="str">
            <v>novecentos e dezenove centavos</v>
          </cell>
        </row>
        <row r="921">
          <cell r="A921">
            <v>920</v>
          </cell>
          <cell r="B921" t="str">
            <v xml:space="preserve">novecentos e vinte milhões, </v>
          </cell>
          <cell r="C921" t="str">
            <v xml:space="preserve">novecentos e vinte mil, </v>
          </cell>
          <cell r="D921" t="str">
            <v>novecentos e vinte</v>
          </cell>
          <cell r="E921" t="str">
            <v>novecentos e vinte centavos</v>
          </cell>
        </row>
        <row r="922">
          <cell r="A922">
            <v>921</v>
          </cell>
          <cell r="B922" t="str">
            <v xml:space="preserve">novecentos e vinte e um milhões, </v>
          </cell>
          <cell r="C922" t="str">
            <v xml:space="preserve">novecentos e vinte e um mil, </v>
          </cell>
          <cell r="D922" t="str">
            <v>novecentos e vinte e um</v>
          </cell>
          <cell r="E922" t="str">
            <v>novecentos e vinte e um centavos</v>
          </cell>
        </row>
        <row r="923">
          <cell r="A923">
            <v>922</v>
          </cell>
          <cell r="B923" t="str">
            <v xml:space="preserve">novecentos e vinte e dois milhões, </v>
          </cell>
          <cell r="C923" t="str">
            <v xml:space="preserve">novecentos e vinte e dois mil, </v>
          </cell>
          <cell r="D923" t="str">
            <v>novecentos e vinte e dois</v>
          </cell>
          <cell r="E923" t="str">
            <v>novecentos e vinte e dois centavos</v>
          </cell>
        </row>
        <row r="924">
          <cell r="A924">
            <v>923</v>
          </cell>
          <cell r="B924" t="str">
            <v xml:space="preserve">novecentos e vinte e tres milhões, </v>
          </cell>
          <cell r="C924" t="str">
            <v xml:space="preserve">novecentos e vinte e tres mil, </v>
          </cell>
          <cell r="D924" t="str">
            <v>novecentos e vinte e tres</v>
          </cell>
          <cell r="E924" t="str">
            <v>novecentos e vinte e tres centavos</v>
          </cell>
        </row>
        <row r="925">
          <cell r="A925">
            <v>924</v>
          </cell>
          <cell r="B925" t="str">
            <v xml:space="preserve">novecentos e vinte e quatro milhões, </v>
          </cell>
          <cell r="C925" t="str">
            <v xml:space="preserve">novecentos e vinte e quatro mil, </v>
          </cell>
          <cell r="D925" t="str">
            <v>novecentos e vinte e quatro</v>
          </cell>
          <cell r="E925" t="str">
            <v>novecentos e vinte e quatro centavos</v>
          </cell>
        </row>
        <row r="926">
          <cell r="A926">
            <v>925</v>
          </cell>
          <cell r="B926" t="str">
            <v xml:space="preserve">novecentos e vinte e cinco milhões, </v>
          </cell>
          <cell r="C926" t="str">
            <v xml:space="preserve">novecentos e vinte e cinco mil, </v>
          </cell>
          <cell r="D926" t="str">
            <v>novecentos e vinte e cinco</v>
          </cell>
          <cell r="E926" t="str">
            <v>novecentos e vinte e cinco centavos</v>
          </cell>
        </row>
        <row r="927">
          <cell r="A927">
            <v>926</v>
          </cell>
          <cell r="B927" t="str">
            <v xml:space="preserve">novecentos e vinte e seis milhões, </v>
          </cell>
          <cell r="C927" t="str">
            <v xml:space="preserve">novecentos e vinte e seis mil, </v>
          </cell>
          <cell r="D927" t="str">
            <v>novecentos e vinte e seis</v>
          </cell>
          <cell r="E927" t="str">
            <v>novecentos e vinte e seis centavos</v>
          </cell>
        </row>
        <row r="928">
          <cell r="A928">
            <v>927</v>
          </cell>
          <cell r="B928" t="str">
            <v xml:space="preserve">novecentos e vinte e sete milhões, </v>
          </cell>
          <cell r="C928" t="str">
            <v xml:space="preserve">novecentos e vinte e sete mil, </v>
          </cell>
          <cell r="D928" t="str">
            <v>novecentos e vinte e sete</v>
          </cell>
          <cell r="E928" t="str">
            <v>novecentos e vinte e sete centavos</v>
          </cell>
        </row>
        <row r="929">
          <cell r="A929">
            <v>928</v>
          </cell>
          <cell r="B929" t="str">
            <v xml:space="preserve">novecentos e vinte e oito milhões, </v>
          </cell>
          <cell r="C929" t="str">
            <v xml:space="preserve">novecentos e vinte e oito mil, </v>
          </cell>
          <cell r="D929" t="str">
            <v>novecentos e vinte e oito</v>
          </cell>
          <cell r="E929" t="str">
            <v>novecentos e vinte e oito centavos</v>
          </cell>
        </row>
        <row r="930">
          <cell r="A930">
            <v>929</v>
          </cell>
          <cell r="B930" t="str">
            <v xml:space="preserve">novecentos e vinte e nove milhões, </v>
          </cell>
          <cell r="C930" t="str">
            <v xml:space="preserve">novecentos e vinte e nove mil, </v>
          </cell>
          <cell r="D930" t="str">
            <v>novecentos e vinte e nove</v>
          </cell>
          <cell r="E930" t="str">
            <v>novecentos e vinte e nove centavos</v>
          </cell>
        </row>
        <row r="931">
          <cell r="A931">
            <v>930</v>
          </cell>
          <cell r="B931" t="str">
            <v xml:space="preserve">novecentos e trinta milhões, </v>
          </cell>
          <cell r="C931" t="str">
            <v xml:space="preserve">novecentos e trinta mil, </v>
          </cell>
          <cell r="D931" t="str">
            <v>novecentos e trinta</v>
          </cell>
          <cell r="E931" t="str">
            <v>novecentos e trinta centavos</v>
          </cell>
        </row>
        <row r="932">
          <cell r="A932">
            <v>931</v>
          </cell>
          <cell r="B932" t="str">
            <v xml:space="preserve">novecentos e trinta e um milhões, </v>
          </cell>
          <cell r="C932" t="str">
            <v xml:space="preserve">novecentos e trinta e um mil, </v>
          </cell>
          <cell r="D932" t="str">
            <v>novecentos e trinta e um</v>
          </cell>
          <cell r="E932" t="str">
            <v>novecentos e trinta e um centavos</v>
          </cell>
        </row>
        <row r="933">
          <cell r="A933">
            <v>932</v>
          </cell>
          <cell r="B933" t="str">
            <v xml:space="preserve">novecentos e trinta e dois milhões, </v>
          </cell>
          <cell r="C933" t="str">
            <v xml:space="preserve">novecentos e trinta e dois mil, </v>
          </cell>
          <cell r="D933" t="str">
            <v>novecentos e trinta e dois</v>
          </cell>
          <cell r="E933" t="str">
            <v>novecentos e trinta e dois centavos</v>
          </cell>
        </row>
        <row r="934">
          <cell r="A934">
            <v>933</v>
          </cell>
          <cell r="B934" t="str">
            <v xml:space="preserve">novecentos e trinta e tres milhões, </v>
          </cell>
          <cell r="C934" t="str">
            <v xml:space="preserve">novecentos e trinta e tres mil, </v>
          </cell>
          <cell r="D934" t="str">
            <v>novecentos e trinta e tres</v>
          </cell>
          <cell r="E934" t="str">
            <v>novecentos e trinta e tres centavos</v>
          </cell>
        </row>
        <row r="935">
          <cell r="A935">
            <v>934</v>
          </cell>
          <cell r="B935" t="str">
            <v xml:space="preserve">novecentos e trinta e quatro milhões, </v>
          </cell>
          <cell r="C935" t="str">
            <v xml:space="preserve">novecentos e trinta e quatro mil, </v>
          </cell>
          <cell r="D935" t="str">
            <v>novecentos e trinta e quatro</v>
          </cell>
          <cell r="E935" t="str">
            <v>novecentos e trinta e quatro centavos</v>
          </cell>
        </row>
        <row r="936">
          <cell r="A936">
            <v>935</v>
          </cell>
          <cell r="B936" t="str">
            <v xml:space="preserve">novecentos e trinta e cinco milhões, </v>
          </cell>
          <cell r="C936" t="str">
            <v xml:space="preserve">novecentos e trinta e cinco mil, </v>
          </cell>
          <cell r="D936" t="str">
            <v>novecentos e trinta e cinco</v>
          </cell>
          <cell r="E936" t="str">
            <v>novecentos e trinta e cinco centavos</v>
          </cell>
        </row>
        <row r="937">
          <cell r="A937">
            <v>936</v>
          </cell>
          <cell r="B937" t="str">
            <v xml:space="preserve">novecentos e trinta e seis milhões, </v>
          </cell>
          <cell r="C937" t="str">
            <v xml:space="preserve">novecentos e trinta e seis mil, </v>
          </cell>
          <cell r="D937" t="str">
            <v>novecentos e trinta e seis</v>
          </cell>
          <cell r="E937" t="str">
            <v>novecentos e trinta e seis centavos</v>
          </cell>
        </row>
        <row r="938">
          <cell r="A938">
            <v>937</v>
          </cell>
          <cell r="B938" t="str">
            <v xml:space="preserve">novecentos e trinta e sete milhões, </v>
          </cell>
          <cell r="C938" t="str">
            <v xml:space="preserve">novecentos e trinta e sete mil, </v>
          </cell>
          <cell r="D938" t="str">
            <v>novecentos e trinta e sete</v>
          </cell>
          <cell r="E938" t="str">
            <v>novecentos e trinta e sete centavos</v>
          </cell>
        </row>
        <row r="939">
          <cell r="A939">
            <v>938</v>
          </cell>
          <cell r="B939" t="str">
            <v xml:space="preserve">novecentos e trinta e oito milhões, </v>
          </cell>
          <cell r="C939" t="str">
            <v xml:space="preserve">novecentos e trinta e oito mil, </v>
          </cell>
          <cell r="D939" t="str">
            <v>novecentos e trinta e oito</v>
          </cell>
          <cell r="E939" t="str">
            <v>novecentos e trinta e oito centavos</v>
          </cell>
        </row>
        <row r="940">
          <cell r="A940">
            <v>939</v>
          </cell>
          <cell r="B940" t="str">
            <v xml:space="preserve">novecentos e trinta e nove milhões, </v>
          </cell>
          <cell r="C940" t="str">
            <v xml:space="preserve">novecentos e trinta e nove mil, </v>
          </cell>
          <cell r="D940" t="str">
            <v>novecentos e trinta e nove</v>
          </cell>
          <cell r="E940" t="str">
            <v>novecentos e trinta e nove centavos</v>
          </cell>
        </row>
        <row r="941">
          <cell r="A941">
            <v>940</v>
          </cell>
          <cell r="B941" t="str">
            <v xml:space="preserve">novecentos e quarenta milhões, </v>
          </cell>
          <cell r="C941" t="str">
            <v xml:space="preserve">novecentos e quarenta mil, </v>
          </cell>
          <cell r="D941" t="str">
            <v>novecentos e quarenta</v>
          </cell>
          <cell r="E941" t="str">
            <v>novecentos e quarenta centavos</v>
          </cell>
        </row>
        <row r="942">
          <cell r="A942">
            <v>941</v>
          </cell>
          <cell r="B942" t="str">
            <v xml:space="preserve">novecentos e quarenta e um milhões, </v>
          </cell>
          <cell r="C942" t="str">
            <v xml:space="preserve">novecentos e quarenta e um mil, </v>
          </cell>
          <cell r="D942" t="str">
            <v>novecentos e quarenta e um</v>
          </cell>
          <cell r="E942" t="str">
            <v>novecentos e quarenta e um centavos</v>
          </cell>
        </row>
        <row r="943">
          <cell r="A943">
            <v>942</v>
          </cell>
          <cell r="B943" t="str">
            <v xml:space="preserve">novecentos e quarenta e dois milhões, </v>
          </cell>
          <cell r="C943" t="str">
            <v xml:space="preserve">novecentos e quarenta e dois mil, </v>
          </cell>
          <cell r="D943" t="str">
            <v>novecentos e quarenta e dois</v>
          </cell>
          <cell r="E943" t="str">
            <v>novecentos e quarenta e dois centavos</v>
          </cell>
        </row>
        <row r="944">
          <cell r="A944">
            <v>943</v>
          </cell>
          <cell r="B944" t="str">
            <v xml:space="preserve">novecentos e quarenta e tres milhões, </v>
          </cell>
          <cell r="C944" t="str">
            <v xml:space="preserve">novecentos e quarenta e tres mil, </v>
          </cell>
          <cell r="D944" t="str">
            <v>novecentos e quarenta e tres</v>
          </cell>
          <cell r="E944" t="str">
            <v>novecentos e quarenta e tres centavos</v>
          </cell>
        </row>
        <row r="945">
          <cell r="A945">
            <v>944</v>
          </cell>
          <cell r="B945" t="str">
            <v xml:space="preserve">novecentos e quarenta e quatro milhões, </v>
          </cell>
          <cell r="C945" t="str">
            <v xml:space="preserve">novecentos e quarenta e quatro mil, </v>
          </cell>
          <cell r="D945" t="str">
            <v>novecentos e quarenta e quatro</v>
          </cell>
          <cell r="E945" t="str">
            <v>novecentos e quarenta e quatro centavos</v>
          </cell>
        </row>
        <row r="946">
          <cell r="A946">
            <v>945</v>
          </cell>
          <cell r="B946" t="str">
            <v xml:space="preserve">novecentos e quarenta e cinco milhões, </v>
          </cell>
          <cell r="C946" t="str">
            <v xml:space="preserve">novecentos e quarenta e cinco mil, </v>
          </cell>
          <cell r="D946" t="str">
            <v>novecentos e quarenta e cinco</v>
          </cell>
          <cell r="E946" t="str">
            <v>novecentos e quarenta e cinco centavos</v>
          </cell>
        </row>
        <row r="947">
          <cell r="A947">
            <v>946</v>
          </cell>
          <cell r="B947" t="str">
            <v xml:space="preserve">novecentos e quarenta e seis milhões, </v>
          </cell>
          <cell r="C947" t="str">
            <v xml:space="preserve">novecentos e quarenta e seis mil, </v>
          </cell>
          <cell r="D947" t="str">
            <v>novecentos e quarenta e seis</v>
          </cell>
          <cell r="E947" t="str">
            <v>novecentos e quarenta e seis centavos</v>
          </cell>
        </row>
        <row r="948">
          <cell r="A948">
            <v>947</v>
          </cell>
          <cell r="B948" t="str">
            <v xml:space="preserve">novecentos e quarenta e sete milhões, </v>
          </cell>
          <cell r="C948" t="str">
            <v xml:space="preserve">novecentos e quarenta e sete mil, </v>
          </cell>
          <cell r="D948" t="str">
            <v>novecentos e quarenta e sete</v>
          </cell>
          <cell r="E948" t="str">
            <v>novecentos e quarenta e sete centavos</v>
          </cell>
        </row>
        <row r="949">
          <cell r="A949">
            <v>948</v>
          </cell>
          <cell r="B949" t="str">
            <v xml:space="preserve">novecentos e quarenta e oito milhões, </v>
          </cell>
          <cell r="C949" t="str">
            <v xml:space="preserve">novecentos e quarenta e oito mil, </v>
          </cell>
          <cell r="D949" t="str">
            <v>novecentos e quarenta e oito</v>
          </cell>
          <cell r="E949" t="str">
            <v>novecentos e quarenta e oito centavos</v>
          </cell>
        </row>
        <row r="950">
          <cell r="A950">
            <v>949</v>
          </cell>
          <cell r="B950" t="str">
            <v xml:space="preserve">novecentos e quarenta e nove milhões, </v>
          </cell>
          <cell r="C950" t="str">
            <v xml:space="preserve">novecentos e quarenta e nove mil, </v>
          </cell>
          <cell r="D950" t="str">
            <v>novecentos e quarenta e nove</v>
          </cell>
          <cell r="E950" t="str">
            <v>novecentos e quarenta e nove centavos</v>
          </cell>
        </row>
        <row r="951">
          <cell r="A951">
            <v>950</v>
          </cell>
          <cell r="B951" t="str">
            <v xml:space="preserve">novecentos e cinquenta milhões, </v>
          </cell>
          <cell r="C951" t="str">
            <v xml:space="preserve">novecentos e cinquenta mil, </v>
          </cell>
          <cell r="D951" t="str">
            <v>novecentos e cinquenta</v>
          </cell>
          <cell r="E951" t="str">
            <v>novecentos e cinquenta centavos</v>
          </cell>
        </row>
        <row r="952">
          <cell r="A952">
            <v>951</v>
          </cell>
          <cell r="B952" t="str">
            <v xml:space="preserve">novecentos e cinquenta e um milhões, </v>
          </cell>
          <cell r="C952" t="str">
            <v xml:space="preserve">novecentos e cinquenta e um mil, </v>
          </cell>
          <cell r="D952" t="str">
            <v>novecentos e cinquenta e um</v>
          </cell>
          <cell r="E952" t="str">
            <v>novecentos e cinquenta e um centavos</v>
          </cell>
        </row>
        <row r="953">
          <cell r="A953">
            <v>952</v>
          </cell>
          <cell r="B953" t="str">
            <v xml:space="preserve">novecentos e cinquenta e dois milhões, </v>
          </cell>
          <cell r="C953" t="str">
            <v xml:space="preserve">novecentos e cinquenta e dois mil, </v>
          </cell>
          <cell r="D953" t="str">
            <v>novecentos e cinquenta e dois</v>
          </cell>
          <cell r="E953" t="str">
            <v>novecentos e cinquenta e dois centavos</v>
          </cell>
        </row>
        <row r="954">
          <cell r="A954">
            <v>953</v>
          </cell>
          <cell r="B954" t="str">
            <v xml:space="preserve">novecentos e cinquenta e tres milhões, </v>
          </cell>
          <cell r="C954" t="str">
            <v xml:space="preserve">novecentos e cinquenta e tres mil, </v>
          </cell>
          <cell r="D954" t="str">
            <v>novecentos e cinquenta e tres</v>
          </cell>
          <cell r="E954" t="str">
            <v>novecentos e cinquenta e tres centavos</v>
          </cell>
        </row>
        <row r="955">
          <cell r="A955">
            <v>954</v>
          </cell>
          <cell r="B955" t="str">
            <v xml:space="preserve">novecentos e cinquenta e quatro milhões, </v>
          </cell>
          <cell r="C955" t="str">
            <v xml:space="preserve">novecentos e cinquenta e quatro mil, </v>
          </cell>
          <cell r="D955" t="str">
            <v>novecentos e cinquenta e quatro</v>
          </cell>
          <cell r="E955" t="str">
            <v>novecentos e cinquenta e quatro centavos</v>
          </cell>
        </row>
        <row r="956">
          <cell r="A956">
            <v>955</v>
          </cell>
          <cell r="B956" t="str">
            <v xml:space="preserve">novecentos e cinquenta e cinco milhões, </v>
          </cell>
          <cell r="C956" t="str">
            <v xml:space="preserve">novecentos e cinquenta e cinco mil, </v>
          </cell>
          <cell r="D956" t="str">
            <v>novecentos e cinquenta e cinco</v>
          </cell>
          <cell r="E956" t="str">
            <v>novecentos e cinquenta e cinco centavos</v>
          </cell>
        </row>
        <row r="957">
          <cell r="A957">
            <v>956</v>
          </cell>
          <cell r="B957" t="str">
            <v xml:space="preserve">novecentos e cinquenta e seis milhões, </v>
          </cell>
          <cell r="C957" t="str">
            <v xml:space="preserve">novecentos e cinquenta e seis mil, </v>
          </cell>
          <cell r="D957" t="str">
            <v>novecentos e cinquenta e seis</v>
          </cell>
          <cell r="E957" t="str">
            <v>novecentos e cinquenta e seis centavos</v>
          </cell>
        </row>
        <row r="958">
          <cell r="A958">
            <v>957</v>
          </cell>
          <cell r="B958" t="str">
            <v xml:space="preserve">novecentos e cinquenta e sete milhões, </v>
          </cell>
          <cell r="C958" t="str">
            <v xml:space="preserve">novecentos e cinquenta e sete mil, </v>
          </cell>
          <cell r="D958" t="str">
            <v>novecentos e cinquenta e sete</v>
          </cell>
          <cell r="E958" t="str">
            <v>novecentos e cinquenta e sete centavos</v>
          </cell>
        </row>
        <row r="959">
          <cell r="A959">
            <v>958</v>
          </cell>
          <cell r="B959" t="str">
            <v xml:space="preserve">novecentos e cinquenta e oito milhões, </v>
          </cell>
          <cell r="C959" t="str">
            <v xml:space="preserve">novecentos e cinquenta e oito mil, </v>
          </cell>
          <cell r="D959" t="str">
            <v>novecentos e cinquenta e oito</v>
          </cell>
          <cell r="E959" t="str">
            <v>novecentos e cinquenta e oito centavos</v>
          </cell>
        </row>
        <row r="960">
          <cell r="A960">
            <v>959</v>
          </cell>
          <cell r="B960" t="str">
            <v xml:space="preserve">novecentos e cinquenta e nove milhões, </v>
          </cell>
          <cell r="C960" t="str">
            <v xml:space="preserve">novecentos e cinquenta e nove mil, </v>
          </cell>
          <cell r="D960" t="str">
            <v>novecentos e cinquenta e nove</v>
          </cell>
          <cell r="E960" t="str">
            <v>novecentos e cinquenta e nove centavos</v>
          </cell>
        </row>
        <row r="961">
          <cell r="A961">
            <v>960</v>
          </cell>
          <cell r="B961" t="str">
            <v xml:space="preserve">novecentos e sessenta milhões, </v>
          </cell>
          <cell r="C961" t="str">
            <v xml:space="preserve">novecentos e sessenta mil, </v>
          </cell>
          <cell r="D961" t="str">
            <v>novecentos e sessenta</v>
          </cell>
          <cell r="E961" t="str">
            <v>novecentos e sessenta centavos</v>
          </cell>
        </row>
        <row r="962">
          <cell r="A962">
            <v>961</v>
          </cell>
          <cell r="B962" t="str">
            <v xml:space="preserve">novecentos e sessenta e um milhões, </v>
          </cell>
          <cell r="C962" t="str">
            <v xml:space="preserve">novecentos e sessenta e um mil, </v>
          </cell>
          <cell r="D962" t="str">
            <v>novecentos e sessenta e um</v>
          </cell>
          <cell r="E962" t="str">
            <v>novecentos e sessenta e um centavos</v>
          </cell>
        </row>
        <row r="963">
          <cell r="A963">
            <v>962</v>
          </cell>
          <cell r="B963" t="str">
            <v xml:space="preserve">novecentos e sessenta e dois milhões, </v>
          </cell>
          <cell r="C963" t="str">
            <v xml:space="preserve">novecentos e sessenta e dois mil, </v>
          </cell>
          <cell r="D963" t="str">
            <v>novecentos e sessenta e dois</v>
          </cell>
          <cell r="E963" t="str">
            <v>novecentos e sessenta e dois centavos</v>
          </cell>
        </row>
        <row r="964">
          <cell r="A964">
            <v>963</v>
          </cell>
          <cell r="B964" t="str">
            <v xml:space="preserve">novecentos e sessenta e tres milhões, </v>
          </cell>
          <cell r="C964" t="str">
            <v xml:space="preserve">novecentos e sessenta e tres mil, </v>
          </cell>
          <cell r="D964" t="str">
            <v>novecentos e sessenta e tres</v>
          </cell>
          <cell r="E964" t="str">
            <v>novecentos e sessenta e tres centavos</v>
          </cell>
        </row>
        <row r="965">
          <cell r="A965">
            <v>964</v>
          </cell>
          <cell r="B965" t="str">
            <v xml:space="preserve">novecentos e sessenta e quatro milhões, </v>
          </cell>
          <cell r="C965" t="str">
            <v xml:space="preserve">novecentos e sessenta e quatro mil, </v>
          </cell>
          <cell r="D965" t="str">
            <v>novecentos e sessenta e quatro</v>
          </cell>
          <cell r="E965" t="str">
            <v>novecentos e sessenta e quatro centavos</v>
          </cell>
        </row>
        <row r="966">
          <cell r="A966">
            <v>965</v>
          </cell>
          <cell r="B966" t="str">
            <v xml:space="preserve">novecentos e sessenta e cinco milhões, </v>
          </cell>
          <cell r="C966" t="str">
            <v xml:space="preserve">novecentos e sessenta e cinco mil, </v>
          </cell>
          <cell r="D966" t="str">
            <v>novecentos e sessenta e cinco</v>
          </cell>
          <cell r="E966" t="str">
            <v>novecentos e sessenta e cinco centavos</v>
          </cell>
        </row>
        <row r="967">
          <cell r="A967">
            <v>966</v>
          </cell>
          <cell r="B967" t="str">
            <v xml:space="preserve">novecentos e sessenta e seis milhões, </v>
          </cell>
          <cell r="C967" t="str">
            <v xml:space="preserve">novecentos e sessenta e seis mil, </v>
          </cell>
          <cell r="D967" t="str">
            <v>novecentos e sessenta e seis</v>
          </cell>
          <cell r="E967" t="str">
            <v>novecentos e sessenta e seis centavos</v>
          </cell>
        </row>
        <row r="968">
          <cell r="A968">
            <v>967</v>
          </cell>
          <cell r="B968" t="str">
            <v xml:space="preserve">novecentos e sessenta e sete milhões, </v>
          </cell>
          <cell r="C968" t="str">
            <v xml:space="preserve">novecentos e sessenta e sete mil, </v>
          </cell>
          <cell r="D968" t="str">
            <v>novecentos e sessenta e sete</v>
          </cell>
          <cell r="E968" t="str">
            <v>novecentos e sessenta e sete centavos</v>
          </cell>
        </row>
        <row r="969">
          <cell r="A969">
            <v>968</v>
          </cell>
          <cell r="B969" t="str">
            <v xml:space="preserve">novecentos e sessenta e oito milhões, </v>
          </cell>
          <cell r="C969" t="str">
            <v xml:space="preserve">novecentos e sessenta e oito mil, </v>
          </cell>
          <cell r="D969" t="str">
            <v>novecentos e sessenta e oito</v>
          </cell>
          <cell r="E969" t="str">
            <v>novecentos e sessenta e oito centavos</v>
          </cell>
        </row>
        <row r="970">
          <cell r="A970">
            <v>969</v>
          </cell>
          <cell r="B970" t="str">
            <v xml:space="preserve">novecentos e sessenta e nove milhões, </v>
          </cell>
          <cell r="C970" t="str">
            <v xml:space="preserve">novecentos e sessenta e nove mil, </v>
          </cell>
          <cell r="D970" t="str">
            <v>novecentos e sessenta e nove</v>
          </cell>
          <cell r="E970" t="str">
            <v>novecentos e sessenta e nove centavos</v>
          </cell>
        </row>
        <row r="971">
          <cell r="A971">
            <v>970</v>
          </cell>
          <cell r="B971" t="str">
            <v xml:space="preserve">novecentos e setenta milhões, </v>
          </cell>
          <cell r="C971" t="str">
            <v xml:space="preserve">novecentos e setenta mil, </v>
          </cell>
          <cell r="D971" t="str">
            <v>novecentos e setenta</v>
          </cell>
          <cell r="E971" t="str">
            <v>novecentos e setenta centavos</v>
          </cell>
        </row>
        <row r="972">
          <cell r="A972">
            <v>971</v>
          </cell>
          <cell r="B972" t="str">
            <v xml:space="preserve">novecentos e setenta e um milhões, </v>
          </cell>
          <cell r="C972" t="str">
            <v xml:space="preserve">novecentos e setenta e um mil, </v>
          </cell>
          <cell r="D972" t="str">
            <v>novecentos e setenta e um</v>
          </cell>
          <cell r="E972" t="str">
            <v>novecentos e setenta e um centavos</v>
          </cell>
        </row>
        <row r="973">
          <cell r="A973">
            <v>972</v>
          </cell>
          <cell r="B973" t="str">
            <v xml:space="preserve">novecentos e setenta e dois milhões, </v>
          </cell>
          <cell r="C973" t="str">
            <v xml:space="preserve">novecentos e setenta e dois mil, </v>
          </cell>
          <cell r="D973" t="str">
            <v>novecentos e setenta e dois</v>
          </cell>
          <cell r="E973" t="str">
            <v>novecentos e setenta e dois centavos</v>
          </cell>
        </row>
        <row r="974">
          <cell r="A974">
            <v>973</v>
          </cell>
          <cell r="B974" t="str">
            <v xml:space="preserve">novecentos e setenta e tres milhões, </v>
          </cell>
          <cell r="C974" t="str">
            <v xml:space="preserve">novecentos e setenta e tres mil, </v>
          </cell>
          <cell r="D974" t="str">
            <v>novecentos e setenta e tres</v>
          </cell>
          <cell r="E974" t="str">
            <v>novecentos e setenta e tres centavos</v>
          </cell>
        </row>
        <row r="975">
          <cell r="A975">
            <v>974</v>
          </cell>
          <cell r="B975" t="str">
            <v xml:space="preserve">novecentos e setenta e quatro milhões, </v>
          </cell>
          <cell r="C975" t="str">
            <v xml:space="preserve">novecentos e setenta e quatro mil, </v>
          </cell>
          <cell r="D975" t="str">
            <v>novecentos e setenta e quatro</v>
          </cell>
          <cell r="E975" t="str">
            <v>novecentos e setenta e quatro centavos</v>
          </cell>
        </row>
        <row r="976">
          <cell r="A976">
            <v>975</v>
          </cell>
          <cell r="B976" t="str">
            <v xml:space="preserve">novecentos e setenta e cinco milhões, </v>
          </cell>
          <cell r="C976" t="str">
            <v xml:space="preserve">novecentos e setenta e cinco mil, </v>
          </cell>
          <cell r="D976" t="str">
            <v>novecentos e setenta e cinco</v>
          </cell>
          <cell r="E976" t="str">
            <v>novecentos e setenta e cinco centavos</v>
          </cell>
        </row>
        <row r="977">
          <cell r="A977">
            <v>976</v>
          </cell>
          <cell r="B977" t="str">
            <v xml:space="preserve">novecentos e setenta e seis milhões, </v>
          </cell>
          <cell r="C977" t="str">
            <v xml:space="preserve">novecentos e setenta e seis mil, </v>
          </cell>
          <cell r="D977" t="str">
            <v>novecentos e setenta e seis</v>
          </cell>
          <cell r="E977" t="str">
            <v>novecentos e setenta e seis centavos</v>
          </cell>
        </row>
        <row r="978">
          <cell r="A978">
            <v>977</v>
          </cell>
          <cell r="B978" t="str">
            <v xml:space="preserve">novecentos e setenta e sete milhões, </v>
          </cell>
          <cell r="C978" t="str">
            <v xml:space="preserve">novecentos e setenta e sete mil, </v>
          </cell>
          <cell r="D978" t="str">
            <v>novecentos e setenta e sete</v>
          </cell>
          <cell r="E978" t="str">
            <v>novecentos e setenta e sete centavos</v>
          </cell>
        </row>
        <row r="979">
          <cell r="A979">
            <v>978</v>
          </cell>
          <cell r="B979" t="str">
            <v xml:space="preserve">novecentos e setenta e oito milhões, </v>
          </cell>
          <cell r="C979" t="str">
            <v xml:space="preserve">novecentos e setenta e oito mil, </v>
          </cell>
          <cell r="D979" t="str">
            <v>novecentos e setenta e oito</v>
          </cell>
          <cell r="E979" t="str">
            <v>novecentos e setenta e oito centavos</v>
          </cell>
        </row>
        <row r="980">
          <cell r="A980">
            <v>979</v>
          </cell>
          <cell r="B980" t="str">
            <v xml:space="preserve">novecentos e setenta e nove milhões, </v>
          </cell>
          <cell r="C980" t="str">
            <v xml:space="preserve">novecentos e setenta e nove mil, </v>
          </cell>
          <cell r="D980" t="str">
            <v>novecentos e setenta e nove</v>
          </cell>
          <cell r="E980" t="str">
            <v>novecentos e setenta e nove centavos</v>
          </cell>
        </row>
        <row r="981">
          <cell r="A981">
            <v>980</v>
          </cell>
          <cell r="B981" t="str">
            <v xml:space="preserve">novecentos e oitenta milhões, </v>
          </cell>
          <cell r="C981" t="str">
            <v xml:space="preserve">novecentos e oitenta mil, </v>
          </cell>
          <cell r="D981" t="str">
            <v>novecentos e oitenta</v>
          </cell>
          <cell r="E981" t="str">
            <v>novecentos e oitenta centavos</v>
          </cell>
        </row>
        <row r="982">
          <cell r="A982">
            <v>981</v>
          </cell>
          <cell r="B982" t="str">
            <v xml:space="preserve">novecentos e oitenta e um milhões, </v>
          </cell>
          <cell r="C982" t="str">
            <v xml:space="preserve">novecentos e oitenta e um mil, </v>
          </cell>
          <cell r="D982" t="str">
            <v>novecentos e oitenta e um</v>
          </cell>
          <cell r="E982" t="str">
            <v>novecentos e oitenta e um centavos</v>
          </cell>
        </row>
        <row r="983">
          <cell r="A983">
            <v>982</v>
          </cell>
          <cell r="B983" t="str">
            <v xml:space="preserve">novecentos e oitenta e dois milhões, </v>
          </cell>
          <cell r="C983" t="str">
            <v xml:space="preserve">novecentos e oitenta e dois mil, </v>
          </cell>
          <cell r="D983" t="str">
            <v>novecentos e oitenta e dois</v>
          </cell>
          <cell r="E983" t="str">
            <v>novecentos e oitenta e dois centavos</v>
          </cell>
        </row>
        <row r="984">
          <cell r="A984">
            <v>983</v>
          </cell>
          <cell r="B984" t="str">
            <v xml:space="preserve">novecentos e oitenta e tres milhões, </v>
          </cell>
          <cell r="C984" t="str">
            <v xml:space="preserve">novecentos e oitenta e tres mil, </v>
          </cell>
          <cell r="D984" t="str">
            <v>novecentos e oitenta e tres</v>
          </cell>
          <cell r="E984" t="str">
            <v>novecentos e oitenta e tres centavos</v>
          </cell>
        </row>
        <row r="985">
          <cell r="A985">
            <v>984</v>
          </cell>
          <cell r="B985" t="str">
            <v xml:space="preserve">novecentos e oitenta e quatro milhões, </v>
          </cell>
          <cell r="C985" t="str">
            <v xml:space="preserve">novecentos e oitenta e quatro mil, </v>
          </cell>
          <cell r="D985" t="str">
            <v>novecentos e oitenta e quatro</v>
          </cell>
          <cell r="E985" t="str">
            <v>novecentos e oitenta e quatro centavos</v>
          </cell>
        </row>
        <row r="986">
          <cell r="A986">
            <v>985</v>
          </cell>
          <cell r="B986" t="str">
            <v xml:space="preserve">novecentos e oitenta e cinco milhões, </v>
          </cell>
          <cell r="C986" t="str">
            <v xml:space="preserve">novecentos e oitenta e cinco mil, </v>
          </cell>
          <cell r="D986" t="str">
            <v>novecentos e oitenta e cinco</v>
          </cell>
          <cell r="E986" t="str">
            <v>novecentos e oitenta e cinco centavos</v>
          </cell>
        </row>
        <row r="987">
          <cell r="A987">
            <v>986</v>
          </cell>
          <cell r="B987" t="str">
            <v xml:space="preserve">novecentos e oitenta e seis milhões, </v>
          </cell>
          <cell r="C987" t="str">
            <v xml:space="preserve">novecentos e oitenta e seis mil, </v>
          </cell>
          <cell r="D987" t="str">
            <v>novecentos e oitenta e seis</v>
          </cell>
          <cell r="E987" t="str">
            <v>novecentos e oitenta e seis centavos</v>
          </cell>
        </row>
        <row r="988">
          <cell r="A988">
            <v>987</v>
          </cell>
          <cell r="B988" t="str">
            <v xml:space="preserve">novecentos e oitenta e sete milhões, </v>
          </cell>
          <cell r="C988" t="str">
            <v xml:space="preserve">novecentos e oitenta e sete mil, </v>
          </cell>
          <cell r="D988" t="str">
            <v>novecentos e oitenta e sete</v>
          </cell>
          <cell r="E988" t="str">
            <v>novecentos e oitenta e sete centavos</v>
          </cell>
        </row>
        <row r="989">
          <cell r="A989">
            <v>988</v>
          </cell>
          <cell r="B989" t="str">
            <v xml:space="preserve">novecentos e oitenta e oito milhões, </v>
          </cell>
          <cell r="C989" t="str">
            <v xml:space="preserve">novecentos e oitenta e oito mil, </v>
          </cell>
          <cell r="D989" t="str">
            <v>novecentos e oitenta e oito</v>
          </cell>
          <cell r="E989" t="str">
            <v>novecentos e oitenta e oito centavos</v>
          </cell>
        </row>
        <row r="990">
          <cell r="A990">
            <v>989</v>
          </cell>
          <cell r="B990" t="str">
            <v xml:space="preserve">novecentos e oitenta e nove milhões, </v>
          </cell>
          <cell r="C990" t="str">
            <v xml:space="preserve">novecentos e oitenta e nove mil, </v>
          </cell>
          <cell r="D990" t="str">
            <v>novecentos e oitenta e nove</v>
          </cell>
          <cell r="E990" t="str">
            <v>novecentos e oitenta e nove centavos</v>
          </cell>
        </row>
        <row r="991">
          <cell r="A991">
            <v>990</v>
          </cell>
          <cell r="B991" t="str">
            <v xml:space="preserve">novecentos e noventa milhões, </v>
          </cell>
          <cell r="C991" t="str">
            <v xml:space="preserve">novecentos e noventa mil, </v>
          </cell>
          <cell r="D991" t="str">
            <v>novecentos e noventa</v>
          </cell>
          <cell r="E991" t="str">
            <v>novecentos e noventa centavos</v>
          </cell>
        </row>
        <row r="992">
          <cell r="A992">
            <v>991</v>
          </cell>
          <cell r="B992" t="str">
            <v xml:space="preserve">novecentos e noventa e um milhões, </v>
          </cell>
          <cell r="C992" t="str">
            <v xml:space="preserve">novecentos e noventa e um mil, </v>
          </cell>
          <cell r="D992" t="str">
            <v>novecentos e noventa e um</v>
          </cell>
          <cell r="E992" t="str">
            <v>novecentos e noventa e um centavos</v>
          </cell>
        </row>
        <row r="993">
          <cell r="A993">
            <v>992</v>
          </cell>
          <cell r="B993" t="str">
            <v xml:space="preserve">novecentos e noventa e dois milhões, </v>
          </cell>
          <cell r="C993" t="str">
            <v xml:space="preserve">novecentos e noventa e dois mil, </v>
          </cell>
          <cell r="D993" t="str">
            <v>novecentos e noventa e dois</v>
          </cell>
          <cell r="E993" t="str">
            <v>novecentos e noventa e dois centavos</v>
          </cell>
        </row>
        <row r="994">
          <cell r="A994">
            <v>993</v>
          </cell>
          <cell r="B994" t="str">
            <v xml:space="preserve">novecentos e noventa e tres milhões, </v>
          </cell>
          <cell r="C994" t="str">
            <v xml:space="preserve">novecentos e noventa e tres mil, </v>
          </cell>
          <cell r="D994" t="str">
            <v>novecentos e noventa e tres</v>
          </cell>
          <cell r="E994" t="str">
            <v>novecentos e noventa e tres centavos</v>
          </cell>
        </row>
        <row r="995">
          <cell r="A995">
            <v>994</v>
          </cell>
          <cell r="B995" t="str">
            <v xml:space="preserve">novecentos e noventa e quatro milhões, </v>
          </cell>
          <cell r="C995" t="str">
            <v xml:space="preserve">novecentos e noventa e quatro mil, </v>
          </cell>
          <cell r="D995" t="str">
            <v>novecentos e noventa e quatro</v>
          </cell>
          <cell r="E995" t="str">
            <v>novecentos e noventa e quatro centavos</v>
          </cell>
        </row>
        <row r="996">
          <cell r="A996">
            <v>995</v>
          </cell>
          <cell r="B996" t="str">
            <v xml:space="preserve">novecentos e noventa e cinco milhões, </v>
          </cell>
          <cell r="C996" t="str">
            <v xml:space="preserve">novecentos e noventa e cinco mil, </v>
          </cell>
          <cell r="D996" t="str">
            <v>novecentos e noventa e cinco</v>
          </cell>
          <cell r="E996" t="str">
            <v>novecentos e noventa e cinco centavos</v>
          </cell>
        </row>
        <row r="997">
          <cell r="A997">
            <v>996</v>
          </cell>
          <cell r="B997" t="str">
            <v xml:space="preserve">novecentos e noventa e seis milhões, </v>
          </cell>
          <cell r="C997" t="str">
            <v xml:space="preserve">novecentos e noventa e seis mil, </v>
          </cell>
          <cell r="D997" t="str">
            <v>novecentos e noventa e seis</v>
          </cell>
          <cell r="E997" t="str">
            <v>novecentos e noventa e seis centavos</v>
          </cell>
        </row>
        <row r="998">
          <cell r="A998">
            <v>997</v>
          </cell>
          <cell r="B998" t="str">
            <v xml:space="preserve">novecentos e noventa e sete milhões, </v>
          </cell>
          <cell r="C998" t="str">
            <v xml:space="preserve">novecentos e noventa e sete mil, </v>
          </cell>
          <cell r="D998" t="str">
            <v>novecentos e noventa e sete</v>
          </cell>
          <cell r="E998" t="str">
            <v>novecentos e noventa e sete centavos</v>
          </cell>
        </row>
        <row r="999">
          <cell r="A999">
            <v>998</v>
          </cell>
          <cell r="B999" t="str">
            <v xml:space="preserve">novecentos e noventa e oito milhões, </v>
          </cell>
          <cell r="C999" t="str">
            <v xml:space="preserve">novecentos e noventa e oito mil, </v>
          </cell>
          <cell r="D999" t="str">
            <v>novecentos e noventa e oito</v>
          </cell>
          <cell r="E999" t="str">
            <v>novecentos e noventa e oito centavos</v>
          </cell>
        </row>
        <row r="1000">
          <cell r="A1000">
            <v>999</v>
          </cell>
          <cell r="B1000" t="str">
            <v xml:space="preserve">novecentos e noventa e nove milhões, </v>
          </cell>
          <cell r="C1000" t="str">
            <v xml:space="preserve">novecentos e noventa e nove mil, </v>
          </cell>
          <cell r="D1000" t="str">
            <v>novecentos e noventa e nove</v>
          </cell>
          <cell r="E1000" t="str">
            <v>novecentos e noventa e nove centavos</v>
          </cell>
        </row>
        <row r="1001">
          <cell r="A1001">
            <v>1000</v>
          </cell>
          <cell r="B1001" t="str">
            <v xml:space="preserve">mil milhões, </v>
          </cell>
          <cell r="C1001" t="str">
            <v xml:space="preserve">mil, mil, </v>
          </cell>
          <cell r="D1001" t="str">
            <v>mil</v>
          </cell>
          <cell r="E1001" t="str">
            <v>centavos centavos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SCEGERAL"/>
      <sheetName val="Planilha"/>
      <sheetName val="Page 1"/>
      <sheetName val="CRECHES"/>
      <sheetName val="MOBILIZ-CANTEIRO"/>
      <sheetName val="PQ"/>
      <sheetName val="8ª MP_BR_459"/>
      <sheetName val="PROJETO"/>
      <sheetName val="qorcamentodnerL1"/>
      <sheetName val="Medição"/>
      <sheetName val="INVENTÁRIO"/>
      <sheetName val="DRANPX14"/>
      <sheetName val="Resumo"/>
      <sheetName val="DG"/>
      <sheetName val="RESUMO_AUT1"/>
      <sheetName val="PT"/>
      <sheetName val="REAJU"/>
      <sheetName val="Mão de Obra"/>
      <sheetName val="Quadro Geral"/>
      <sheetName val="Plan1"/>
      <sheetName val="Assumptions"/>
      <sheetName val="Recmecater"/>
      <sheetName val="RECREV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2:G14"/>
  <sheetViews>
    <sheetView zoomScale="85" zoomScaleNormal="85" zoomScaleSheetLayoutView="130" workbookViewId="0">
      <selection activeCell="H18" sqref="H18"/>
    </sheetView>
  </sheetViews>
  <sheetFormatPr defaultRowHeight="15.75" x14ac:dyDescent="0.25"/>
  <cols>
    <col min="1" max="1" width="9.140625" style="288"/>
    <col min="2" max="2" width="37.140625" style="290" bestFit="1" customWidth="1"/>
    <col min="3" max="3" width="28.140625" style="290" customWidth="1"/>
    <col min="4" max="4" width="37.85546875" style="290" customWidth="1"/>
    <col min="5" max="7" width="14" style="288" customWidth="1"/>
    <col min="8" max="16384" width="9.140625" style="288"/>
  </cols>
  <sheetData>
    <row r="2" spans="2:7" ht="16.5" thickBot="1" x14ac:dyDescent="0.3"/>
    <row r="3" spans="2:7" ht="16.5" thickBot="1" x14ac:dyDescent="0.3">
      <c r="B3" s="285" t="s">
        <v>231</v>
      </c>
      <c r="C3" s="286"/>
      <c r="D3" s="286"/>
      <c r="E3" s="286"/>
      <c r="F3" s="286"/>
      <c r="G3" s="287"/>
    </row>
    <row r="4" spans="2:7" ht="16.5" thickBot="1" x14ac:dyDescent="0.3">
      <c r="B4" s="289"/>
      <c r="G4" s="291"/>
    </row>
    <row r="5" spans="2:7" ht="16.5" hidden="1" thickBot="1" x14ac:dyDescent="0.3">
      <c r="B5" s="292" t="s">
        <v>232</v>
      </c>
      <c r="C5" s="293"/>
      <c r="D5" s="294">
        <v>0</v>
      </c>
      <c r="G5" s="291"/>
    </row>
    <row r="6" spans="2:7" ht="16.5" thickBot="1" x14ac:dyDescent="0.3">
      <c r="B6" s="292" t="s">
        <v>233</v>
      </c>
      <c r="C6" s="293"/>
      <c r="D6" s="295">
        <v>3102.88</v>
      </c>
      <c r="G6" s="291"/>
    </row>
    <row r="7" spans="2:7" ht="16.5" thickBot="1" x14ac:dyDescent="0.3">
      <c r="B7" s="289"/>
      <c r="C7" s="296"/>
      <c r="D7" s="296"/>
      <c r="G7" s="291"/>
    </row>
    <row r="8" spans="2:7" ht="16.5" thickBot="1" x14ac:dyDescent="0.3">
      <c r="B8" s="297" t="s">
        <v>234</v>
      </c>
      <c r="C8" s="298" t="s">
        <v>235</v>
      </c>
      <c r="D8" s="299"/>
      <c r="E8" s="299"/>
      <c r="F8" s="300"/>
      <c r="G8" s="301" t="s">
        <v>205</v>
      </c>
    </row>
    <row r="9" spans="2:7" ht="39.950000000000003" customHeight="1" x14ac:dyDescent="0.25">
      <c r="B9" s="302" t="s">
        <v>236</v>
      </c>
      <c r="C9" s="303" t="s">
        <v>237</v>
      </c>
      <c r="D9" s="303"/>
      <c r="E9" s="304">
        <v>15</v>
      </c>
      <c r="F9" s="305">
        <f>D5+D6</f>
        <v>3102.88</v>
      </c>
      <c r="G9" s="306">
        <f>IF(F9&lt;4000,E9,IF(F9&lt;8000,E10,IF(F9&gt;8000,E11,0)))</f>
        <v>15</v>
      </c>
    </row>
    <row r="10" spans="2:7" ht="39.950000000000003" customHeight="1" x14ac:dyDescent="0.25">
      <c r="B10" s="307"/>
      <c r="C10" s="308" t="s">
        <v>238</v>
      </c>
      <c r="D10" s="308"/>
      <c r="E10" s="309">
        <v>30</v>
      </c>
      <c r="F10" s="310"/>
      <c r="G10" s="311"/>
    </row>
    <row r="11" spans="2:7" ht="39.950000000000003" customHeight="1" thickBot="1" x14ac:dyDescent="0.3">
      <c r="B11" s="312"/>
      <c r="C11" s="313" t="s">
        <v>239</v>
      </c>
      <c r="D11" s="313"/>
      <c r="E11" s="314">
        <v>45</v>
      </c>
      <c r="F11" s="315"/>
      <c r="G11" s="316"/>
    </row>
    <row r="12" spans="2:7" ht="39.950000000000003" customHeight="1" thickBot="1" x14ac:dyDescent="0.3">
      <c r="B12" s="317" t="s">
        <v>240</v>
      </c>
      <c r="C12" s="318" t="s">
        <v>241</v>
      </c>
      <c r="D12" s="319"/>
      <c r="E12" s="320"/>
      <c r="F12" s="321">
        <f>D5+D6</f>
        <v>3102.88</v>
      </c>
      <c r="G12" s="322">
        <f>ROUNDUP(F12/200,0)</f>
        <v>16</v>
      </c>
    </row>
    <row r="13" spans="2:7" ht="39.950000000000003" hidden="1" customHeight="1" thickBot="1" x14ac:dyDescent="0.3">
      <c r="B13" s="317" t="s">
        <v>242</v>
      </c>
      <c r="C13" s="318" t="s">
        <v>243</v>
      </c>
      <c r="D13" s="319"/>
      <c r="E13" s="323"/>
      <c r="F13" s="321">
        <f>D5</f>
        <v>0</v>
      </c>
      <c r="G13" s="324">
        <f>ROUNDUP(F13*1.2/4,0)</f>
        <v>0</v>
      </c>
    </row>
    <row r="14" spans="2:7" ht="39.950000000000003" hidden="1" customHeight="1" thickBot="1" x14ac:dyDescent="0.3">
      <c r="B14" s="325" t="s">
        <v>244</v>
      </c>
      <c r="C14" s="318" t="s">
        <v>245</v>
      </c>
      <c r="D14" s="319"/>
      <c r="E14" s="323"/>
      <c r="F14" s="321">
        <f>D5</f>
        <v>0</v>
      </c>
      <c r="G14" s="326">
        <f>ROUNDUP(F14/4,0)</f>
        <v>0</v>
      </c>
    </row>
  </sheetData>
  <mergeCells count="13">
    <mergeCell ref="C12:D12"/>
    <mergeCell ref="C13:D13"/>
    <mergeCell ref="C14:D14"/>
    <mergeCell ref="B3:G3"/>
    <mergeCell ref="B5:C5"/>
    <mergeCell ref="B6:C6"/>
    <mergeCell ref="C8:F8"/>
    <mergeCell ref="B9:B11"/>
    <mergeCell ref="C9:D9"/>
    <mergeCell ref="F9:F11"/>
    <mergeCell ref="G9:G11"/>
    <mergeCell ref="C10:D10"/>
    <mergeCell ref="C11:D11"/>
  </mergeCells>
  <printOptions horizontalCentered="1"/>
  <pageMargins left="0.51181102362204722" right="0.51181102362204722" top="0.98425196850393704" bottom="0.98425196850393704" header="0.31496062992125984" footer="0.51181102362204722"/>
  <pageSetup paperSize="9" scale="61" fitToHeight="0" orientation="portrait" r:id="rId1"/>
  <headerFooter>
    <oddHeader>&amp;L&amp;G&amp;R&amp;G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DF192"/>
  <sheetViews>
    <sheetView showGridLines="0" view="pageBreakPreview" topLeftCell="AS1" zoomScale="90" zoomScaleNormal="85" zoomScaleSheetLayoutView="90" zoomScalePageLayoutView="70" workbookViewId="0">
      <selection activeCell="BK34" sqref="BK34"/>
    </sheetView>
  </sheetViews>
  <sheetFormatPr defaultRowHeight="16.5" customHeight="1" outlineLevelCol="2" x14ac:dyDescent="0.25"/>
  <cols>
    <col min="1" max="1" width="9.140625" style="3" hidden="1" customWidth="1" outlineLevel="1"/>
    <col min="2" max="2" width="15.7109375" style="144" hidden="1" customWidth="1" outlineLevel="1"/>
    <col min="3" max="3" width="12.85546875" style="3" hidden="1" customWidth="1" outlineLevel="1"/>
    <col min="4" max="5" width="11.7109375" style="3" hidden="1" customWidth="1" outlineLevel="1"/>
    <col min="6" max="6" width="14.42578125" style="3" hidden="1" customWidth="1" outlineLevel="1"/>
    <col min="7" max="7" width="16.85546875" style="3" hidden="1" customWidth="1" outlineLevel="1"/>
    <col min="8" max="8" width="15.7109375" style="3" hidden="1" customWidth="1" outlineLevel="2"/>
    <col min="9" max="9" width="11.7109375" style="3" hidden="1" customWidth="1" outlineLevel="1" collapsed="1"/>
    <col min="10" max="12" width="11.7109375" style="3" hidden="1" customWidth="1" outlineLevel="1"/>
    <col min="13" max="15" width="11.7109375" style="3" hidden="1" customWidth="1" outlineLevel="2"/>
    <col min="16" max="16" width="16.28515625" style="4" hidden="1" customWidth="1" outlineLevel="1"/>
    <col min="17" max="19" width="11.7109375" style="3" hidden="1" customWidth="1" outlineLevel="2"/>
    <col min="20" max="20" width="12.140625" style="5" hidden="1" customWidth="1" outlineLevel="1"/>
    <col min="21" max="21" width="10.5703125" style="5" hidden="1" customWidth="1" outlineLevel="1"/>
    <col min="22" max="22" width="12" style="5" hidden="1" customWidth="1" outlineLevel="1"/>
    <col min="23" max="23" width="11.7109375" style="6" hidden="1" customWidth="1" outlineLevel="1"/>
    <col min="24" max="24" width="11.7109375" style="7" hidden="1" customWidth="1" outlineLevel="2"/>
    <col min="25" max="25" width="11.7109375" style="5" hidden="1" customWidth="1" outlineLevel="1" collapsed="1"/>
    <col min="26" max="26" width="12.7109375" style="8" hidden="1" customWidth="1" outlineLevel="1"/>
    <col min="27" max="28" width="11.7109375" style="3" hidden="1" customWidth="1" outlineLevel="2"/>
    <col min="29" max="29" width="11.7109375" style="4" hidden="1" customWidth="1" outlineLevel="2"/>
    <col min="30" max="30" width="13.140625" style="3" hidden="1" customWidth="1" outlineLevel="2"/>
    <col min="31" max="34" width="11.7109375" style="3" hidden="1" customWidth="1" outlineLevel="2"/>
    <col min="35" max="35" width="9.28515625" style="3" hidden="1" customWidth="1" outlineLevel="1"/>
    <col min="36" max="36" width="8.85546875" style="5" hidden="1" customWidth="1" outlineLevel="1"/>
    <col min="37" max="38" width="8.42578125" style="3" hidden="1" customWidth="1" outlineLevel="1"/>
    <col min="39" max="39" width="9.28515625" style="5" hidden="1" customWidth="1" outlineLevel="1"/>
    <col min="40" max="40" width="8" style="5" hidden="1" customWidth="1" outlineLevel="1"/>
    <col min="41" max="42" width="11.7109375" style="3" hidden="1" customWidth="1" outlineLevel="1"/>
    <col min="43" max="44" width="8.42578125" style="3" hidden="1" customWidth="1" outlineLevel="1"/>
    <col min="45" max="45" width="8.42578125" style="3" customWidth="1" collapsed="1"/>
    <col min="46" max="46" width="14.7109375" style="3" customWidth="1"/>
    <col min="47" max="47" width="15.5703125" style="3" customWidth="1"/>
    <col min="48" max="49" width="11.28515625" style="3" customWidth="1"/>
    <col min="50" max="56" width="9.140625" style="3" customWidth="1"/>
    <col min="57" max="57" width="10.7109375" style="3" customWidth="1"/>
    <col min="58" max="58" width="12.28515625" style="3" customWidth="1"/>
    <col min="59" max="61" width="9.140625" style="3" customWidth="1"/>
    <col min="62" max="62" width="9.140625" style="3" hidden="1" customWidth="1"/>
    <col min="63" max="63" width="9.140625" style="3" customWidth="1"/>
    <col min="64" max="66" width="9.140625" style="3" hidden="1" customWidth="1"/>
    <col min="67" max="67" width="10.5703125" style="3" hidden="1" customWidth="1"/>
    <col min="68" max="69" width="9.140625" style="3" hidden="1" customWidth="1"/>
    <col min="70" max="70" width="11.42578125" style="3" hidden="1" customWidth="1"/>
    <col min="71" max="72" width="9.140625" style="3" hidden="1" customWidth="1"/>
    <col min="73" max="73" width="9.85546875" style="3" hidden="1" customWidth="1"/>
    <col min="74" max="74" width="9.140625" style="3" customWidth="1"/>
    <col min="75" max="75" width="9.140625" style="3" hidden="1" customWidth="1"/>
    <col min="76" max="76" width="9.140625" style="3" customWidth="1"/>
    <col min="77" max="77" width="9.140625" style="3" hidden="1" customWidth="1"/>
    <col min="78" max="78" width="9.140625" style="3" customWidth="1"/>
    <col min="79" max="81" width="9.140625" style="3" hidden="1" customWidth="1"/>
    <col min="82" max="82" width="10.5703125" style="3" hidden="1" customWidth="1"/>
    <col min="83" max="83" width="9.140625" style="3" hidden="1" customWidth="1"/>
    <col min="84" max="84" width="9.85546875" style="3" hidden="1" customWidth="1"/>
    <col min="85" max="85" width="9.140625" style="3" customWidth="1"/>
    <col min="86" max="86" width="9.85546875" style="3" hidden="1" customWidth="1"/>
    <col min="87" max="87" width="13.85546875" style="3" hidden="1" customWidth="1"/>
    <col min="88" max="89" width="9.140625" style="3" hidden="1" customWidth="1"/>
    <col min="90" max="90" width="10.85546875" style="9" hidden="1" customWidth="1"/>
    <col min="91" max="91" width="11" style="3" hidden="1" customWidth="1"/>
    <col min="92" max="92" width="9.140625" style="3" hidden="1" customWidth="1"/>
    <col min="93" max="93" width="9.140625" style="3" customWidth="1"/>
    <col min="94" max="102" width="9.140625" style="3" hidden="1" customWidth="1"/>
    <col min="103" max="103" width="9.85546875" style="3" hidden="1" customWidth="1"/>
    <col min="104" max="104" width="11.85546875" style="3" bestFit="1" customWidth="1"/>
    <col min="105" max="105" width="9.140625" style="3" customWidth="1"/>
    <col min="106" max="109" width="9.140625" style="3" hidden="1" customWidth="1"/>
    <col min="110" max="110" width="11.7109375" style="3" hidden="1" customWidth="1"/>
    <col min="111" max="135" width="9.140625" style="3" customWidth="1"/>
    <col min="136" max="225" width="9.140625" style="3"/>
    <col min="226" max="226" width="11.5703125" style="3" customWidth="1"/>
    <col min="227" max="227" width="11" style="3" customWidth="1"/>
    <col min="228" max="228" width="9.5703125" style="3" customWidth="1"/>
    <col min="229" max="229" width="9.140625" style="3" customWidth="1"/>
    <col min="230" max="230" width="7.28515625" style="3" customWidth="1"/>
    <col min="231" max="240" width="0" style="3" hidden="1" customWidth="1"/>
    <col min="241" max="241" width="10.7109375" style="3" customWidth="1"/>
    <col min="242" max="242" width="11.7109375" style="3" customWidth="1"/>
    <col min="243" max="246" width="0" style="3" hidden="1" customWidth="1"/>
    <col min="247" max="247" width="11.7109375" style="3" customWidth="1"/>
    <col min="248" max="248" width="10.7109375" style="3" customWidth="1"/>
    <col min="249" max="249" width="13.28515625" style="3" customWidth="1"/>
    <col min="250" max="250" width="11.7109375" style="3" customWidth="1"/>
    <col min="251" max="251" width="9.28515625" style="3" customWidth="1"/>
    <col min="252" max="252" width="8.85546875" style="3" customWidth="1"/>
    <col min="253" max="254" width="8.42578125" style="3" customWidth="1"/>
    <col min="255" max="255" width="9.28515625" style="3" customWidth="1"/>
    <col min="256" max="256" width="8" style="3" customWidth="1"/>
    <col min="257" max="259" width="8.42578125" style="3" customWidth="1"/>
    <col min="260" max="260" width="12.42578125" style="3" customWidth="1"/>
    <col min="261" max="261" width="15.5703125" style="3" customWidth="1"/>
    <col min="262" max="262" width="11.28515625" style="3" customWidth="1"/>
    <col min="263" max="263" width="11.140625" style="3" customWidth="1"/>
    <col min="264" max="264" width="9.42578125" style="3" customWidth="1"/>
    <col min="265" max="269" width="0" style="3" hidden="1" customWidth="1"/>
    <col min="270" max="270" width="12.28515625" style="3" customWidth="1"/>
    <col min="271" max="273" width="0" style="3" hidden="1" customWidth="1"/>
    <col min="274" max="274" width="12.28515625" style="3" customWidth="1"/>
    <col min="275" max="277" width="0" style="3" hidden="1" customWidth="1"/>
    <col min="278" max="278" width="12.28515625" style="3" customWidth="1"/>
    <col min="279" max="281" width="0" style="3" hidden="1" customWidth="1"/>
    <col min="282" max="283" width="12.28515625" style="3" customWidth="1"/>
    <col min="284" max="284" width="12.140625" style="3" customWidth="1"/>
    <col min="285" max="285" width="9" style="3" customWidth="1"/>
    <col min="286" max="286" width="8.7109375" style="3" customWidth="1"/>
    <col min="287" max="287" width="10" style="3" customWidth="1"/>
    <col min="288" max="288" width="8.42578125" style="3" customWidth="1"/>
    <col min="289" max="289" width="8.7109375" style="3" customWidth="1"/>
    <col min="290" max="290" width="7.7109375" style="3" customWidth="1"/>
    <col min="291" max="291" width="8.42578125" style="3" customWidth="1"/>
    <col min="292" max="292" width="7.7109375" style="3" customWidth="1"/>
    <col min="293" max="481" width="9.140625" style="3"/>
    <col min="482" max="482" width="11.5703125" style="3" customWidth="1"/>
    <col min="483" max="483" width="11" style="3" customWidth="1"/>
    <col min="484" max="484" width="9.5703125" style="3" customWidth="1"/>
    <col min="485" max="485" width="9.140625" style="3" customWidth="1"/>
    <col min="486" max="486" width="7.28515625" style="3" customWidth="1"/>
    <col min="487" max="496" width="0" style="3" hidden="1" customWidth="1"/>
    <col min="497" max="497" width="10.7109375" style="3" customWidth="1"/>
    <col min="498" max="498" width="11.7109375" style="3" customWidth="1"/>
    <col min="499" max="502" width="0" style="3" hidden="1" customWidth="1"/>
    <col min="503" max="503" width="11.7109375" style="3" customWidth="1"/>
    <col min="504" max="504" width="10.7109375" style="3" customWidth="1"/>
    <col min="505" max="505" width="13.28515625" style="3" customWidth="1"/>
    <col min="506" max="506" width="11.7109375" style="3" customWidth="1"/>
    <col min="507" max="507" width="9.28515625" style="3" customWidth="1"/>
    <col min="508" max="508" width="8.85546875" style="3" customWidth="1"/>
    <col min="509" max="510" width="8.42578125" style="3" customWidth="1"/>
    <col min="511" max="511" width="9.28515625" style="3" customWidth="1"/>
    <col min="512" max="512" width="8" style="3" customWidth="1"/>
    <col min="513" max="515" width="8.42578125" style="3" customWidth="1"/>
    <col min="516" max="516" width="12.42578125" style="3" customWidth="1"/>
    <col min="517" max="517" width="15.5703125" style="3" customWidth="1"/>
    <col min="518" max="518" width="11.28515625" style="3" customWidth="1"/>
    <col min="519" max="519" width="11.140625" style="3" customWidth="1"/>
    <col min="520" max="520" width="9.42578125" style="3" customWidth="1"/>
    <col min="521" max="525" width="0" style="3" hidden="1" customWidth="1"/>
    <col min="526" max="526" width="12.28515625" style="3" customWidth="1"/>
    <col min="527" max="529" width="0" style="3" hidden="1" customWidth="1"/>
    <col min="530" max="530" width="12.28515625" style="3" customWidth="1"/>
    <col min="531" max="533" width="0" style="3" hidden="1" customWidth="1"/>
    <col min="534" max="534" width="12.28515625" style="3" customWidth="1"/>
    <col min="535" max="537" width="0" style="3" hidden="1" customWidth="1"/>
    <col min="538" max="539" width="12.28515625" style="3" customWidth="1"/>
    <col min="540" max="540" width="12.140625" style="3" customWidth="1"/>
    <col min="541" max="541" width="9" style="3" customWidth="1"/>
    <col min="542" max="542" width="8.7109375" style="3" customWidth="1"/>
    <col min="543" max="543" width="10" style="3" customWidth="1"/>
    <col min="544" max="544" width="8.42578125" style="3" customWidth="1"/>
    <col min="545" max="545" width="8.7109375" style="3" customWidth="1"/>
    <col min="546" max="546" width="7.7109375" style="3" customWidth="1"/>
    <col min="547" max="547" width="8.42578125" style="3" customWidth="1"/>
    <col min="548" max="548" width="7.7109375" style="3" customWidth="1"/>
    <col min="549" max="737" width="9.140625" style="3"/>
    <col min="738" max="738" width="11.5703125" style="3" customWidth="1"/>
    <col min="739" max="739" width="11" style="3" customWidth="1"/>
    <col min="740" max="740" width="9.5703125" style="3" customWidth="1"/>
    <col min="741" max="741" width="9.140625" style="3" customWidth="1"/>
    <col min="742" max="742" width="7.28515625" style="3" customWidth="1"/>
    <col min="743" max="752" width="0" style="3" hidden="1" customWidth="1"/>
    <col min="753" max="753" width="10.7109375" style="3" customWidth="1"/>
    <col min="754" max="754" width="11.7109375" style="3" customWidth="1"/>
    <col min="755" max="758" width="0" style="3" hidden="1" customWidth="1"/>
    <col min="759" max="759" width="11.7109375" style="3" customWidth="1"/>
    <col min="760" max="760" width="10.7109375" style="3" customWidth="1"/>
    <col min="761" max="761" width="13.28515625" style="3" customWidth="1"/>
    <col min="762" max="762" width="11.7109375" style="3" customWidth="1"/>
    <col min="763" max="763" width="9.28515625" style="3" customWidth="1"/>
    <col min="764" max="764" width="8.85546875" style="3" customWidth="1"/>
    <col min="765" max="766" width="8.42578125" style="3" customWidth="1"/>
    <col min="767" max="767" width="9.28515625" style="3" customWidth="1"/>
    <col min="768" max="768" width="8" style="3" customWidth="1"/>
    <col min="769" max="771" width="8.42578125" style="3" customWidth="1"/>
    <col min="772" max="772" width="12.42578125" style="3" customWidth="1"/>
    <col min="773" max="773" width="15.5703125" style="3" customWidth="1"/>
    <col min="774" max="774" width="11.28515625" style="3" customWidth="1"/>
    <col min="775" max="775" width="11.140625" style="3" customWidth="1"/>
    <col min="776" max="776" width="9.42578125" style="3" customWidth="1"/>
    <col min="777" max="781" width="0" style="3" hidden="1" customWidth="1"/>
    <col min="782" max="782" width="12.28515625" style="3" customWidth="1"/>
    <col min="783" max="785" width="0" style="3" hidden="1" customWidth="1"/>
    <col min="786" max="786" width="12.28515625" style="3" customWidth="1"/>
    <col min="787" max="789" width="0" style="3" hidden="1" customWidth="1"/>
    <col min="790" max="790" width="12.28515625" style="3" customWidth="1"/>
    <col min="791" max="793" width="0" style="3" hidden="1" customWidth="1"/>
    <col min="794" max="795" width="12.28515625" style="3" customWidth="1"/>
    <col min="796" max="796" width="12.140625" style="3" customWidth="1"/>
    <col min="797" max="797" width="9" style="3" customWidth="1"/>
    <col min="798" max="798" width="8.7109375" style="3" customWidth="1"/>
    <col min="799" max="799" width="10" style="3" customWidth="1"/>
    <col min="800" max="800" width="8.42578125" style="3" customWidth="1"/>
    <col min="801" max="801" width="8.7109375" style="3" customWidth="1"/>
    <col min="802" max="802" width="7.7109375" style="3" customWidth="1"/>
    <col min="803" max="803" width="8.42578125" style="3" customWidth="1"/>
    <col min="804" max="804" width="7.7109375" style="3" customWidth="1"/>
    <col min="805" max="993" width="9.140625" style="3"/>
    <col min="994" max="994" width="11.5703125" style="3" customWidth="1"/>
    <col min="995" max="995" width="11" style="3" customWidth="1"/>
    <col min="996" max="996" width="9.5703125" style="3" customWidth="1"/>
    <col min="997" max="997" width="9.140625" style="3" customWidth="1"/>
    <col min="998" max="998" width="7.28515625" style="3" customWidth="1"/>
    <col min="999" max="1008" width="0" style="3" hidden="1" customWidth="1"/>
    <col min="1009" max="1009" width="10.7109375" style="3" customWidth="1"/>
    <col min="1010" max="1010" width="11.7109375" style="3" customWidth="1"/>
    <col min="1011" max="1014" width="0" style="3" hidden="1" customWidth="1"/>
    <col min="1015" max="1015" width="11.7109375" style="3" customWidth="1"/>
    <col min="1016" max="1016" width="10.7109375" style="3" customWidth="1"/>
    <col min="1017" max="1017" width="13.28515625" style="3" customWidth="1"/>
    <col min="1018" max="1018" width="11.7109375" style="3" customWidth="1"/>
    <col min="1019" max="1019" width="9.28515625" style="3" customWidth="1"/>
    <col min="1020" max="1020" width="8.85546875" style="3" customWidth="1"/>
    <col min="1021" max="1022" width="8.42578125" style="3" customWidth="1"/>
    <col min="1023" max="1023" width="9.28515625" style="3" customWidth="1"/>
    <col min="1024" max="1024" width="8" style="3" customWidth="1"/>
    <col min="1025" max="1027" width="8.42578125" style="3" customWidth="1"/>
    <col min="1028" max="1028" width="12.42578125" style="3" customWidth="1"/>
    <col min="1029" max="1029" width="15.5703125" style="3" customWidth="1"/>
    <col min="1030" max="1030" width="11.28515625" style="3" customWidth="1"/>
    <col min="1031" max="1031" width="11.140625" style="3" customWidth="1"/>
    <col min="1032" max="1032" width="9.42578125" style="3" customWidth="1"/>
    <col min="1033" max="1037" width="0" style="3" hidden="1" customWidth="1"/>
    <col min="1038" max="1038" width="12.28515625" style="3" customWidth="1"/>
    <col min="1039" max="1041" width="0" style="3" hidden="1" customWidth="1"/>
    <col min="1042" max="1042" width="12.28515625" style="3" customWidth="1"/>
    <col min="1043" max="1045" width="0" style="3" hidden="1" customWidth="1"/>
    <col min="1046" max="1046" width="12.28515625" style="3" customWidth="1"/>
    <col min="1047" max="1049" width="0" style="3" hidden="1" customWidth="1"/>
    <col min="1050" max="1051" width="12.28515625" style="3" customWidth="1"/>
    <col min="1052" max="1052" width="12.140625" style="3" customWidth="1"/>
    <col min="1053" max="1053" width="9" style="3" customWidth="1"/>
    <col min="1054" max="1054" width="8.7109375" style="3" customWidth="1"/>
    <col min="1055" max="1055" width="10" style="3" customWidth="1"/>
    <col min="1056" max="1056" width="8.42578125" style="3" customWidth="1"/>
    <col min="1057" max="1057" width="8.7109375" style="3" customWidth="1"/>
    <col min="1058" max="1058" width="7.7109375" style="3" customWidth="1"/>
    <col min="1059" max="1059" width="8.42578125" style="3" customWidth="1"/>
    <col min="1060" max="1060" width="7.7109375" style="3" customWidth="1"/>
    <col min="1061" max="1249" width="9.140625" style="3"/>
    <col min="1250" max="1250" width="11.5703125" style="3" customWidth="1"/>
    <col min="1251" max="1251" width="11" style="3" customWidth="1"/>
    <col min="1252" max="1252" width="9.5703125" style="3" customWidth="1"/>
    <col min="1253" max="1253" width="9.140625" style="3" customWidth="1"/>
    <col min="1254" max="1254" width="7.28515625" style="3" customWidth="1"/>
    <col min="1255" max="1264" width="0" style="3" hidden="1" customWidth="1"/>
    <col min="1265" max="1265" width="10.7109375" style="3" customWidth="1"/>
    <col min="1266" max="1266" width="11.7109375" style="3" customWidth="1"/>
    <col min="1267" max="1270" width="0" style="3" hidden="1" customWidth="1"/>
    <col min="1271" max="1271" width="11.7109375" style="3" customWidth="1"/>
    <col min="1272" max="1272" width="10.7109375" style="3" customWidth="1"/>
    <col min="1273" max="1273" width="13.28515625" style="3" customWidth="1"/>
    <col min="1274" max="1274" width="11.7109375" style="3" customWidth="1"/>
    <col min="1275" max="1275" width="9.28515625" style="3" customWidth="1"/>
    <col min="1276" max="1276" width="8.85546875" style="3" customWidth="1"/>
    <col min="1277" max="1278" width="8.42578125" style="3" customWidth="1"/>
    <col min="1279" max="1279" width="9.28515625" style="3" customWidth="1"/>
    <col min="1280" max="1280" width="8" style="3" customWidth="1"/>
    <col min="1281" max="1283" width="8.42578125" style="3" customWidth="1"/>
    <col min="1284" max="1284" width="12.42578125" style="3" customWidth="1"/>
    <col min="1285" max="1285" width="15.5703125" style="3" customWidth="1"/>
    <col min="1286" max="1286" width="11.28515625" style="3" customWidth="1"/>
    <col min="1287" max="1287" width="11.140625" style="3" customWidth="1"/>
    <col min="1288" max="1288" width="9.42578125" style="3" customWidth="1"/>
    <col min="1289" max="1293" width="0" style="3" hidden="1" customWidth="1"/>
    <col min="1294" max="1294" width="12.28515625" style="3" customWidth="1"/>
    <col min="1295" max="1297" width="0" style="3" hidden="1" customWidth="1"/>
    <col min="1298" max="1298" width="12.28515625" style="3" customWidth="1"/>
    <col min="1299" max="1301" width="0" style="3" hidden="1" customWidth="1"/>
    <col min="1302" max="1302" width="12.28515625" style="3" customWidth="1"/>
    <col min="1303" max="1305" width="0" style="3" hidden="1" customWidth="1"/>
    <col min="1306" max="1307" width="12.28515625" style="3" customWidth="1"/>
    <col min="1308" max="1308" width="12.140625" style="3" customWidth="1"/>
    <col min="1309" max="1309" width="9" style="3" customWidth="1"/>
    <col min="1310" max="1310" width="8.7109375" style="3" customWidth="1"/>
    <col min="1311" max="1311" width="10" style="3" customWidth="1"/>
    <col min="1312" max="1312" width="8.42578125" style="3" customWidth="1"/>
    <col min="1313" max="1313" width="8.7109375" style="3" customWidth="1"/>
    <col min="1314" max="1314" width="7.7109375" style="3" customWidth="1"/>
    <col min="1315" max="1315" width="8.42578125" style="3" customWidth="1"/>
    <col min="1316" max="1316" width="7.7109375" style="3" customWidth="1"/>
    <col min="1317" max="1505" width="9.140625" style="3"/>
    <col min="1506" max="1506" width="11.5703125" style="3" customWidth="1"/>
    <col min="1507" max="1507" width="11" style="3" customWidth="1"/>
    <col min="1508" max="1508" width="9.5703125" style="3" customWidth="1"/>
    <col min="1509" max="1509" width="9.140625" style="3" customWidth="1"/>
    <col min="1510" max="1510" width="7.28515625" style="3" customWidth="1"/>
    <col min="1511" max="1520" width="0" style="3" hidden="1" customWidth="1"/>
    <col min="1521" max="1521" width="10.7109375" style="3" customWidth="1"/>
    <col min="1522" max="1522" width="11.7109375" style="3" customWidth="1"/>
    <col min="1523" max="1526" width="0" style="3" hidden="1" customWidth="1"/>
    <col min="1527" max="1527" width="11.7109375" style="3" customWidth="1"/>
    <col min="1528" max="1528" width="10.7109375" style="3" customWidth="1"/>
    <col min="1529" max="1529" width="13.28515625" style="3" customWidth="1"/>
    <col min="1530" max="1530" width="11.7109375" style="3" customWidth="1"/>
    <col min="1531" max="1531" width="9.28515625" style="3" customWidth="1"/>
    <col min="1532" max="1532" width="8.85546875" style="3" customWidth="1"/>
    <col min="1533" max="1534" width="8.42578125" style="3" customWidth="1"/>
    <col min="1535" max="1535" width="9.28515625" style="3" customWidth="1"/>
    <col min="1536" max="1536" width="8" style="3" customWidth="1"/>
    <col min="1537" max="1539" width="8.42578125" style="3" customWidth="1"/>
    <col min="1540" max="1540" width="12.42578125" style="3" customWidth="1"/>
    <col min="1541" max="1541" width="15.5703125" style="3" customWidth="1"/>
    <col min="1542" max="1542" width="11.28515625" style="3" customWidth="1"/>
    <col min="1543" max="1543" width="11.140625" style="3" customWidth="1"/>
    <col min="1544" max="1544" width="9.42578125" style="3" customWidth="1"/>
    <col min="1545" max="1549" width="0" style="3" hidden="1" customWidth="1"/>
    <col min="1550" max="1550" width="12.28515625" style="3" customWidth="1"/>
    <col min="1551" max="1553" width="0" style="3" hidden="1" customWidth="1"/>
    <col min="1554" max="1554" width="12.28515625" style="3" customWidth="1"/>
    <col min="1555" max="1557" width="0" style="3" hidden="1" customWidth="1"/>
    <col min="1558" max="1558" width="12.28515625" style="3" customWidth="1"/>
    <col min="1559" max="1561" width="0" style="3" hidden="1" customWidth="1"/>
    <col min="1562" max="1563" width="12.28515625" style="3" customWidth="1"/>
    <col min="1564" max="1564" width="12.140625" style="3" customWidth="1"/>
    <col min="1565" max="1565" width="9" style="3" customWidth="1"/>
    <col min="1566" max="1566" width="8.7109375" style="3" customWidth="1"/>
    <col min="1567" max="1567" width="10" style="3" customWidth="1"/>
    <col min="1568" max="1568" width="8.42578125" style="3" customWidth="1"/>
    <col min="1569" max="1569" width="8.7109375" style="3" customWidth="1"/>
    <col min="1570" max="1570" width="7.7109375" style="3" customWidth="1"/>
    <col min="1571" max="1571" width="8.42578125" style="3" customWidth="1"/>
    <col min="1572" max="1572" width="7.7109375" style="3" customWidth="1"/>
    <col min="1573" max="1761" width="9.140625" style="3"/>
    <col min="1762" max="1762" width="11.5703125" style="3" customWidth="1"/>
    <col min="1763" max="1763" width="11" style="3" customWidth="1"/>
    <col min="1764" max="1764" width="9.5703125" style="3" customWidth="1"/>
    <col min="1765" max="1765" width="9.140625" style="3" customWidth="1"/>
    <col min="1766" max="1766" width="7.28515625" style="3" customWidth="1"/>
    <col min="1767" max="1776" width="0" style="3" hidden="1" customWidth="1"/>
    <col min="1777" max="1777" width="10.7109375" style="3" customWidth="1"/>
    <col min="1778" max="1778" width="11.7109375" style="3" customWidth="1"/>
    <col min="1779" max="1782" width="0" style="3" hidden="1" customWidth="1"/>
    <col min="1783" max="1783" width="11.7109375" style="3" customWidth="1"/>
    <col min="1784" max="1784" width="10.7109375" style="3" customWidth="1"/>
    <col min="1785" max="1785" width="13.28515625" style="3" customWidth="1"/>
    <col min="1786" max="1786" width="11.7109375" style="3" customWidth="1"/>
    <col min="1787" max="1787" width="9.28515625" style="3" customWidth="1"/>
    <col min="1788" max="1788" width="8.85546875" style="3" customWidth="1"/>
    <col min="1789" max="1790" width="8.42578125" style="3" customWidth="1"/>
    <col min="1791" max="1791" width="9.28515625" style="3" customWidth="1"/>
    <col min="1792" max="1792" width="8" style="3" customWidth="1"/>
    <col min="1793" max="1795" width="8.42578125" style="3" customWidth="1"/>
    <col min="1796" max="1796" width="12.42578125" style="3" customWidth="1"/>
    <col min="1797" max="1797" width="15.5703125" style="3" customWidth="1"/>
    <col min="1798" max="1798" width="11.28515625" style="3" customWidth="1"/>
    <col min="1799" max="1799" width="11.140625" style="3" customWidth="1"/>
    <col min="1800" max="1800" width="9.42578125" style="3" customWidth="1"/>
    <col min="1801" max="1805" width="0" style="3" hidden="1" customWidth="1"/>
    <col min="1806" max="1806" width="12.28515625" style="3" customWidth="1"/>
    <col min="1807" max="1809" width="0" style="3" hidden="1" customWidth="1"/>
    <col min="1810" max="1810" width="12.28515625" style="3" customWidth="1"/>
    <col min="1811" max="1813" width="0" style="3" hidden="1" customWidth="1"/>
    <col min="1814" max="1814" width="12.28515625" style="3" customWidth="1"/>
    <col min="1815" max="1817" width="0" style="3" hidden="1" customWidth="1"/>
    <col min="1818" max="1819" width="12.28515625" style="3" customWidth="1"/>
    <col min="1820" max="1820" width="12.140625" style="3" customWidth="1"/>
    <col min="1821" max="1821" width="9" style="3" customWidth="1"/>
    <col min="1822" max="1822" width="8.7109375" style="3" customWidth="1"/>
    <col min="1823" max="1823" width="10" style="3" customWidth="1"/>
    <col min="1824" max="1824" width="8.42578125" style="3" customWidth="1"/>
    <col min="1825" max="1825" width="8.7109375" style="3" customWidth="1"/>
    <col min="1826" max="1826" width="7.7109375" style="3" customWidth="1"/>
    <col min="1827" max="1827" width="8.42578125" style="3" customWidth="1"/>
    <col min="1828" max="1828" width="7.7109375" style="3" customWidth="1"/>
    <col min="1829" max="2017" width="9.140625" style="3"/>
    <col min="2018" max="2018" width="11.5703125" style="3" customWidth="1"/>
    <col min="2019" max="2019" width="11" style="3" customWidth="1"/>
    <col min="2020" max="2020" width="9.5703125" style="3" customWidth="1"/>
    <col min="2021" max="2021" width="9.140625" style="3" customWidth="1"/>
    <col min="2022" max="2022" width="7.28515625" style="3" customWidth="1"/>
    <col min="2023" max="2032" width="0" style="3" hidden="1" customWidth="1"/>
    <col min="2033" max="2033" width="10.7109375" style="3" customWidth="1"/>
    <col min="2034" max="2034" width="11.7109375" style="3" customWidth="1"/>
    <col min="2035" max="2038" width="0" style="3" hidden="1" customWidth="1"/>
    <col min="2039" max="2039" width="11.7109375" style="3" customWidth="1"/>
    <col min="2040" max="2040" width="10.7109375" style="3" customWidth="1"/>
    <col min="2041" max="2041" width="13.28515625" style="3" customWidth="1"/>
    <col min="2042" max="2042" width="11.7109375" style="3" customWidth="1"/>
    <col min="2043" max="2043" width="9.28515625" style="3" customWidth="1"/>
    <col min="2044" max="2044" width="8.85546875" style="3" customWidth="1"/>
    <col min="2045" max="2046" width="8.42578125" style="3" customWidth="1"/>
    <col min="2047" max="2047" width="9.28515625" style="3" customWidth="1"/>
    <col min="2048" max="2048" width="8" style="3" customWidth="1"/>
    <col min="2049" max="2051" width="8.42578125" style="3" customWidth="1"/>
    <col min="2052" max="2052" width="12.42578125" style="3" customWidth="1"/>
    <col min="2053" max="2053" width="15.5703125" style="3" customWidth="1"/>
    <col min="2054" max="2054" width="11.28515625" style="3" customWidth="1"/>
    <col min="2055" max="2055" width="11.140625" style="3" customWidth="1"/>
    <col min="2056" max="2056" width="9.42578125" style="3" customWidth="1"/>
    <col min="2057" max="2061" width="0" style="3" hidden="1" customWidth="1"/>
    <col min="2062" max="2062" width="12.28515625" style="3" customWidth="1"/>
    <col min="2063" max="2065" width="0" style="3" hidden="1" customWidth="1"/>
    <col min="2066" max="2066" width="12.28515625" style="3" customWidth="1"/>
    <col min="2067" max="2069" width="0" style="3" hidden="1" customWidth="1"/>
    <col min="2070" max="2070" width="12.28515625" style="3" customWidth="1"/>
    <col min="2071" max="2073" width="0" style="3" hidden="1" customWidth="1"/>
    <col min="2074" max="2075" width="12.28515625" style="3" customWidth="1"/>
    <col min="2076" max="2076" width="12.140625" style="3" customWidth="1"/>
    <col min="2077" max="2077" width="9" style="3" customWidth="1"/>
    <col min="2078" max="2078" width="8.7109375" style="3" customWidth="1"/>
    <col min="2079" max="2079" width="10" style="3" customWidth="1"/>
    <col min="2080" max="2080" width="8.42578125" style="3" customWidth="1"/>
    <col min="2081" max="2081" width="8.7109375" style="3" customWidth="1"/>
    <col min="2082" max="2082" width="7.7109375" style="3" customWidth="1"/>
    <col min="2083" max="2083" width="8.42578125" style="3" customWidth="1"/>
    <col min="2084" max="2084" width="7.7109375" style="3" customWidth="1"/>
    <col min="2085" max="2273" width="9.140625" style="3"/>
    <col min="2274" max="2274" width="11.5703125" style="3" customWidth="1"/>
    <col min="2275" max="2275" width="11" style="3" customWidth="1"/>
    <col min="2276" max="2276" width="9.5703125" style="3" customWidth="1"/>
    <col min="2277" max="2277" width="9.140625" style="3" customWidth="1"/>
    <col min="2278" max="2278" width="7.28515625" style="3" customWidth="1"/>
    <col min="2279" max="2288" width="0" style="3" hidden="1" customWidth="1"/>
    <col min="2289" max="2289" width="10.7109375" style="3" customWidth="1"/>
    <col min="2290" max="2290" width="11.7109375" style="3" customWidth="1"/>
    <col min="2291" max="2294" width="0" style="3" hidden="1" customWidth="1"/>
    <col min="2295" max="2295" width="11.7109375" style="3" customWidth="1"/>
    <col min="2296" max="2296" width="10.7109375" style="3" customWidth="1"/>
    <col min="2297" max="2297" width="13.28515625" style="3" customWidth="1"/>
    <col min="2298" max="2298" width="11.7109375" style="3" customWidth="1"/>
    <col min="2299" max="2299" width="9.28515625" style="3" customWidth="1"/>
    <col min="2300" max="2300" width="8.85546875" style="3" customWidth="1"/>
    <col min="2301" max="2302" width="8.42578125" style="3" customWidth="1"/>
    <col min="2303" max="2303" width="9.28515625" style="3" customWidth="1"/>
    <col min="2304" max="2304" width="8" style="3" customWidth="1"/>
    <col min="2305" max="2307" width="8.42578125" style="3" customWidth="1"/>
    <col min="2308" max="2308" width="12.42578125" style="3" customWidth="1"/>
    <col min="2309" max="2309" width="15.5703125" style="3" customWidth="1"/>
    <col min="2310" max="2310" width="11.28515625" style="3" customWidth="1"/>
    <col min="2311" max="2311" width="11.140625" style="3" customWidth="1"/>
    <col min="2312" max="2312" width="9.42578125" style="3" customWidth="1"/>
    <col min="2313" max="2317" width="0" style="3" hidden="1" customWidth="1"/>
    <col min="2318" max="2318" width="12.28515625" style="3" customWidth="1"/>
    <col min="2319" max="2321" width="0" style="3" hidden="1" customWidth="1"/>
    <col min="2322" max="2322" width="12.28515625" style="3" customWidth="1"/>
    <col min="2323" max="2325" width="0" style="3" hidden="1" customWidth="1"/>
    <col min="2326" max="2326" width="12.28515625" style="3" customWidth="1"/>
    <col min="2327" max="2329" width="0" style="3" hidden="1" customWidth="1"/>
    <col min="2330" max="2331" width="12.28515625" style="3" customWidth="1"/>
    <col min="2332" max="2332" width="12.140625" style="3" customWidth="1"/>
    <col min="2333" max="2333" width="9" style="3" customWidth="1"/>
    <col min="2334" max="2334" width="8.7109375" style="3" customWidth="1"/>
    <col min="2335" max="2335" width="10" style="3" customWidth="1"/>
    <col min="2336" max="2336" width="8.42578125" style="3" customWidth="1"/>
    <col min="2337" max="2337" width="8.7109375" style="3" customWidth="1"/>
    <col min="2338" max="2338" width="7.7109375" style="3" customWidth="1"/>
    <col min="2339" max="2339" width="8.42578125" style="3" customWidth="1"/>
    <col min="2340" max="2340" width="7.7109375" style="3" customWidth="1"/>
    <col min="2341" max="2529" width="9.140625" style="3"/>
    <col min="2530" max="2530" width="11.5703125" style="3" customWidth="1"/>
    <col min="2531" max="2531" width="11" style="3" customWidth="1"/>
    <col min="2532" max="2532" width="9.5703125" style="3" customWidth="1"/>
    <col min="2533" max="2533" width="9.140625" style="3" customWidth="1"/>
    <col min="2534" max="2534" width="7.28515625" style="3" customWidth="1"/>
    <col min="2535" max="2544" width="0" style="3" hidden="1" customWidth="1"/>
    <col min="2545" max="2545" width="10.7109375" style="3" customWidth="1"/>
    <col min="2546" max="2546" width="11.7109375" style="3" customWidth="1"/>
    <col min="2547" max="2550" width="0" style="3" hidden="1" customWidth="1"/>
    <col min="2551" max="2551" width="11.7109375" style="3" customWidth="1"/>
    <col min="2552" max="2552" width="10.7109375" style="3" customWidth="1"/>
    <col min="2553" max="2553" width="13.28515625" style="3" customWidth="1"/>
    <col min="2554" max="2554" width="11.7109375" style="3" customWidth="1"/>
    <col min="2555" max="2555" width="9.28515625" style="3" customWidth="1"/>
    <col min="2556" max="2556" width="8.85546875" style="3" customWidth="1"/>
    <col min="2557" max="2558" width="8.42578125" style="3" customWidth="1"/>
    <col min="2559" max="2559" width="9.28515625" style="3" customWidth="1"/>
    <col min="2560" max="2560" width="8" style="3" customWidth="1"/>
    <col min="2561" max="2563" width="8.42578125" style="3" customWidth="1"/>
    <col min="2564" max="2564" width="12.42578125" style="3" customWidth="1"/>
    <col min="2565" max="2565" width="15.5703125" style="3" customWidth="1"/>
    <col min="2566" max="2566" width="11.28515625" style="3" customWidth="1"/>
    <col min="2567" max="2567" width="11.140625" style="3" customWidth="1"/>
    <col min="2568" max="2568" width="9.42578125" style="3" customWidth="1"/>
    <col min="2569" max="2573" width="0" style="3" hidden="1" customWidth="1"/>
    <col min="2574" max="2574" width="12.28515625" style="3" customWidth="1"/>
    <col min="2575" max="2577" width="0" style="3" hidden="1" customWidth="1"/>
    <col min="2578" max="2578" width="12.28515625" style="3" customWidth="1"/>
    <col min="2579" max="2581" width="0" style="3" hidden="1" customWidth="1"/>
    <col min="2582" max="2582" width="12.28515625" style="3" customWidth="1"/>
    <col min="2583" max="2585" width="0" style="3" hidden="1" customWidth="1"/>
    <col min="2586" max="2587" width="12.28515625" style="3" customWidth="1"/>
    <col min="2588" max="2588" width="12.140625" style="3" customWidth="1"/>
    <col min="2589" max="2589" width="9" style="3" customWidth="1"/>
    <col min="2590" max="2590" width="8.7109375" style="3" customWidth="1"/>
    <col min="2591" max="2591" width="10" style="3" customWidth="1"/>
    <col min="2592" max="2592" width="8.42578125" style="3" customWidth="1"/>
    <col min="2593" max="2593" width="8.7109375" style="3" customWidth="1"/>
    <col min="2594" max="2594" width="7.7109375" style="3" customWidth="1"/>
    <col min="2595" max="2595" width="8.42578125" style="3" customWidth="1"/>
    <col min="2596" max="2596" width="7.7109375" style="3" customWidth="1"/>
    <col min="2597" max="2785" width="9.140625" style="3"/>
    <col min="2786" max="2786" width="11.5703125" style="3" customWidth="1"/>
    <col min="2787" max="2787" width="11" style="3" customWidth="1"/>
    <col min="2788" max="2788" width="9.5703125" style="3" customWidth="1"/>
    <col min="2789" max="2789" width="9.140625" style="3" customWidth="1"/>
    <col min="2790" max="2790" width="7.28515625" style="3" customWidth="1"/>
    <col min="2791" max="2800" width="0" style="3" hidden="1" customWidth="1"/>
    <col min="2801" max="2801" width="10.7109375" style="3" customWidth="1"/>
    <col min="2802" max="2802" width="11.7109375" style="3" customWidth="1"/>
    <col min="2803" max="2806" width="0" style="3" hidden="1" customWidth="1"/>
    <col min="2807" max="2807" width="11.7109375" style="3" customWidth="1"/>
    <col min="2808" max="2808" width="10.7109375" style="3" customWidth="1"/>
    <col min="2809" max="2809" width="13.28515625" style="3" customWidth="1"/>
    <col min="2810" max="2810" width="11.7109375" style="3" customWidth="1"/>
    <col min="2811" max="2811" width="9.28515625" style="3" customWidth="1"/>
    <col min="2812" max="2812" width="8.85546875" style="3" customWidth="1"/>
    <col min="2813" max="2814" width="8.42578125" style="3" customWidth="1"/>
    <col min="2815" max="2815" width="9.28515625" style="3" customWidth="1"/>
    <col min="2816" max="2816" width="8" style="3" customWidth="1"/>
    <col min="2817" max="2819" width="8.42578125" style="3" customWidth="1"/>
    <col min="2820" max="2820" width="12.42578125" style="3" customWidth="1"/>
    <col min="2821" max="2821" width="15.5703125" style="3" customWidth="1"/>
    <col min="2822" max="2822" width="11.28515625" style="3" customWidth="1"/>
    <col min="2823" max="2823" width="11.140625" style="3" customWidth="1"/>
    <col min="2824" max="2824" width="9.42578125" style="3" customWidth="1"/>
    <col min="2825" max="2829" width="0" style="3" hidden="1" customWidth="1"/>
    <col min="2830" max="2830" width="12.28515625" style="3" customWidth="1"/>
    <col min="2831" max="2833" width="0" style="3" hidden="1" customWidth="1"/>
    <col min="2834" max="2834" width="12.28515625" style="3" customWidth="1"/>
    <col min="2835" max="2837" width="0" style="3" hidden="1" customWidth="1"/>
    <col min="2838" max="2838" width="12.28515625" style="3" customWidth="1"/>
    <col min="2839" max="2841" width="0" style="3" hidden="1" customWidth="1"/>
    <col min="2842" max="2843" width="12.28515625" style="3" customWidth="1"/>
    <col min="2844" max="2844" width="12.140625" style="3" customWidth="1"/>
    <col min="2845" max="2845" width="9" style="3" customWidth="1"/>
    <col min="2846" max="2846" width="8.7109375" style="3" customWidth="1"/>
    <col min="2847" max="2847" width="10" style="3" customWidth="1"/>
    <col min="2848" max="2848" width="8.42578125" style="3" customWidth="1"/>
    <col min="2849" max="2849" width="8.7109375" style="3" customWidth="1"/>
    <col min="2850" max="2850" width="7.7109375" style="3" customWidth="1"/>
    <col min="2851" max="2851" width="8.42578125" style="3" customWidth="1"/>
    <col min="2852" max="2852" width="7.7109375" style="3" customWidth="1"/>
    <col min="2853" max="3041" width="9.140625" style="3"/>
    <col min="3042" max="3042" width="11.5703125" style="3" customWidth="1"/>
    <col min="3043" max="3043" width="11" style="3" customWidth="1"/>
    <col min="3044" max="3044" width="9.5703125" style="3" customWidth="1"/>
    <col min="3045" max="3045" width="9.140625" style="3" customWidth="1"/>
    <col min="3046" max="3046" width="7.28515625" style="3" customWidth="1"/>
    <col min="3047" max="3056" width="0" style="3" hidden="1" customWidth="1"/>
    <col min="3057" max="3057" width="10.7109375" style="3" customWidth="1"/>
    <col min="3058" max="3058" width="11.7109375" style="3" customWidth="1"/>
    <col min="3059" max="3062" width="0" style="3" hidden="1" customWidth="1"/>
    <col min="3063" max="3063" width="11.7109375" style="3" customWidth="1"/>
    <col min="3064" max="3064" width="10.7109375" style="3" customWidth="1"/>
    <col min="3065" max="3065" width="13.28515625" style="3" customWidth="1"/>
    <col min="3066" max="3066" width="11.7109375" style="3" customWidth="1"/>
    <col min="3067" max="3067" width="9.28515625" style="3" customWidth="1"/>
    <col min="3068" max="3068" width="8.85546875" style="3" customWidth="1"/>
    <col min="3069" max="3070" width="8.42578125" style="3" customWidth="1"/>
    <col min="3071" max="3071" width="9.28515625" style="3" customWidth="1"/>
    <col min="3072" max="3072" width="8" style="3" customWidth="1"/>
    <col min="3073" max="3075" width="8.42578125" style="3" customWidth="1"/>
    <col min="3076" max="3076" width="12.42578125" style="3" customWidth="1"/>
    <col min="3077" max="3077" width="15.5703125" style="3" customWidth="1"/>
    <col min="3078" max="3078" width="11.28515625" style="3" customWidth="1"/>
    <col min="3079" max="3079" width="11.140625" style="3" customWidth="1"/>
    <col min="3080" max="3080" width="9.42578125" style="3" customWidth="1"/>
    <col min="3081" max="3085" width="0" style="3" hidden="1" customWidth="1"/>
    <col min="3086" max="3086" width="12.28515625" style="3" customWidth="1"/>
    <col min="3087" max="3089" width="0" style="3" hidden="1" customWidth="1"/>
    <col min="3090" max="3090" width="12.28515625" style="3" customWidth="1"/>
    <col min="3091" max="3093" width="0" style="3" hidden="1" customWidth="1"/>
    <col min="3094" max="3094" width="12.28515625" style="3" customWidth="1"/>
    <col min="3095" max="3097" width="0" style="3" hidden="1" customWidth="1"/>
    <col min="3098" max="3099" width="12.28515625" style="3" customWidth="1"/>
    <col min="3100" max="3100" width="12.140625" style="3" customWidth="1"/>
    <col min="3101" max="3101" width="9" style="3" customWidth="1"/>
    <col min="3102" max="3102" width="8.7109375" style="3" customWidth="1"/>
    <col min="3103" max="3103" width="10" style="3" customWidth="1"/>
    <col min="3104" max="3104" width="8.42578125" style="3" customWidth="1"/>
    <col min="3105" max="3105" width="8.7109375" style="3" customWidth="1"/>
    <col min="3106" max="3106" width="7.7109375" style="3" customWidth="1"/>
    <col min="3107" max="3107" width="8.42578125" style="3" customWidth="1"/>
    <col min="3108" max="3108" width="7.7109375" style="3" customWidth="1"/>
    <col min="3109" max="3297" width="9.140625" style="3"/>
    <col min="3298" max="3298" width="11.5703125" style="3" customWidth="1"/>
    <col min="3299" max="3299" width="11" style="3" customWidth="1"/>
    <col min="3300" max="3300" width="9.5703125" style="3" customWidth="1"/>
    <col min="3301" max="3301" width="9.140625" style="3" customWidth="1"/>
    <col min="3302" max="3302" width="7.28515625" style="3" customWidth="1"/>
    <col min="3303" max="3312" width="0" style="3" hidden="1" customWidth="1"/>
    <col min="3313" max="3313" width="10.7109375" style="3" customWidth="1"/>
    <col min="3314" max="3314" width="11.7109375" style="3" customWidth="1"/>
    <col min="3315" max="3318" width="0" style="3" hidden="1" customWidth="1"/>
    <col min="3319" max="3319" width="11.7109375" style="3" customWidth="1"/>
    <col min="3320" max="3320" width="10.7109375" style="3" customWidth="1"/>
    <col min="3321" max="3321" width="13.28515625" style="3" customWidth="1"/>
    <col min="3322" max="3322" width="11.7109375" style="3" customWidth="1"/>
    <col min="3323" max="3323" width="9.28515625" style="3" customWidth="1"/>
    <col min="3324" max="3324" width="8.85546875" style="3" customWidth="1"/>
    <col min="3325" max="3326" width="8.42578125" style="3" customWidth="1"/>
    <col min="3327" max="3327" width="9.28515625" style="3" customWidth="1"/>
    <col min="3328" max="3328" width="8" style="3" customWidth="1"/>
    <col min="3329" max="3331" width="8.42578125" style="3" customWidth="1"/>
    <col min="3332" max="3332" width="12.42578125" style="3" customWidth="1"/>
    <col min="3333" max="3333" width="15.5703125" style="3" customWidth="1"/>
    <col min="3334" max="3334" width="11.28515625" style="3" customWidth="1"/>
    <col min="3335" max="3335" width="11.140625" style="3" customWidth="1"/>
    <col min="3336" max="3336" width="9.42578125" style="3" customWidth="1"/>
    <col min="3337" max="3341" width="0" style="3" hidden="1" customWidth="1"/>
    <col min="3342" max="3342" width="12.28515625" style="3" customWidth="1"/>
    <col min="3343" max="3345" width="0" style="3" hidden="1" customWidth="1"/>
    <col min="3346" max="3346" width="12.28515625" style="3" customWidth="1"/>
    <col min="3347" max="3349" width="0" style="3" hidden="1" customWidth="1"/>
    <col min="3350" max="3350" width="12.28515625" style="3" customWidth="1"/>
    <col min="3351" max="3353" width="0" style="3" hidden="1" customWidth="1"/>
    <col min="3354" max="3355" width="12.28515625" style="3" customWidth="1"/>
    <col min="3356" max="3356" width="12.140625" style="3" customWidth="1"/>
    <col min="3357" max="3357" width="9" style="3" customWidth="1"/>
    <col min="3358" max="3358" width="8.7109375" style="3" customWidth="1"/>
    <col min="3359" max="3359" width="10" style="3" customWidth="1"/>
    <col min="3360" max="3360" width="8.42578125" style="3" customWidth="1"/>
    <col min="3361" max="3361" width="8.7109375" style="3" customWidth="1"/>
    <col min="3362" max="3362" width="7.7109375" style="3" customWidth="1"/>
    <col min="3363" max="3363" width="8.42578125" style="3" customWidth="1"/>
    <col min="3364" max="3364" width="7.7109375" style="3" customWidth="1"/>
    <col min="3365" max="3553" width="9.140625" style="3"/>
    <col min="3554" max="3554" width="11.5703125" style="3" customWidth="1"/>
    <col min="3555" max="3555" width="11" style="3" customWidth="1"/>
    <col min="3556" max="3556" width="9.5703125" style="3" customWidth="1"/>
    <col min="3557" max="3557" width="9.140625" style="3" customWidth="1"/>
    <col min="3558" max="3558" width="7.28515625" style="3" customWidth="1"/>
    <col min="3559" max="3568" width="0" style="3" hidden="1" customWidth="1"/>
    <col min="3569" max="3569" width="10.7109375" style="3" customWidth="1"/>
    <col min="3570" max="3570" width="11.7109375" style="3" customWidth="1"/>
    <col min="3571" max="3574" width="0" style="3" hidden="1" customWidth="1"/>
    <col min="3575" max="3575" width="11.7109375" style="3" customWidth="1"/>
    <col min="3576" max="3576" width="10.7109375" style="3" customWidth="1"/>
    <col min="3577" max="3577" width="13.28515625" style="3" customWidth="1"/>
    <col min="3578" max="3578" width="11.7109375" style="3" customWidth="1"/>
    <col min="3579" max="3579" width="9.28515625" style="3" customWidth="1"/>
    <col min="3580" max="3580" width="8.85546875" style="3" customWidth="1"/>
    <col min="3581" max="3582" width="8.42578125" style="3" customWidth="1"/>
    <col min="3583" max="3583" width="9.28515625" style="3" customWidth="1"/>
    <col min="3584" max="3584" width="8" style="3" customWidth="1"/>
    <col min="3585" max="3587" width="8.42578125" style="3" customWidth="1"/>
    <col min="3588" max="3588" width="12.42578125" style="3" customWidth="1"/>
    <col min="3589" max="3589" width="15.5703125" style="3" customWidth="1"/>
    <col min="3590" max="3590" width="11.28515625" style="3" customWidth="1"/>
    <col min="3591" max="3591" width="11.140625" style="3" customWidth="1"/>
    <col min="3592" max="3592" width="9.42578125" style="3" customWidth="1"/>
    <col min="3593" max="3597" width="0" style="3" hidden="1" customWidth="1"/>
    <col min="3598" max="3598" width="12.28515625" style="3" customWidth="1"/>
    <col min="3599" max="3601" width="0" style="3" hidden="1" customWidth="1"/>
    <col min="3602" max="3602" width="12.28515625" style="3" customWidth="1"/>
    <col min="3603" max="3605" width="0" style="3" hidden="1" customWidth="1"/>
    <col min="3606" max="3606" width="12.28515625" style="3" customWidth="1"/>
    <col min="3607" max="3609" width="0" style="3" hidden="1" customWidth="1"/>
    <col min="3610" max="3611" width="12.28515625" style="3" customWidth="1"/>
    <col min="3612" max="3612" width="12.140625" style="3" customWidth="1"/>
    <col min="3613" max="3613" width="9" style="3" customWidth="1"/>
    <col min="3614" max="3614" width="8.7109375" style="3" customWidth="1"/>
    <col min="3615" max="3615" width="10" style="3" customWidth="1"/>
    <col min="3616" max="3616" width="8.42578125" style="3" customWidth="1"/>
    <col min="3617" max="3617" width="8.7109375" style="3" customWidth="1"/>
    <col min="3618" max="3618" width="7.7109375" style="3" customWidth="1"/>
    <col min="3619" max="3619" width="8.42578125" style="3" customWidth="1"/>
    <col min="3620" max="3620" width="7.7109375" style="3" customWidth="1"/>
    <col min="3621" max="3809" width="9.140625" style="3"/>
    <col min="3810" max="3810" width="11.5703125" style="3" customWidth="1"/>
    <col min="3811" max="3811" width="11" style="3" customWidth="1"/>
    <col min="3812" max="3812" width="9.5703125" style="3" customWidth="1"/>
    <col min="3813" max="3813" width="9.140625" style="3" customWidth="1"/>
    <col min="3814" max="3814" width="7.28515625" style="3" customWidth="1"/>
    <col min="3815" max="3824" width="0" style="3" hidden="1" customWidth="1"/>
    <col min="3825" max="3825" width="10.7109375" style="3" customWidth="1"/>
    <col min="3826" max="3826" width="11.7109375" style="3" customWidth="1"/>
    <col min="3827" max="3830" width="0" style="3" hidden="1" customWidth="1"/>
    <col min="3831" max="3831" width="11.7109375" style="3" customWidth="1"/>
    <col min="3832" max="3832" width="10.7109375" style="3" customWidth="1"/>
    <col min="3833" max="3833" width="13.28515625" style="3" customWidth="1"/>
    <col min="3834" max="3834" width="11.7109375" style="3" customWidth="1"/>
    <col min="3835" max="3835" width="9.28515625" style="3" customWidth="1"/>
    <col min="3836" max="3836" width="8.85546875" style="3" customWidth="1"/>
    <col min="3837" max="3838" width="8.42578125" style="3" customWidth="1"/>
    <col min="3839" max="3839" width="9.28515625" style="3" customWidth="1"/>
    <col min="3840" max="3840" width="8" style="3" customWidth="1"/>
    <col min="3841" max="3843" width="8.42578125" style="3" customWidth="1"/>
    <col min="3844" max="3844" width="12.42578125" style="3" customWidth="1"/>
    <col min="3845" max="3845" width="15.5703125" style="3" customWidth="1"/>
    <col min="3846" max="3846" width="11.28515625" style="3" customWidth="1"/>
    <col min="3847" max="3847" width="11.140625" style="3" customWidth="1"/>
    <col min="3848" max="3848" width="9.42578125" style="3" customWidth="1"/>
    <col min="3849" max="3853" width="0" style="3" hidden="1" customWidth="1"/>
    <col min="3854" max="3854" width="12.28515625" style="3" customWidth="1"/>
    <col min="3855" max="3857" width="0" style="3" hidden="1" customWidth="1"/>
    <col min="3858" max="3858" width="12.28515625" style="3" customWidth="1"/>
    <col min="3859" max="3861" width="0" style="3" hidden="1" customWidth="1"/>
    <col min="3862" max="3862" width="12.28515625" style="3" customWidth="1"/>
    <col min="3863" max="3865" width="0" style="3" hidden="1" customWidth="1"/>
    <col min="3866" max="3867" width="12.28515625" style="3" customWidth="1"/>
    <col min="3868" max="3868" width="12.140625" style="3" customWidth="1"/>
    <col min="3869" max="3869" width="9" style="3" customWidth="1"/>
    <col min="3870" max="3870" width="8.7109375" style="3" customWidth="1"/>
    <col min="3871" max="3871" width="10" style="3" customWidth="1"/>
    <col min="3872" max="3872" width="8.42578125" style="3" customWidth="1"/>
    <col min="3873" max="3873" width="8.7109375" style="3" customWidth="1"/>
    <col min="3874" max="3874" width="7.7109375" style="3" customWidth="1"/>
    <col min="3875" max="3875" width="8.42578125" style="3" customWidth="1"/>
    <col min="3876" max="3876" width="7.7109375" style="3" customWidth="1"/>
    <col min="3877" max="4065" width="9.140625" style="3"/>
    <col min="4066" max="4066" width="11.5703125" style="3" customWidth="1"/>
    <col min="4067" max="4067" width="11" style="3" customWidth="1"/>
    <col min="4068" max="4068" width="9.5703125" style="3" customWidth="1"/>
    <col min="4069" max="4069" width="9.140625" style="3" customWidth="1"/>
    <col min="4070" max="4070" width="7.28515625" style="3" customWidth="1"/>
    <col min="4071" max="4080" width="0" style="3" hidden="1" customWidth="1"/>
    <col min="4081" max="4081" width="10.7109375" style="3" customWidth="1"/>
    <col min="4082" max="4082" width="11.7109375" style="3" customWidth="1"/>
    <col min="4083" max="4086" width="0" style="3" hidden="1" customWidth="1"/>
    <col min="4087" max="4087" width="11.7109375" style="3" customWidth="1"/>
    <col min="4088" max="4088" width="10.7109375" style="3" customWidth="1"/>
    <col min="4089" max="4089" width="13.28515625" style="3" customWidth="1"/>
    <col min="4090" max="4090" width="11.7109375" style="3" customWidth="1"/>
    <col min="4091" max="4091" width="9.28515625" style="3" customWidth="1"/>
    <col min="4092" max="4092" width="8.85546875" style="3" customWidth="1"/>
    <col min="4093" max="4094" width="8.42578125" style="3" customWidth="1"/>
    <col min="4095" max="4095" width="9.28515625" style="3" customWidth="1"/>
    <col min="4096" max="4096" width="8" style="3" customWidth="1"/>
    <col min="4097" max="4099" width="8.42578125" style="3" customWidth="1"/>
    <col min="4100" max="4100" width="12.42578125" style="3" customWidth="1"/>
    <col min="4101" max="4101" width="15.5703125" style="3" customWidth="1"/>
    <col min="4102" max="4102" width="11.28515625" style="3" customWidth="1"/>
    <col min="4103" max="4103" width="11.140625" style="3" customWidth="1"/>
    <col min="4104" max="4104" width="9.42578125" style="3" customWidth="1"/>
    <col min="4105" max="4109" width="0" style="3" hidden="1" customWidth="1"/>
    <col min="4110" max="4110" width="12.28515625" style="3" customWidth="1"/>
    <col min="4111" max="4113" width="0" style="3" hidden="1" customWidth="1"/>
    <col min="4114" max="4114" width="12.28515625" style="3" customWidth="1"/>
    <col min="4115" max="4117" width="0" style="3" hidden="1" customWidth="1"/>
    <col min="4118" max="4118" width="12.28515625" style="3" customWidth="1"/>
    <col min="4119" max="4121" width="0" style="3" hidden="1" customWidth="1"/>
    <col min="4122" max="4123" width="12.28515625" style="3" customWidth="1"/>
    <col min="4124" max="4124" width="12.140625" style="3" customWidth="1"/>
    <col min="4125" max="4125" width="9" style="3" customWidth="1"/>
    <col min="4126" max="4126" width="8.7109375" style="3" customWidth="1"/>
    <col min="4127" max="4127" width="10" style="3" customWidth="1"/>
    <col min="4128" max="4128" width="8.42578125" style="3" customWidth="1"/>
    <col min="4129" max="4129" width="8.7109375" style="3" customWidth="1"/>
    <col min="4130" max="4130" width="7.7109375" style="3" customWidth="1"/>
    <col min="4131" max="4131" width="8.42578125" style="3" customWidth="1"/>
    <col min="4132" max="4132" width="7.7109375" style="3" customWidth="1"/>
    <col min="4133" max="4321" width="9.140625" style="3"/>
    <col min="4322" max="4322" width="11.5703125" style="3" customWidth="1"/>
    <col min="4323" max="4323" width="11" style="3" customWidth="1"/>
    <col min="4324" max="4324" width="9.5703125" style="3" customWidth="1"/>
    <col min="4325" max="4325" width="9.140625" style="3" customWidth="1"/>
    <col min="4326" max="4326" width="7.28515625" style="3" customWidth="1"/>
    <col min="4327" max="4336" width="0" style="3" hidden="1" customWidth="1"/>
    <col min="4337" max="4337" width="10.7109375" style="3" customWidth="1"/>
    <col min="4338" max="4338" width="11.7109375" style="3" customWidth="1"/>
    <col min="4339" max="4342" width="0" style="3" hidden="1" customWidth="1"/>
    <col min="4343" max="4343" width="11.7109375" style="3" customWidth="1"/>
    <col min="4344" max="4344" width="10.7109375" style="3" customWidth="1"/>
    <col min="4345" max="4345" width="13.28515625" style="3" customWidth="1"/>
    <col min="4346" max="4346" width="11.7109375" style="3" customWidth="1"/>
    <col min="4347" max="4347" width="9.28515625" style="3" customWidth="1"/>
    <col min="4348" max="4348" width="8.85546875" style="3" customWidth="1"/>
    <col min="4349" max="4350" width="8.42578125" style="3" customWidth="1"/>
    <col min="4351" max="4351" width="9.28515625" style="3" customWidth="1"/>
    <col min="4352" max="4352" width="8" style="3" customWidth="1"/>
    <col min="4353" max="4355" width="8.42578125" style="3" customWidth="1"/>
    <col min="4356" max="4356" width="12.42578125" style="3" customWidth="1"/>
    <col min="4357" max="4357" width="15.5703125" style="3" customWidth="1"/>
    <col min="4358" max="4358" width="11.28515625" style="3" customWidth="1"/>
    <col min="4359" max="4359" width="11.140625" style="3" customWidth="1"/>
    <col min="4360" max="4360" width="9.42578125" style="3" customWidth="1"/>
    <col min="4361" max="4365" width="0" style="3" hidden="1" customWidth="1"/>
    <col min="4366" max="4366" width="12.28515625" style="3" customWidth="1"/>
    <col min="4367" max="4369" width="0" style="3" hidden="1" customWidth="1"/>
    <col min="4370" max="4370" width="12.28515625" style="3" customWidth="1"/>
    <col min="4371" max="4373" width="0" style="3" hidden="1" customWidth="1"/>
    <col min="4374" max="4374" width="12.28515625" style="3" customWidth="1"/>
    <col min="4375" max="4377" width="0" style="3" hidden="1" customWidth="1"/>
    <col min="4378" max="4379" width="12.28515625" style="3" customWidth="1"/>
    <col min="4380" max="4380" width="12.140625" style="3" customWidth="1"/>
    <col min="4381" max="4381" width="9" style="3" customWidth="1"/>
    <col min="4382" max="4382" width="8.7109375" style="3" customWidth="1"/>
    <col min="4383" max="4383" width="10" style="3" customWidth="1"/>
    <col min="4384" max="4384" width="8.42578125" style="3" customWidth="1"/>
    <col min="4385" max="4385" width="8.7109375" style="3" customWidth="1"/>
    <col min="4386" max="4386" width="7.7109375" style="3" customWidth="1"/>
    <col min="4387" max="4387" width="8.42578125" style="3" customWidth="1"/>
    <col min="4388" max="4388" width="7.7109375" style="3" customWidth="1"/>
    <col min="4389" max="4577" width="9.140625" style="3"/>
    <col min="4578" max="4578" width="11.5703125" style="3" customWidth="1"/>
    <col min="4579" max="4579" width="11" style="3" customWidth="1"/>
    <col min="4580" max="4580" width="9.5703125" style="3" customWidth="1"/>
    <col min="4581" max="4581" width="9.140625" style="3" customWidth="1"/>
    <col min="4582" max="4582" width="7.28515625" style="3" customWidth="1"/>
    <col min="4583" max="4592" width="0" style="3" hidden="1" customWidth="1"/>
    <col min="4593" max="4593" width="10.7109375" style="3" customWidth="1"/>
    <col min="4594" max="4594" width="11.7109375" style="3" customWidth="1"/>
    <col min="4595" max="4598" width="0" style="3" hidden="1" customWidth="1"/>
    <col min="4599" max="4599" width="11.7109375" style="3" customWidth="1"/>
    <col min="4600" max="4600" width="10.7109375" style="3" customWidth="1"/>
    <col min="4601" max="4601" width="13.28515625" style="3" customWidth="1"/>
    <col min="4602" max="4602" width="11.7109375" style="3" customWidth="1"/>
    <col min="4603" max="4603" width="9.28515625" style="3" customWidth="1"/>
    <col min="4604" max="4604" width="8.85546875" style="3" customWidth="1"/>
    <col min="4605" max="4606" width="8.42578125" style="3" customWidth="1"/>
    <col min="4607" max="4607" width="9.28515625" style="3" customWidth="1"/>
    <col min="4608" max="4608" width="8" style="3" customWidth="1"/>
    <col min="4609" max="4611" width="8.42578125" style="3" customWidth="1"/>
    <col min="4612" max="4612" width="12.42578125" style="3" customWidth="1"/>
    <col min="4613" max="4613" width="15.5703125" style="3" customWidth="1"/>
    <col min="4614" max="4614" width="11.28515625" style="3" customWidth="1"/>
    <col min="4615" max="4615" width="11.140625" style="3" customWidth="1"/>
    <col min="4616" max="4616" width="9.42578125" style="3" customWidth="1"/>
    <col min="4617" max="4621" width="0" style="3" hidden="1" customWidth="1"/>
    <col min="4622" max="4622" width="12.28515625" style="3" customWidth="1"/>
    <col min="4623" max="4625" width="0" style="3" hidden="1" customWidth="1"/>
    <col min="4626" max="4626" width="12.28515625" style="3" customWidth="1"/>
    <col min="4627" max="4629" width="0" style="3" hidden="1" customWidth="1"/>
    <col min="4630" max="4630" width="12.28515625" style="3" customWidth="1"/>
    <col min="4631" max="4633" width="0" style="3" hidden="1" customWidth="1"/>
    <col min="4634" max="4635" width="12.28515625" style="3" customWidth="1"/>
    <col min="4636" max="4636" width="12.140625" style="3" customWidth="1"/>
    <col min="4637" max="4637" width="9" style="3" customWidth="1"/>
    <col min="4638" max="4638" width="8.7109375" style="3" customWidth="1"/>
    <col min="4639" max="4639" width="10" style="3" customWidth="1"/>
    <col min="4640" max="4640" width="8.42578125" style="3" customWidth="1"/>
    <col min="4641" max="4641" width="8.7109375" style="3" customWidth="1"/>
    <col min="4642" max="4642" width="7.7109375" style="3" customWidth="1"/>
    <col min="4643" max="4643" width="8.42578125" style="3" customWidth="1"/>
    <col min="4644" max="4644" width="7.7109375" style="3" customWidth="1"/>
    <col min="4645" max="4833" width="9.140625" style="3"/>
    <col min="4834" max="4834" width="11.5703125" style="3" customWidth="1"/>
    <col min="4835" max="4835" width="11" style="3" customWidth="1"/>
    <col min="4836" max="4836" width="9.5703125" style="3" customWidth="1"/>
    <col min="4837" max="4837" width="9.140625" style="3" customWidth="1"/>
    <col min="4838" max="4838" width="7.28515625" style="3" customWidth="1"/>
    <col min="4839" max="4848" width="0" style="3" hidden="1" customWidth="1"/>
    <col min="4849" max="4849" width="10.7109375" style="3" customWidth="1"/>
    <col min="4850" max="4850" width="11.7109375" style="3" customWidth="1"/>
    <col min="4851" max="4854" width="0" style="3" hidden="1" customWidth="1"/>
    <col min="4855" max="4855" width="11.7109375" style="3" customWidth="1"/>
    <col min="4856" max="4856" width="10.7109375" style="3" customWidth="1"/>
    <col min="4857" max="4857" width="13.28515625" style="3" customWidth="1"/>
    <col min="4858" max="4858" width="11.7109375" style="3" customWidth="1"/>
    <col min="4859" max="4859" width="9.28515625" style="3" customWidth="1"/>
    <col min="4860" max="4860" width="8.85546875" style="3" customWidth="1"/>
    <col min="4861" max="4862" width="8.42578125" style="3" customWidth="1"/>
    <col min="4863" max="4863" width="9.28515625" style="3" customWidth="1"/>
    <col min="4864" max="4864" width="8" style="3" customWidth="1"/>
    <col min="4865" max="4867" width="8.42578125" style="3" customWidth="1"/>
    <col min="4868" max="4868" width="12.42578125" style="3" customWidth="1"/>
    <col min="4869" max="4869" width="15.5703125" style="3" customWidth="1"/>
    <col min="4870" max="4870" width="11.28515625" style="3" customWidth="1"/>
    <col min="4871" max="4871" width="11.140625" style="3" customWidth="1"/>
    <col min="4872" max="4872" width="9.42578125" style="3" customWidth="1"/>
    <col min="4873" max="4877" width="0" style="3" hidden="1" customWidth="1"/>
    <col min="4878" max="4878" width="12.28515625" style="3" customWidth="1"/>
    <col min="4879" max="4881" width="0" style="3" hidden="1" customWidth="1"/>
    <col min="4882" max="4882" width="12.28515625" style="3" customWidth="1"/>
    <col min="4883" max="4885" width="0" style="3" hidden="1" customWidth="1"/>
    <col min="4886" max="4886" width="12.28515625" style="3" customWidth="1"/>
    <col min="4887" max="4889" width="0" style="3" hidden="1" customWidth="1"/>
    <col min="4890" max="4891" width="12.28515625" style="3" customWidth="1"/>
    <col min="4892" max="4892" width="12.140625" style="3" customWidth="1"/>
    <col min="4893" max="4893" width="9" style="3" customWidth="1"/>
    <col min="4894" max="4894" width="8.7109375" style="3" customWidth="1"/>
    <col min="4895" max="4895" width="10" style="3" customWidth="1"/>
    <col min="4896" max="4896" width="8.42578125" style="3" customWidth="1"/>
    <col min="4897" max="4897" width="8.7109375" style="3" customWidth="1"/>
    <col min="4898" max="4898" width="7.7109375" style="3" customWidth="1"/>
    <col min="4899" max="4899" width="8.42578125" style="3" customWidth="1"/>
    <col min="4900" max="4900" width="7.7109375" style="3" customWidth="1"/>
    <col min="4901" max="5089" width="9.140625" style="3"/>
    <col min="5090" max="5090" width="11.5703125" style="3" customWidth="1"/>
    <col min="5091" max="5091" width="11" style="3" customWidth="1"/>
    <col min="5092" max="5092" width="9.5703125" style="3" customWidth="1"/>
    <col min="5093" max="5093" width="9.140625" style="3" customWidth="1"/>
    <col min="5094" max="5094" width="7.28515625" style="3" customWidth="1"/>
    <col min="5095" max="5104" width="0" style="3" hidden="1" customWidth="1"/>
    <col min="5105" max="5105" width="10.7109375" style="3" customWidth="1"/>
    <col min="5106" max="5106" width="11.7109375" style="3" customWidth="1"/>
    <col min="5107" max="5110" width="0" style="3" hidden="1" customWidth="1"/>
    <col min="5111" max="5111" width="11.7109375" style="3" customWidth="1"/>
    <col min="5112" max="5112" width="10.7109375" style="3" customWidth="1"/>
    <col min="5113" max="5113" width="13.28515625" style="3" customWidth="1"/>
    <col min="5114" max="5114" width="11.7109375" style="3" customWidth="1"/>
    <col min="5115" max="5115" width="9.28515625" style="3" customWidth="1"/>
    <col min="5116" max="5116" width="8.85546875" style="3" customWidth="1"/>
    <col min="5117" max="5118" width="8.42578125" style="3" customWidth="1"/>
    <col min="5119" max="5119" width="9.28515625" style="3" customWidth="1"/>
    <col min="5120" max="5120" width="8" style="3" customWidth="1"/>
    <col min="5121" max="5123" width="8.42578125" style="3" customWidth="1"/>
    <col min="5124" max="5124" width="12.42578125" style="3" customWidth="1"/>
    <col min="5125" max="5125" width="15.5703125" style="3" customWidth="1"/>
    <col min="5126" max="5126" width="11.28515625" style="3" customWidth="1"/>
    <col min="5127" max="5127" width="11.140625" style="3" customWidth="1"/>
    <col min="5128" max="5128" width="9.42578125" style="3" customWidth="1"/>
    <col min="5129" max="5133" width="0" style="3" hidden="1" customWidth="1"/>
    <col min="5134" max="5134" width="12.28515625" style="3" customWidth="1"/>
    <col min="5135" max="5137" width="0" style="3" hidden="1" customWidth="1"/>
    <col min="5138" max="5138" width="12.28515625" style="3" customWidth="1"/>
    <col min="5139" max="5141" width="0" style="3" hidden="1" customWidth="1"/>
    <col min="5142" max="5142" width="12.28515625" style="3" customWidth="1"/>
    <col min="5143" max="5145" width="0" style="3" hidden="1" customWidth="1"/>
    <col min="5146" max="5147" width="12.28515625" style="3" customWidth="1"/>
    <col min="5148" max="5148" width="12.140625" style="3" customWidth="1"/>
    <col min="5149" max="5149" width="9" style="3" customWidth="1"/>
    <col min="5150" max="5150" width="8.7109375" style="3" customWidth="1"/>
    <col min="5151" max="5151" width="10" style="3" customWidth="1"/>
    <col min="5152" max="5152" width="8.42578125" style="3" customWidth="1"/>
    <col min="5153" max="5153" width="8.7109375" style="3" customWidth="1"/>
    <col min="5154" max="5154" width="7.7109375" style="3" customWidth="1"/>
    <col min="5155" max="5155" width="8.42578125" style="3" customWidth="1"/>
    <col min="5156" max="5156" width="7.7109375" style="3" customWidth="1"/>
    <col min="5157" max="5345" width="9.140625" style="3"/>
    <col min="5346" max="5346" width="11.5703125" style="3" customWidth="1"/>
    <col min="5347" max="5347" width="11" style="3" customWidth="1"/>
    <col min="5348" max="5348" width="9.5703125" style="3" customWidth="1"/>
    <col min="5349" max="5349" width="9.140625" style="3" customWidth="1"/>
    <col min="5350" max="5350" width="7.28515625" style="3" customWidth="1"/>
    <col min="5351" max="5360" width="0" style="3" hidden="1" customWidth="1"/>
    <col min="5361" max="5361" width="10.7109375" style="3" customWidth="1"/>
    <col min="5362" max="5362" width="11.7109375" style="3" customWidth="1"/>
    <col min="5363" max="5366" width="0" style="3" hidden="1" customWidth="1"/>
    <col min="5367" max="5367" width="11.7109375" style="3" customWidth="1"/>
    <col min="5368" max="5368" width="10.7109375" style="3" customWidth="1"/>
    <col min="5369" max="5369" width="13.28515625" style="3" customWidth="1"/>
    <col min="5370" max="5370" width="11.7109375" style="3" customWidth="1"/>
    <col min="5371" max="5371" width="9.28515625" style="3" customWidth="1"/>
    <col min="5372" max="5372" width="8.85546875" style="3" customWidth="1"/>
    <col min="5373" max="5374" width="8.42578125" style="3" customWidth="1"/>
    <col min="5375" max="5375" width="9.28515625" style="3" customWidth="1"/>
    <col min="5376" max="5376" width="8" style="3" customWidth="1"/>
    <col min="5377" max="5379" width="8.42578125" style="3" customWidth="1"/>
    <col min="5380" max="5380" width="12.42578125" style="3" customWidth="1"/>
    <col min="5381" max="5381" width="15.5703125" style="3" customWidth="1"/>
    <col min="5382" max="5382" width="11.28515625" style="3" customWidth="1"/>
    <col min="5383" max="5383" width="11.140625" style="3" customWidth="1"/>
    <col min="5384" max="5384" width="9.42578125" style="3" customWidth="1"/>
    <col min="5385" max="5389" width="0" style="3" hidden="1" customWidth="1"/>
    <col min="5390" max="5390" width="12.28515625" style="3" customWidth="1"/>
    <col min="5391" max="5393" width="0" style="3" hidden="1" customWidth="1"/>
    <col min="5394" max="5394" width="12.28515625" style="3" customWidth="1"/>
    <col min="5395" max="5397" width="0" style="3" hidden="1" customWidth="1"/>
    <col min="5398" max="5398" width="12.28515625" style="3" customWidth="1"/>
    <col min="5399" max="5401" width="0" style="3" hidden="1" customWidth="1"/>
    <col min="5402" max="5403" width="12.28515625" style="3" customWidth="1"/>
    <col min="5404" max="5404" width="12.140625" style="3" customWidth="1"/>
    <col min="5405" max="5405" width="9" style="3" customWidth="1"/>
    <col min="5406" max="5406" width="8.7109375" style="3" customWidth="1"/>
    <col min="5407" max="5407" width="10" style="3" customWidth="1"/>
    <col min="5408" max="5408" width="8.42578125" style="3" customWidth="1"/>
    <col min="5409" max="5409" width="8.7109375" style="3" customWidth="1"/>
    <col min="5410" max="5410" width="7.7109375" style="3" customWidth="1"/>
    <col min="5411" max="5411" width="8.42578125" style="3" customWidth="1"/>
    <col min="5412" max="5412" width="7.7109375" style="3" customWidth="1"/>
    <col min="5413" max="5601" width="9.140625" style="3"/>
    <col min="5602" max="5602" width="11.5703125" style="3" customWidth="1"/>
    <col min="5603" max="5603" width="11" style="3" customWidth="1"/>
    <col min="5604" max="5604" width="9.5703125" style="3" customWidth="1"/>
    <col min="5605" max="5605" width="9.140625" style="3" customWidth="1"/>
    <col min="5606" max="5606" width="7.28515625" style="3" customWidth="1"/>
    <col min="5607" max="5616" width="0" style="3" hidden="1" customWidth="1"/>
    <col min="5617" max="5617" width="10.7109375" style="3" customWidth="1"/>
    <col min="5618" max="5618" width="11.7109375" style="3" customWidth="1"/>
    <col min="5619" max="5622" width="0" style="3" hidden="1" customWidth="1"/>
    <col min="5623" max="5623" width="11.7109375" style="3" customWidth="1"/>
    <col min="5624" max="5624" width="10.7109375" style="3" customWidth="1"/>
    <col min="5625" max="5625" width="13.28515625" style="3" customWidth="1"/>
    <col min="5626" max="5626" width="11.7109375" style="3" customWidth="1"/>
    <col min="5627" max="5627" width="9.28515625" style="3" customWidth="1"/>
    <col min="5628" max="5628" width="8.85546875" style="3" customWidth="1"/>
    <col min="5629" max="5630" width="8.42578125" style="3" customWidth="1"/>
    <col min="5631" max="5631" width="9.28515625" style="3" customWidth="1"/>
    <col min="5632" max="5632" width="8" style="3" customWidth="1"/>
    <col min="5633" max="5635" width="8.42578125" style="3" customWidth="1"/>
    <col min="5636" max="5636" width="12.42578125" style="3" customWidth="1"/>
    <col min="5637" max="5637" width="15.5703125" style="3" customWidth="1"/>
    <col min="5638" max="5638" width="11.28515625" style="3" customWidth="1"/>
    <col min="5639" max="5639" width="11.140625" style="3" customWidth="1"/>
    <col min="5640" max="5640" width="9.42578125" style="3" customWidth="1"/>
    <col min="5641" max="5645" width="0" style="3" hidden="1" customWidth="1"/>
    <col min="5646" max="5646" width="12.28515625" style="3" customWidth="1"/>
    <col min="5647" max="5649" width="0" style="3" hidden="1" customWidth="1"/>
    <col min="5650" max="5650" width="12.28515625" style="3" customWidth="1"/>
    <col min="5651" max="5653" width="0" style="3" hidden="1" customWidth="1"/>
    <col min="5654" max="5654" width="12.28515625" style="3" customWidth="1"/>
    <col min="5655" max="5657" width="0" style="3" hidden="1" customWidth="1"/>
    <col min="5658" max="5659" width="12.28515625" style="3" customWidth="1"/>
    <col min="5660" max="5660" width="12.140625" style="3" customWidth="1"/>
    <col min="5661" max="5661" width="9" style="3" customWidth="1"/>
    <col min="5662" max="5662" width="8.7109375" style="3" customWidth="1"/>
    <col min="5663" max="5663" width="10" style="3" customWidth="1"/>
    <col min="5664" max="5664" width="8.42578125" style="3" customWidth="1"/>
    <col min="5665" max="5665" width="8.7109375" style="3" customWidth="1"/>
    <col min="5666" max="5666" width="7.7109375" style="3" customWidth="1"/>
    <col min="5667" max="5667" width="8.42578125" style="3" customWidth="1"/>
    <col min="5668" max="5668" width="7.7109375" style="3" customWidth="1"/>
    <col min="5669" max="5857" width="9.140625" style="3"/>
    <col min="5858" max="5858" width="11.5703125" style="3" customWidth="1"/>
    <col min="5859" max="5859" width="11" style="3" customWidth="1"/>
    <col min="5860" max="5860" width="9.5703125" style="3" customWidth="1"/>
    <col min="5861" max="5861" width="9.140625" style="3" customWidth="1"/>
    <col min="5862" max="5862" width="7.28515625" style="3" customWidth="1"/>
    <col min="5863" max="5872" width="0" style="3" hidden="1" customWidth="1"/>
    <col min="5873" max="5873" width="10.7109375" style="3" customWidth="1"/>
    <col min="5874" max="5874" width="11.7109375" style="3" customWidth="1"/>
    <col min="5875" max="5878" width="0" style="3" hidden="1" customWidth="1"/>
    <col min="5879" max="5879" width="11.7109375" style="3" customWidth="1"/>
    <col min="5880" max="5880" width="10.7109375" style="3" customWidth="1"/>
    <col min="5881" max="5881" width="13.28515625" style="3" customWidth="1"/>
    <col min="5882" max="5882" width="11.7109375" style="3" customWidth="1"/>
    <col min="5883" max="5883" width="9.28515625" style="3" customWidth="1"/>
    <col min="5884" max="5884" width="8.85546875" style="3" customWidth="1"/>
    <col min="5885" max="5886" width="8.42578125" style="3" customWidth="1"/>
    <col min="5887" max="5887" width="9.28515625" style="3" customWidth="1"/>
    <col min="5888" max="5888" width="8" style="3" customWidth="1"/>
    <col min="5889" max="5891" width="8.42578125" style="3" customWidth="1"/>
    <col min="5892" max="5892" width="12.42578125" style="3" customWidth="1"/>
    <col min="5893" max="5893" width="15.5703125" style="3" customWidth="1"/>
    <col min="5894" max="5894" width="11.28515625" style="3" customWidth="1"/>
    <col min="5895" max="5895" width="11.140625" style="3" customWidth="1"/>
    <col min="5896" max="5896" width="9.42578125" style="3" customWidth="1"/>
    <col min="5897" max="5901" width="0" style="3" hidden="1" customWidth="1"/>
    <col min="5902" max="5902" width="12.28515625" style="3" customWidth="1"/>
    <col min="5903" max="5905" width="0" style="3" hidden="1" customWidth="1"/>
    <col min="5906" max="5906" width="12.28515625" style="3" customWidth="1"/>
    <col min="5907" max="5909" width="0" style="3" hidden="1" customWidth="1"/>
    <col min="5910" max="5910" width="12.28515625" style="3" customWidth="1"/>
    <col min="5911" max="5913" width="0" style="3" hidden="1" customWidth="1"/>
    <col min="5914" max="5915" width="12.28515625" style="3" customWidth="1"/>
    <col min="5916" max="5916" width="12.140625" style="3" customWidth="1"/>
    <col min="5917" max="5917" width="9" style="3" customWidth="1"/>
    <col min="5918" max="5918" width="8.7109375" style="3" customWidth="1"/>
    <col min="5919" max="5919" width="10" style="3" customWidth="1"/>
    <col min="5920" max="5920" width="8.42578125" style="3" customWidth="1"/>
    <col min="5921" max="5921" width="8.7109375" style="3" customWidth="1"/>
    <col min="5922" max="5922" width="7.7109375" style="3" customWidth="1"/>
    <col min="5923" max="5923" width="8.42578125" style="3" customWidth="1"/>
    <col min="5924" max="5924" width="7.7109375" style="3" customWidth="1"/>
    <col min="5925" max="6113" width="9.140625" style="3"/>
    <col min="6114" max="6114" width="11.5703125" style="3" customWidth="1"/>
    <col min="6115" max="6115" width="11" style="3" customWidth="1"/>
    <col min="6116" max="6116" width="9.5703125" style="3" customWidth="1"/>
    <col min="6117" max="6117" width="9.140625" style="3" customWidth="1"/>
    <col min="6118" max="6118" width="7.28515625" style="3" customWidth="1"/>
    <col min="6119" max="6128" width="0" style="3" hidden="1" customWidth="1"/>
    <col min="6129" max="6129" width="10.7109375" style="3" customWidth="1"/>
    <col min="6130" max="6130" width="11.7109375" style="3" customWidth="1"/>
    <col min="6131" max="6134" width="0" style="3" hidden="1" customWidth="1"/>
    <col min="6135" max="6135" width="11.7109375" style="3" customWidth="1"/>
    <col min="6136" max="6136" width="10.7109375" style="3" customWidth="1"/>
    <col min="6137" max="6137" width="13.28515625" style="3" customWidth="1"/>
    <col min="6138" max="6138" width="11.7109375" style="3" customWidth="1"/>
    <col min="6139" max="6139" width="9.28515625" style="3" customWidth="1"/>
    <col min="6140" max="6140" width="8.85546875" style="3" customWidth="1"/>
    <col min="6141" max="6142" width="8.42578125" style="3" customWidth="1"/>
    <col min="6143" max="6143" width="9.28515625" style="3" customWidth="1"/>
    <col min="6144" max="6144" width="8" style="3" customWidth="1"/>
    <col min="6145" max="6147" width="8.42578125" style="3" customWidth="1"/>
    <col min="6148" max="6148" width="12.42578125" style="3" customWidth="1"/>
    <col min="6149" max="6149" width="15.5703125" style="3" customWidth="1"/>
    <col min="6150" max="6150" width="11.28515625" style="3" customWidth="1"/>
    <col min="6151" max="6151" width="11.140625" style="3" customWidth="1"/>
    <col min="6152" max="6152" width="9.42578125" style="3" customWidth="1"/>
    <col min="6153" max="6157" width="0" style="3" hidden="1" customWidth="1"/>
    <col min="6158" max="6158" width="12.28515625" style="3" customWidth="1"/>
    <col min="6159" max="6161" width="0" style="3" hidden="1" customWidth="1"/>
    <col min="6162" max="6162" width="12.28515625" style="3" customWidth="1"/>
    <col min="6163" max="6165" width="0" style="3" hidden="1" customWidth="1"/>
    <col min="6166" max="6166" width="12.28515625" style="3" customWidth="1"/>
    <col min="6167" max="6169" width="0" style="3" hidden="1" customWidth="1"/>
    <col min="6170" max="6171" width="12.28515625" style="3" customWidth="1"/>
    <col min="6172" max="6172" width="12.140625" style="3" customWidth="1"/>
    <col min="6173" max="6173" width="9" style="3" customWidth="1"/>
    <col min="6174" max="6174" width="8.7109375" style="3" customWidth="1"/>
    <col min="6175" max="6175" width="10" style="3" customWidth="1"/>
    <col min="6176" max="6176" width="8.42578125" style="3" customWidth="1"/>
    <col min="6177" max="6177" width="8.7109375" style="3" customWidth="1"/>
    <col min="6178" max="6178" width="7.7109375" style="3" customWidth="1"/>
    <col min="6179" max="6179" width="8.42578125" style="3" customWidth="1"/>
    <col min="6180" max="6180" width="7.7109375" style="3" customWidth="1"/>
    <col min="6181" max="6369" width="9.140625" style="3"/>
    <col min="6370" max="6370" width="11.5703125" style="3" customWidth="1"/>
    <col min="6371" max="6371" width="11" style="3" customWidth="1"/>
    <col min="6372" max="6372" width="9.5703125" style="3" customWidth="1"/>
    <col min="6373" max="6373" width="9.140625" style="3" customWidth="1"/>
    <col min="6374" max="6374" width="7.28515625" style="3" customWidth="1"/>
    <col min="6375" max="6384" width="0" style="3" hidden="1" customWidth="1"/>
    <col min="6385" max="6385" width="10.7109375" style="3" customWidth="1"/>
    <col min="6386" max="6386" width="11.7109375" style="3" customWidth="1"/>
    <col min="6387" max="6390" width="0" style="3" hidden="1" customWidth="1"/>
    <col min="6391" max="6391" width="11.7109375" style="3" customWidth="1"/>
    <col min="6392" max="6392" width="10.7109375" style="3" customWidth="1"/>
    <col min="6393" max="6393" width="13.28515625" style="3" customWidth="1"/>
    <col min="6394" max="6394" width="11.7109375" style="3" customWidth="1"/>
    <col min="6395" max="6395" width="9.28515625" style="3" customWidth="1"/>
    <col min="6396" max="6396" width="8.85546875" style="3" customWidth="1"/>
    <col min="6397" max="6398" width="8.42578125" style="3" customWidth="1"/>
    <col min="6399" max="6399" width="9.28515625" style="3" customWidth="1"/>
    <col min="6400" max="6400" width="8" style="3" customWidth="1"/>
    <col min="6401" max="6403" width="8.42578125" style="3" customWidth="1"/>
    <col min="6404" max="6404" width="12.42578125" style="3" customWidth="1"/>
    <col min="6405" max="6405" width="15.5703125" style="3" customWidth="1"/>
    <col min="6406" max="6406" width="11.28515625" style="3" customWidth="1"/>
    <col min="6407" max="6407" width="11.140625" style="3" customWidth="1"/>
    <col min="6408" max="6408" width="9.42578125" style="3" customWidth="1"/>
    <col min="6409" max="6413" width="0" style="3" hidden="1" customWidth="1"/>
    <col min="6414" max="6414" width="12.28515625" style="3" customWidth="1"/>
    <col min="6415" max="6417" width="0" style="3" hidden="1" customWidth="1"/>
    <col min="6418" max="6418" width="12.28515625" style="3" customWidth="1"/>
    <col min="6419" max="6421" width="0" style="3" hidden="1" customWidth="1"/>
    <col min="6422" max="6422" width="12.28515625" style="3" customWidth="1"/>
    <col min="6423" max="6425" width="0" style="3" hidden="1" customWidth="1"/>
    <col min="6426" max="6427" width="12.28515625" style="3" customWidth="1"/>
    <col min="6428" max="6428" width="12.140625" style="3" customWidth="1"/>
    <col min="6429" max="6429" width="9" style="3" customWidth="1"/>
    <col min="6430" max="6430" width="8.7109375" style="3" customWidth="1"/>
    <col min="6431" max="6431" width="10" style="3" customWidth="1"/>
    <col min="6432" max="6432" width="8.42578125" style="3" customWidth="1"/>
    <col min="6433" max="6433" width="8.7109375" style="3" customWidth="1"/>
    <col min="6434" max="6434" width="7.7109375" style="3" customWidth="1"/>
    <col min="6435" max="6435" width="8.42578125" style="3" customWidth="1"/>
    <col min="6436" max="6436" width="7.7109375" style="3" customWidth="1"/>
    <col min="6437" max="6625" width="9.140625" style="3"/>
    <col min="6626" max="6626" width="11.5703125" style="3" customWidth="1"/>
    <col min="6627" max="6627" width="11" style="3" customWidth="1"/>
    <col min="6628" max="6628" width="9.5703125" style="3" customWidth="1"/>
    <col min="6629" max="6629" width="9.140625" style="3" customWidth="1"/>
    <col min="6630" max="6630" width="7.28515625" style="3" customWidth="1"/>
    <col min="6631" max="6640" width="0" style="3" hidden="1" customWidth="1"/>
    <col min="6641" max="6641" width="10.7109375" style="3" customWidth="1"/>
    <col min="6642" max="6642" width="11.7109375" style="3" customWidth="1"/>
    <col min="6643" max="6646" width="0" style="3" hidden="1" customWidth="1"/>
    <col min="6647" max="6647" width="11.7109375" style="3" customWidth="1"/>
    <col min="6648" max="6648" width="10.7109375" style="3" customWidth="1"/>
    <col min="6649" max="6649" width="13.28515625" style="3" customWidth="1"/>
    <col min="6650" max="6650" width="11.7109375" style="3" customWidth="1"/>
    <col min="6651" max="6651" width="9.28515625" style="3" customWidth="1"/>
    <col min="6652" max="6652" width="8.85546875" style="3" customWidth="1"/>
    <col min="6653" max="6654" width="8.42578125" style="3" customWidth="1"/>
    <col min="6655" max="6655" width="9.28515625" style="3" customWidth="1"/>
    <col min="6656" max="6656" width="8" style="3" customWidth="1"/>
    <col min="6657" max="6659" width="8.42578125" style="3" customWidth="1"/>
    <col min="6660" max="6660" width="12.42578125" style="3" customWidth="1"/>
    <col min="6661" max="6661" width="15.5703125" style="3" customWidth="1"/>
    <col min="6662" max="6662" width="11.28515625" style="3" customWidth="1"/>
    <col min="6663" max="6663" width="11.140625" style="3" customWidth="1"/>
    <col min="6664" max="6664" width="9.42578125" style="3" customWidth="1"/>
    <col min="6665" max="6669" width="0" style="3" hidden="1" customWidth="1"/>
    <col min="6670" max="6670" width="12.28515625" style="3" customWidth="1"/>
    <col min="6671" max="6673" width="0" style="3" hidden="1" customWidth="1"/>
    <col min="6674" max="6674" width="12.28515625" style="3" customWidth="1"/>
    <col min="6675" max="6677" width="0" style="3" hidden="1" customWidth="1"/>
    <col min="6678" max="6678" width="12.28515625" style="3" customWidth="1"/>
    <col min="6679" max="6681" width="0" style="3" hidden="1" customWidth="1"/>
    <col min="6682" max="6683" width="12.28515625" style="3" customWidth="1"/>
    <col min="6684" max="6684" width="12.140625" style="3" customWidth="1"/>
    <col min="6685" max="6685" width="9" style="3" customWidth="1"/>
    <col min="6686" max="6686" width="8.7109375" style="3" customWidth="1"/>
    <col min="6687" max="6687" width="10" style="3" customWidth="1"/>
    <col min="6688" max="6688" width="8.42578125" style="3" customWidth="1"/>
    <col min="6689" max="6689" width="8.7109375" style="3" customWidth="1"/>
    <col min="6690" max="6690" width="7.7109375" style="3" customWidth="1"/>
    <col min="6691" max="6691" width="8.42578125" style="3" customWidth="1"/>
    <col min="6692" max="6692" width="7.7109375" style="3" customWidth="1"/>
    <col min="6693" max="6881" width="9.140625" style="3"/>
    <col min="6882" max="6882" width="11.5703125" style="3" customWidth="1"/>
    <col min="6883" max="6883" width="11" style="3" customWidth="1"/>
    <col min="6884" max="6884" width="9.5703125" style="3" customWidth="1"/>
    <col min="6885" max="6885" width="9.140625" style="3" customWidth="1"/>
    <col min="6886" max="6886" width="7.28515625" style="3" customWidth="1"/>
    <col min="6887" max="6896" width="0" style="3" hidden="1" customWidth="1"/>
    <col min="6897" max="6897" width="10.7109375" style="3" customWidth="1"/>
    <col min="6898" max="6898" width="11.7109375" style="3" customWidth="1"/>
    <col min="6899" max="6902" width="0" style="3" hidden="1" customWidth="1"/>
    <col min="6903" max="6903" width="11.7109375" style="3" customWidth="1"/>
    <col min="6904" max="6904" width="10.7109375" style="3" customWidth="1"/>
    <col min="6905" max="6905" width="13.28515625" style="3" customWidth="1"/>
    <col min="6906" max="6906" width="11.7109375" style="3" customWidth="1"/>
    <col min="6907" max="6907" width="9.28515625" style="3" customWidth="1"/>
    <col min="6908" max="6908" width="8.85546875" style="3" customWidth="1"/>
    <col min="6909" max="6910" width="8.42578125" style="3" customWidth="1"/>
    <col min="6911" max="6911" width="9.28515625" style="3" customWidth="1"/>
    <col min="6912" max="6912" width="8" style="3" customWidth="1"/>
    <col min="6913" max="6915" width="8.42578125" style="3" customWidth="1"/>
    <col min="6916" max="6916" width="12.42578125" style="3" customWidth="1"/>
    <col min="6917" max="6917" width="15.5703125" style="3" customWidth="1"/>
    <col min="6918" max="6918" width="11.28515625" style="3" customWidth="1"/>
    <col min="6919" max="6919" width="11.140625" style="3" customWidth="1"/>
    <col min="6920" max="6920" width="9.42578125" style="3" customWidth="1"/>
    <col min="6921" max="6925" width="0" style="3" hidden="1" customWidth="1"/>
    <col min="6926" max="6926" width="12.28515625" style="3" customWidth="1"/>
    <col min="6927" max="6929" width="0" style="3" hidden="1" customWidth="1"/>
    <col min="6930" max="6930" width="12.28515625" style="3" customWidth="1"/>
    <col min="6931" max="6933" width="0" style="3" hidden="1" customWidth="1"/>
    <col min="6934" max="6934" width="12.28515625" style="3" customWidth="1"/>
    <col min="6935" max="6937" width="0" style="3" hidden="1" customWidth="1"/>
    <col min="6938" max="6939" width="12.28515625" style="3" customWidth="1"/>
    <col min="6940" max="6940" width="12.140625" style="3" customWidth="1"/>
    <col min="6941" max="6941" width="9" style="3" customWidth="1"/>
    <col min="6942" max="6942" width="8.7109375" style="3" customWidth="1"/>
    <col min="6943" max="6943" width="10" style="3" customWidth="1"/>
    <col min="6944" max="6944" width="8.42578125" style="3" customWidth="1"/>
    <col min="6945" max="6945" width="8.7109375" style="3" customWidth="1"/>
    <col min="6946" max="6946" width="7.7109375" style="3" customWidth="1"/>
    <col min="6947" max="6947" width="8.42578125" style="3" customWidth="1"/>
    <col min="6948" max="6948" width="7.7109375" style="3" customWidth="1"/>
    <col min="6949" max="7137" width="9.140625" style="3"/>
    <col min="7138" max="7138" width="11.5703125" style="3" customWidth="1"/>
    <col min="7139" max="7139" width="11" style="3" customWidth="1"/>
    <col min="7140" max="7140" width="9.5703125" style="3" customWidth="1"/>
    <col min="7141" max="7141" width="9.140625" style="3" customWidth="1"/>
    <col min="7142" max="7142" width="7.28515625" style="3" customWidth="1"/>
    <col min="7143" max="7152" width="0" style="3" hidden="1" customWidth="1"/>
    <col min="7153" max="7153" width="10.7109375" style="3" customWidth="1"/>
    <col min="7154" max="7154" width="11.7109375" style="3" customWidth="1"/>
    <col min="7155" max="7158" width="0" style="3" hidden="1" customWidth="1"/>
    <col min="7159" max="7159" width="11.7109375" style="3" customWidth="1"/>
    <col min="7160" max="7160" width="10.7109375" style="3" customWidth="1"/>
    <col min="7161" max="7161" width="13.28515625" style="3" customWidth="1"/>
    <col min="7162" max="7162" width="11.7109375" style="3" customWidth="1"/>
    <col min="7163" max="7163" width="9.28515625" style="3" customWidth="1"/>
    <col min="7164" max="7164" width="8.85546875" style="3" customWidth="1"/>
    <col min="7165" max="7166" width="8.42578125" style="3" customWidth="1"/>
    <col min="7167" max="7167" width="9.28515625" style="3" customWidth="1"/>
    <col min="7168" max="7168" width="8" style="3" customWidth="1"/>
    <col min="7169" max="7171" width="8.42578125" style="3" customWidth="1"/>
    <col min="7172" max="7172" width="12.42578125" style="3" customWidth="1"/>
    <col min="7173" max="7173" width="15.5703125" style="3" customWidth="1"/>
    <col min="7174" max="7174" width="11.28515625" style="3" customWidth="1"/>
    <col min="7175" max="7175" width="11.140625" style="3" customWidth="1"/>
    <col min="7176" max="7176" width="9.42578125" style="3" customWidth="1"/>
    <col min="7177" max="7181" width="0" style="3" hidden="1" customWidth="1"/>
    <col min="7182" max="7182" width="12.28515625" style="3" customWidth="1"/>
    <col min="7183" max="7185" width="0" style="3" hidden="1" customWidth="1"/>
    <col min="7186" max="7186" width="12.28515625" style="3" customWidth="1"/>
    <col min="7187" max="7189" width="0" style="3" hidden="1" customWidth="1"/>
    <col min="7190" max="7190" width="12.28515625" style="3" customWidth="1"/>
    <col min="7191" max="7193" width="0" style="3" hidden="1" customWidth="1"/>
    <col min="7194" max="7195" width="12.28515625" style="3" customWidth="1"/>
    <col min="7196" max="7196" width="12.140625" style="3" customWidth="1"/>
    <col min="7197" max="7197" width="9" style="3" customWidth="1"/>
    <col min="7198" max="7198" width="8.7109375" style="3" customWidth="1"/>
    <col min="7199" max="7199" width="10" style="3" customWidth="1"/>
    <col min="7200" max="7200" width="8.42578125" style="3" customWidth="1"/>
    <col min="7201" max="7201" width="8.7109375" style="3" customWidth="1"/>
    <col min="7202" max="7202" width="7.7109375" style="3" customWidth="1"/>
    <col min="7203" max="7203" width="8.42578125" style="3" customWidth="1"/>
    <col min="7204" max="7204" width="7.7109375" style="3" customWidth="1"/>
    <col min="7205" max="7393" width="9.140625" style="3"/>
    <col min="7394" max="7394" width="11.5703125" style="3" customWidth="1"/>
    <col min="7395" max="7395" width="11" style="3" customWidth="1"/>
    <col min="7396" max="7396" width="9.5703125" style="3" customWidth="1"/>
    <col min="7397" max="7397" width="9.140625" style="3" customWidth="1"/>
    <col min="7398" max="7398" width="7.28515625" style="3" customWidth="1"/>
    <col min="7399" max="7408" width="0" style="3" hidden="1" customWidth="1"/>
    <col min="7409" max="7409" width="10.7109375" style="3" customWidth="1"/>
    <col min="7410" max="7410" width="11.7109375" style="3" customWidth="1"/>
    <col min="7411" max="7414" width="0" style="3" hidden="1" customWidth="1"/>
    <col min="7415" max="7415" width="11.7109375" style="3" customWidth="1"/>
    <col min="7416" max="7416" width="10.7109375" style="3" customWidth="1"/>
    <col min="7417" max="7417" width="13.28515625" style="3" customWidth="1"/>
    <col min="7418" max="7418" width="11.7109375" style="3" customWidth="1"/>
    <col min="7419" max="7419" width="9.28515625" style="3" customWidth="1"/>
    <col min="7420" max="7420" width="8.85546875" style="3" customWidth="1"/>
    <col min="7421" max="7422" width="8.42578125" style="3" customWidth="1"/>
    <col min="7423" max="7423" width="9.28515625" style="3" customWidth="1"/>
    <col min="7424" max="7424" width="8" style="3" customWidth="1"/>
    <col min="7425" max="7427" width="8.42578125" style="3" customWidth="1"/>
    <col min="7428" max="7428" width="12.42578125" style="3" customWidth="1"/>
    <col min="7429" max="7429" width="15.5703125" style="3" customWidth="1"/>
    <col min="7430" max="7430" width="11.28515625" style="3" customWidth="1"/>
    <col min="7431" max="7431" width="11.140625" style="3" customWidth="1"/>
    <col min="7432" max="7432" width="9.42578125" style="3" customWidth="1"/>
    <col min="7433" max="7437" width="0" style="3" hidden="1" customWidth="1"/>
    <col min="7438" max="7438" width="12.28515625" style="3" customWidth="1"/>
    <col min="7439" max="7441" width="0" style="3" hidden="1" customWidth="1"/>
    <col min="7442" max="7442" width="12.28515625" style="3" customWidth="1"/>
    <col min="7443" max="7445" width="0" style="3" hidden="1" customWidth="1"/>
    <col min="7446" max="7446" width="12.28515625" style="3" customWidth="1"/>
    <col min="7447" max="7449" width="0" style="3" hidden="1" customWidth="1"/>
    <col min="7450" max="7451" width="12.28515625" style="3" customWidth="1"/>
    <col min="7452" max="7452" width="12.140625" style="3" customWidth="1"/>
    <col min="7453" max="7453" width="9" style="3" customWidth="1"/>
    <col min="7454" max="7454" width="8.7109375" style="3" customWidth="1"/>
    <col min="7455" max="7455" width="10" style="3" customWidth="1"/>
    <col min="7456" max="7456" width="8.42578125" style="3" customWidth="1"/>
    <col min="7457" max="7457" width="8.7109375" style="3" customWidth="1"/>
    <col min="7458" max="7458" width="7.7109375" style="3" customWidth="1"/>
    <col min="7459" max="7459" width="8.42578125" style="3" customWidth="1"/>
    <col min="7460" max="7460" width="7.7109375" style="3" customWidth="1"/>
    <col min="7461" max="7649" width="9.140625" style="3"/>
    <col min="7650" max="7650" width="11.5703125" style="3" customWidth="1"/>
    <col min="7651" max="7651" width="11" style="3" customWidth="1"/>
    <col min="7652" max="7652" width="9.5703125" style="3" customWidth="1"/>
    <col min="7653" max="7653" width="9.140625" style="3" customWidth="1"/>
    <col min="7654" max="7654" width="7.28515625" style="3" customWidth="1"/>
    <col min="7655" max="7664" width="0" style="3" hidden="1" customWidth="1"/>
    <col min="7665" max="7665" width="10.7109375" style="3" customWidth="1"/>
    <col min="7666" max="7666" width="11.7109375" style="3" customWidth="1"/>
    <col min="7667" max="7670" width="0" style="3" hidden="1" customWidth="1"/>
    <col min="7671" max="7671" width="11.7109375" style="3" customWidth="1"/>
    <col min="7672" max="7672" width="10.7109375" style="3" customWidth="1"/>
    <col min="7673" max="7673" width="13.28515625" style="3" customWidth="1"/>
    <col min="7674" max="7674" width="11.7109375" style="3" customWidth="1"/>
    <col min="7675" max="7675" width="9.28515625" style="3" customWidth="1"/>
    <col min="7676" max="7676" width="8.85546875" style="3" customWidth="1"/>
    <col min="7677" max="7678" width="8.42578125" style="3" customWidth="1"/>
    <col min="7679" max="7679" width="9.28515625" style="3" customWidth="1"/>
    <col min="7680" max="7680" width="8" style="3" customWidth="1"/>
    <col min="7681" max="7683" width="8.42578125" style="3" customWidth="1"/>
    <col min="7684" max="7684" width="12.42578125" style="3" customWidth="1"/>
    <col min="7685" max="7685" width="15.5703125" style="3" customWidth="1"/>
    <col min="7686" max="7686" width="11.28515625" style="3" customWidth="1"/>
    <col min="7687" max="7687" width="11.140625" style="3" customWidth="1"/>
    <col min="7688" max="7688" width="9.42578125" style="3" customWidth="1"/>
    <col min="7689" max="7693" width="0" style="3" hidden="1" customWidth="1"/>
    <col min="7694" max="7694" width="12.28515625" style="3" customWidth="1"/>
    <col min="7695" max="7697" width="0" style="3" hidden="1" customWidth="1"/>
    <col min="7698" max="7698" width="12.28515625" style="3" customWidth="1"/>
    <col min="7699" max="7701" width="0" style="3" hidden="1" customWidth="1"/>
    <col min="7702" max="7702" width="12.28515625" style="3" customWidth="1"/>
    <col min="7703" max="7705" width="0" style="3" hidden="1" customWidth="1"/>
    <col min="7706" max="7707" width="12.28515625" style="3" customWidth="1"/>
    <col min="7708" max="7708" width="12.140625" style="3" customWidth="1"/>
    <col min="7709" max="7709" width="9" style="3" customWidth="1"/>
    <col min="7710" max="7710" width="8.7109375" style="3" customWidth="1"/>
    <col min="7711" max="7711" width="10" style="3" customWidth="1"/>
    <col min="7712" max="7712" width="8.42578125" style="3" customWidth="1"/>
    <col min="7713" max="7713" width="8.7109375" style="3" customWidth="1"/>
    <col min="7714" max="7714" width="7.7109375" style="3" customWidth="1"/>
    <col min="7715" max="7715" width="8.42578125" style="3" customWidth="1"/>
    <col min="7716" max="7716" width="7.7109375" style="3" customWidth="1"/>
    <col min="7717" max="7905" width="9.140625" style="3"/>
    <col min="7906" max="7906" width="11.5703125" style="3" customWidth="1"/>
    <col min="7907" max="7907" width="11" style="3" customWidth="1"/>
    <col min="7908" max="7908" width="9.5703125" style="3" customWidth="1"/>
    <col min="7909" max="7909" width="9.140625" style="3" customWidth="1"/>
    <col min="7910" max="7910" width="7.28515625" style="3" customWidth="1"/>
    <col min="7911" max="7920" width="0" style="3" hidden="1" customWidth="1"/>
    <col min="7921" max="7921" width="10.7109375" style="3" customWidth="1"/>
    <col min="7922" max="7922" width="11.7109375" style="3" customWidth="1"/>
    <col min="7923" max="7926" width="0" style="3" hidden="1" customWidth="1"/>
    <col min="7927" max="7927" width="11.7109375" style="3" customWidth="1"/>
    <col min="7928" max="7928" width="10.7109375" style="3" customWidth="1"/>
    <col min="7929" max="7929" width="13.28515625" style="3" customWidth="1"/>
    <col min="7930" max="7930" width="11.7109375" style="3" customWidth="1"/>
    <col min="7931" max="7931" width="9.28515625" style="3" customWidth="1"/>
    <col min="7932" max="7932" width="8.85546875" style="3" customWidth="1"/>
    <col min="7933" max="7934" width="8.42578125" style="3" customWidth="1"/>
    <col min="7935" max="7935" width="9.28515625" style="3" customWidth="1"/>
    <col min="7936" max="7936" width="8" style="3" customWidth="1"/>
    <col min="7937" max="7939" width="8.42578125" style="3" customWidth="1"/>
    <col min="7940" max="7940" width="12.42578125" style="3" customWidth="1"/>
    <col min="7941" max="7941" width="15.5703125" style="3" customWidth="1"/>
    <col min="7942" max="7942" width="11.28515625" style="3" customWidth="1"/>
    <col min="7943" max="7943" width="11.140625" style="3" customWidth="1"/>
    <col min="7944" max="7944" width="9.42578125" style="3" customWidth="1"/>
    <col min="7945" max="7949" width="0" style="3" hidden="1" customWidth="1"/>
    <col min="7950" max="7950" width="12.28515625" style="3" customWidth="1"/>
    <col min="7951" max="7953" width="0" style="3" hidden="1" customWidth="1"/>
    <col min="7954" max="7954" width="12.28515625" style="3" customWidth="1"/>
    <col min="7955" max="7957" width="0" style="3" hidden="1" customWidth="1"/>
    <col min="7958" max="7958" width="12.28515625" style="3" customWidth="1"/>
    <col min="7959" max="7961" width="0" style="3" hidden="1" customWidth="1"/>
    <col min="7962" max="7963" width="12.28515625" style="3" customWidth="1"/>
    <col min="7964" max="7964" width="12.140625" style="3" customWidth="1"/>
    <col min="7965" max="7965" width="9" style="3" customWidth="1"/>
    <col min="7966" max="7966" width="8.7109375" style="3" customWidth="1"/>
    <col min="7967" max="7967" width="10" style="3" customWidth="1"/>
    <col min="7968" max="7968" width="8.42578125" style="3" customWidth="1"/>
    <col min="7969" max="7969" width="8.7109375" style="3" customWidth="1"/>
    <col min="7970" max="7970" width="7.7109375" style="3" customWidth="1"/>
    <col min="7971" max="7971" width="8.42578125" style="3" customWidth="1"/>
    <col min="7972" max="7972" width="7.7109375" style="3" customWidth="1"/>
    <col min="7973" max="8161" width="9.140625" style="3"/>
    <col min="8162" max="8162" width="11.5703125" style="3" customWidth="1"/>
    <col min="8163" max="8163" width="11" style="3" customWidth="1"/>
    <col min="8164" max="8164" width="9.5703125" style="3" customWidth="1"/>
    <col min="8165" max="8165" width="9.140625" style="3" customWidth="1"/>
    <col min="8166" max="8166" width="7.28515625" style="3" customWidth="1"/>
    <col min="8167" max="8176" width="0" style="3" hidden="1" customWidth="1"/>
    <col min="8177" max="8177" width="10.7109375" style="3" customWidth="1"/>
    <col min="8178" max="8178" width="11.7109375" style="3" customWidth="1"/>
    <col min="8179" max="8182" width="0" style="3" hidden="1" customWidth="1"/>
    <col min="8183" max="8183" width="11.7109375" style="3" customWidth="1"/>
    <col min="8184" max="8184" width="10.7109375" style="3" customWidth="1"/>
    <col min="8185" max="8185" width="13.28515625" style="3" customWidth="1"/>
    <col min="8186" max="8186" width="11.7109375" style="3" customWidth="1"/>
    <col min="8187" max="8187" width="9.28515625" style="3" customWidth="1"/>
    <col min="8188" max="8188" width="8.85546875" style="3" customWidth="1"/>
    <col min="8189" max="8190" width="8.42578125" style="3" customWidth="1"/>
    <col min="8191" max="8191" width="9.28515625" style="3" customWidth="1"/>
    <col min="8192" max="8192" width="8" style="3" customWidth="1"/>
    <col min="8193" max="8195" width="8.42578125" style="3" customWidth="1"/>
    <col min="8196" max="8196" width="12.42578125" style="3" customWidth="1"/>
    <col min="8197" max="8197" width="15.5703125" style="3" customWidth="1"/>
    <col min="8198" max="8198" width="11.28515625" style="3" customWidth="1"/>
    <col min="8199" max="8199" width="11.140625" style="3" customWidth="1"/>
    <col min="8200" max="8200" width="9.42578125" style="3" customWidth="1"/>
    <col min="8201" max="8205" width="0" style="3" hidden="1" customWidth="1"/>
    <col min="8206" max="8206" width="12.28515625" style="3" customWidth="1"/>
    <col min="8207" max="8209" width="0" style="3" hidden="1" customWidth="1"/>
    <col min="8210" max="8210" width="12.28515625" style="3" customWidth="1"/>
    <col min="8211" max="8213" width="0" style="3" hidden="1" customWidth="1"/>
    <col min="8214" max="8214" width="12.28515625" style="3" customWidth="1"/>
    <col min="8215" max="8217" width="0" style="3" hidden="1" customWidth="1"/>
    <col min="8218" max="8219" width="12.28515625" style="3" customWidth="1"/>
    <col min="8220" max="8220" width="12.140625" style="3" customWidth="1"/>
    <col min="8221" max="8221" width="9" style="3" customWidth="1"/>
    <col min="8222" max="8222" width="8.7109375" style="3" customWidth="1"/>
    <col min="8223" max="8223" width="10" style="3" customWidth="1"/>
    <col min="8224" max="8224" width="8.42578125" style="3" customWidth="1"/>
    <col min="8225" max="8225" width="8.7109375" style="3" customWidth="1"/>
    <col min="8226" max="8226" width="7.7109375" style="3" customWidth="1"/>
    <col min="8227" max="8227" width="8.42578125" style="3" customWidth="1"/>
    <col min="8228" max="8228" width="7.7109375" style="3" customWidth="1"/>
    <col min="8229" max="8417" width="9.140625" style="3"/>
    <col min="8418" max="8418" width="11.5703125" style="3" customWidth="1"/>
    <col min="8419" max="8419" width="11" style="3" customWidth="1"/>
    <col min="8420" max="8420" width="9.5703125" style="3" customWidth="1"/>
    <col min="8421" max="8421" width="9.140625" style="3" customWidth="1"/>
    <col min="8422" max="8422" width="7.28515625" style="3" customWidth="1"/>
    <col min="8423" max="8432" width="0" style="3" hidden="1" customWidth="1"/>
    <col min="8433" max="8433" width="10.7109375" style="3" customWidth="1"/>
    <col min="8434" max="8434" width="11.7109375" style="3" customWidth="1"/>
    <col min="8435" max="8438" width="0" style="3" hidden="1" customWidth="1"/>
    <col min="8439" max="8439" width="11.7109375" style="3" customWidth="1"/>
    <col min="8440" max="8440" width="10.7109375" style="3" customWidth="1"/>
    <col min="8441" max="8441" width="13.28515625" style="3" customWidth="1"/>
    <col min="8442" max="8442" width="11.7109375" style="3" customWidth="1"/>
    <col min="8443" max="8443" width="9.28515625" style="3" customWidth="1"/>
    <col min="8444" max="8444" width="8.85546875" style="3" customWidth="1"/>
    <col min="8445" max="8446" width="8.42578125" style="3" customWidth="1"/>
    <col min="8447" max="8447" width="9.28515625" style="3" customWidth="1"/>
    <col min="8448" max="8448" width="8" style="3" customWidth="1"/>
    <col min="8449" max="8451" width="8.42578125" style="3" customWidth="1"/>
    <col min="8452" max="8452" width="12.42578125" style="3" customWidth="1"/>
    <col min="8453" max="8453" width="15.5703125" style="3" customWidth="1"/>
    <col min="8454" max="8454" width="11.28515625" style="3" customWidth="1"/>
    <col min="8455" max="8455" width="11.140625" style="3" customWidth="1"/>
    <col min="8456" max="8456" width="9.42578125" style="3" customWidth="1"/>
    <col min="8457" max="8461" width="0" style="3" hidden="1" customWidth="1"/>
    <col min="8462" max="8462" width="12.28515625" style="3" customWidth="1"/>
    <col min="8463" max="8465" width="0" style="3" hidden="1" customWidth="1"/>
    <col min="8466" max="8466" width="12.28515625" style="3" customWidth="1"/>
    <col min="8467" max="8469" width="0" style="3" hidden="1" customWidth="1"/>
    <col min="8470" max="8470" width="12.28515625" style="3" customWidth="1"/>
    <col min="8471" max="8473" width="0" style="3" hidden="1" customWidth="1"/>
    <col min="8474" max="8475" width="12.28515625" style="3" customWidth="1"/>
    <col min="8476" max="8476" width="12.140625" style="3" customWidth="1"/>
    <col min="8477" max="8477" width="9" style="3" customWidth="1"/>
    <col min="8478" max="8478" width="8.7109375" style="3" customWidth="1"/>
    <col min="8479" max="8479" width="10" style="3" customWidth="1"/>
    <col min="8480" max="8480" width="8.42578125" style="3" customWidth="1"/>
    <col min="8481" max="8481" width="8.7109375" style="3" customWidth="1"/>
    <col min="8482" max="8482" width="7.7109375" style="3" customWidth="1"/>
    <col min="8483" max="8483" width="8.42578125" style="3" customWidth="1"/>
    <col min="8484" max="8484" width="7.7109375" style="3" customWidth="1"/>
    <col min="8485" max="8673" width="9.140625" style="3"/>
    <col min="8674" max="8674" width="11.5703125" style="3" customWidth="1"/>
    <col min="8675" max="8675" width="11" style="3" customWidth="1"/>
    <col min="8676" max="8676" width="9.5703125" style="3" customWidth="1"/>
    <col min="8677" max="8677" width="9.140625" style="3" customWidth="1"/>
    <col min="8678" max="8678" width="7.28515625" style="3" customWidth="1"/>
    <col min="8679" max="8688" width="0" style="3" hidden="1" customWidth="1"/>
    <col min="8689" max="8689" width="10.7109375" style="3" customWidth="1"/>
    <col min="8690" max="8690" width="11.7109375" style="3" customWidth="1"/>
    <col min="8691" max="8694" width="0" style="3" hidden="1" customWidth="1"/>
    <col min="8695" max="8695" width="11.7109375" style="3" customWidth="1"/>
    <col min="8696" max="8696" width="10.7109375" style="3" customWidth="1"/>
    <col min="8697" max="8697" width="13.28515625" style="3" customWidth="1"/>
    <col min="8698" max="8698" width="11.7109375" style="3" customWidth="1"/>
    <col min="8699" max="8699" width="9.28515625" style="3" customWidth="1"/>
    <col min="8700" max="8700" width="8.85546875" style="3" customWidth="1"/>
    <col min="8701" max="8702" width="8.42578125" style="3" customWidth="1"/>
    <col min="8703" max="8703" width="9.28515625" style="3" customWidth="1"/>
    <col min="8704" max="8704" width="8" style="3" customWidth="1"/>
    <col min="8705" max="8707" width="8.42578125" style="3" customWidth="1"/>
    <col min="8708" max="8708" width="12.42578125" style="3" customWidth="1"/>
    <col min="8709" max="8709" width="15.5703125" style="3" customWidth="1"/>
    <col min="8710" max="8710" width="11.28515625" style="3" customWidth="1"/>
    <col min="8711" max="8711" width="11.140625" style="3" customWidth="1"/>
    <col min="8712" max="8712" width="9.42578125" style="3" customWidth="1"/>
    <col min="8713" max="8717" width="0" style="3" hidden="1" customWidth="1"/>
    <col min="8718" max="8718" width="12.28515625" style="3" customWidth="1"/>
    <col min="8719" max="8721" width="0" style="3" hidden="1" customWidth="1"/>
    <col min="8722" max="8722" width="12.28515625" style="3" customWidth="1"/>
    <col min="8723" max="8725" width="0" style="3" hidden="1" customWidth="1"/>
    <col min="8726" max="8726" width="12.28515625" style="3" customWidth="1"/>
    <col min="8727" max="8729" width="0" style="3" hidden="1" customWidth="1"/>
    <col min="8730" max="8731" width="12.28515625" style="3" customWidth="1"/>
    <col min="8732" max="8732" width="12.140625" style="3" customWidth="1"/>
    <col min="8733" max="8733" width="9" style="3" customWidth="1"/>
    <col min="8734" max="8734" width="8.7109375" style="3" customWidth="1"/>
    <col min="8735" max="8735" width="10" style="3" customWidth="1"/>
    <col min="8736" max="8736" width="8.42578125" style="3" customWidth="1"/>
    <col min="8737" max="8737" width="8.7109375" style="3" customWidth="1"/>
    <col min="8738" max="8738" width="7.7109375" style="3" customWidth="1"/>
    <col min="8739" max="8739" width="8.42578125" style="3" customWidth="1"/>
    <col min="8740" max="8740" width="7.7109375" style="3" customWidth="1"/>
    <col min="8741" max="8929" width="9.140625" style="3"/>
    <col min="8930" max="8930" width="11.5703125" style="3" customWidth="1"/>
    <col min="8931" max="8931" width="11" style="3" customWidth="1"/>
    <col min="8932" max="8932" width="9.5703125" style="3" customWidth="1"/>
    <col min="8933" max="8933" width="9.140625" style="3" customWidth="1"/>
    <col min="8934" max="8934" width="7.28515625" style="3" customWidth="1"/>
    <col min="8935" max="8944" width="0" style="3" hidden="1" customWidth="1"/>
    <col min="8945" max="8945" width="10.7109375" style="3" customWidth="1"/>
    <col min="8946" max="8946" width="11.7109375" style="3" customWidth="1"/>
    <col min="8947" max="8950" width="0" style="3" hidden="1" customWidth="1"/>
    <col min="8951" max="8951" width="11.7109375" style="3" customWidth="1"/>
    <col min="8952" max="8952" width="10.7109375" style="3" customWidth="1"/>
    <col min="8953" max="8953" width="13.28515625" style="3" customWidth="1"/>
    <col min="8954" max="8954" width="11.7109375" style="3" customWidth="1"/>
    <col min="8955" max="8955" width="9.28515625" style="3" customWidth="1"/>
    <col min="8956" max="8956" width="8.85546875" style="3" customWidth="1"/>
    <col min="8957" max="8958" width="8.42578125" style="3" customWidth="1"/>
    <col min="8959" max="8959" width="9.28515625" style="3" customWidth="1"/>
    <col min="8960" max="8960" width="8" style="3" customWidth="1"/>
    <col min="8961" max="8963" width="8.42578125" style="3" customWidth="1"/>
    <col min="8964" max="8964" width="12.42578125" style="3" customWidth="1"/>
    <col min="8965" max="8965" width="15.5703125" style="3" customWidth="1"/>
    <col min="8966" max="8966" width="11.28515625" style="3" customWidth="1"/>
    <col min="8967" max="8967" width="11.140625" style="3" customWidth="1"/>
    <col min="8968" max="8968" width="9.42578125" style="3" customWidth="1"/>
    <col min="8969" max="8973" width="0" style="3" hidden="1" customWidth="1"/>
    <col min="8974" max="8974" width="12.28515625" style="3" customWidth="1"/>
    <col min="8975" max="8977" width="0" style="3" hidden="1" customWidth="1"/>
    <col min="8978" max="8978" width="12.28515625" style="3" customWidth="1"/>
    <col min="8979" max="8981" width="0" style="3" hidden="1" customWidth="1"/>
    <col min="8982" max="8982" width="12.28515625" style="3" customWidth="1"/>
    <col min="8983" max="8985" width="0" style="3" hidden="1" customWidth="1"/>
    <col min="8986" max="8987" width="12.28515625" style="3" customWidth="1"/>
    <col min="8988" max="8988" width="12.140625" style="3" customWidth="1"/>
    <col min="8989" max="8989" width="9" style="3" customWidth="1"/>
    <col min="8990" max="8990" width="8.7109375" style="3" customWidth="1"/>
    <col min="8991" max="8991" width="10" style="3" customWidth="1"/>
    <col min="8992" max="8992" width="8.42578125" style="3" customWidth="1"/>
    <col min="8993" max="8993" width="8.7109375" style="3" customWidth="1"/>
    <col min="8994" max="8994" width="7.7109375" style="3" customWidth="1"/>
    <col min="8995" max="8995" width="8.42578125" style="3" customWidth="1"/>
    <col min="8996" max="8996" width="7.7109375" style="3" customWidth="1"/>
    <col min="8997" max="9185" width="9.140625" style="3"/>
    <col min="9186" max="9186" width="11.5703125" style="3" customWidth="1"/>
    <col min="9187" max="9187" width="11" style="3" customWidth="1"/>
    <col min="9188" max="9188" width="9.5703125" style="3" customWidth="1"/>
    <col min="9189" max="9189" width="9.140625" style="3" customWidth="1"/>
    <col min="9190" max="9190" width="7.28515625" style="3" customWidth="1"/>
    <col min="9191" max="9200" width="0" style="3" hidden="1" customWidth="1"/>
    <col min="9201" max="9201" width="10.7109375" style="3" customWidth="1"/>
    <col min="9202" max="9202" width="11.7109375" style="3" customWidth="1"/>
    <col min="9203" max="9206" width="0" style="3" hidden="1" customWidth="1"/>
    <col min="9207" max="9207" width="11.7109375" style="3" customWidth="1"/>
    <col min="9208" max="9208" width="10.7109375" style="3" customWidth="1"/>
    <col min="9209" max="9209" width="13.28515625" style="3" customWidth="1"/>
    <col min="9210" max="9210" width="11.7109375" style="3" customWidth="1"/>
    <col min="9211" max="9211" width="9.28515625" style="3" customWidth="1"/>
    <col min="9212" max="9212" width="8.85546875" style="3" customWidth="1"/>
    <col min="9213" max="9214" width="8.42578125" style="3" customWidth="1"/>
    <col min="9215" max="9215" width="9.28515625" style="3" customWidth="1"/>
    <col min="9216" max="9216" width="8" style="3" customWidth="1"/>
    <col min="9217" max="9219" width="8.42578125" style="3" customWidth="1"/>
    <col min="9220" max="9220" width="12.42578125" style="3" customWidth="1"/>
    <col min="9221" max="9221" width="15.5703125" style="3" customWidth="1"/>
    <col min="9222" max="9222" width="11.28515625" style="3" customWidth="1"/>
    <col min="9223" max="9223" width="11.140625" style="3" customWidth="1"/>
    <col min="9224" max="9224" width="9.42578125" style="3" customWidth="1"/>
    <col min="9225" max="9229" width="0" style="3" hidden="1" customWidth="1"/>
    <col min="9230" max="9230" width="12.28515625" style="3" customWidth="1"/>
    <col min="9231" max="9233" width="0" style="3" hidden="1" customWidth="1"/>
    <col min="9234" max="9234" width="12.28515625" style="3" customWidth="1"/>
    <col min="9235" max="9237" width="0" style="3" hidden="1" customWidth="1"/>
    <col min="9238" max="9238" width="12.28515625" style="3" customWidth="1"/>
    <col min="9239" max="9241" width="0" style="3" hidden="1" customWidth="1"/>
    <col min="9242" max="9243" width="12.28515625" style="3" customWidth="1"/>
    <col min="9244" max="9244" width="12.140625" style="3" customWidth="1"/>
    <col min="9245" max="9245" width="9" style="3" customWidth="1"/>
    <col min="9246" max="9246" width="8.7109375" style="3" customWidth="1"/>
    <col min="9247" max="9247" width="10" style="3" customWidth="1"/>
    <col min="9248" max="9248" width="8.42578125" style="3" customWidth="1"/>
    <col min="9249" max="9249" width="8.7109375" style="3" customWidth="1"/>
    <col min="9250" max="9250" width="7.7109375" style="3" customWidth="1"/>
    <col min="9251" max="9251" width="8.42578125" style="3" customWidth="1"/>
    <col min="9252" max="9252" width="7.7109375" style="3" customWidth="1"/>
    <col min="9253" max="9441" width="9.140625" style="3"/>
    <col min="9442" max="9442" width="11.5703125" style="3" customWidth="1"/>
    <col min="9443" max="9443" width="11" style="3" customWidth="1"/>
    <col min="9444" max="9444" width="9.5703125" style="3" customWidth="1"/>
    <col min="9445" max="9445" width="9.140625" style="3" customWidth="1"/>
    <col min="9446" max="9446" width="7.28515625" style="3" customWidth="1"/>
    <col min="9447" max="9456" width="0" style="3" hidden="1" customWidth="1"/>
    <col min="9457" max="9457" width="10.7109375" style="3" customWidth="1"/>
    <col min="9458" max="9458" width="11.7109375" style="3" customWidth="1"/>
    <col min="9459" max="9462" width="0" style="3" hidden="1" customWidth="1"/>
    <col min="9463" max="9463" width="11.7109375" style="3" customWidth="1"/>
    <col min="9464" max="9464" width="10.7109375" style="3" customWidth="1"/>
    <col min="9465" max="9465" width="13.28515625" style="3" customWidth="1"/>
    <col min="9466" max="9466" width="11.7109375" style="3" customWidth="1"/>
    <col min="9467" max="9467" width="9.28515625" style="3" customWidth="1"/>
    <col min="9468" max="9468" width="8.85546875" style="3" customWidth="1"/>
    <col min="9469" max="9470" width="8.42578125" style="3" customWidth="1"/>
    <col min="9471" max="9471" width="9.28515625" style="3" customWidth="1"/>
    <col min="9472" max="9472" width="8" style="3" customWidth="1"/>
    <col min="9473" max="9475" width="8.42578125" style="3" customWidth="1"/>
    <col min="9476" max="9476" width="12.42578125" style="3" customWidth="1"/>
    <col min="9477" max="9477" width="15.5703125" style="3" customWidth="1"/>
    <col min="9478" max="9478" width="11.28515625" style="3" customWidth="1"/>
    <col min="9479" max="9479" width="11.140625" style="3" customWidth="1"/>
    <col min="9480" max="9480" width="9.42578125" style="3" customWidth="1"/>
    <col min="9481" max="9485" width="0" style="3" hidden="1" customWidth="1"/>
    <col min="9486" max="9486" width="12.28515625" style="3" customWidth="1"/>
    <col min="9487" max="9489" width="0" style="3" hidden="1" customWidth="1"/>
    <col min="9490" max="9490" width="12.28515625" style="3" customWidth="1"/>
    <col min="9491" max="9493" width="0" style="3" hidden="1" customWidth="1"/>
    <col min="9494" max="9494" width="12.28515625" style="3" customWidth="1"/>
    <col min="9495" max="9497" width="0" style="3" hidden="1" customWidth="1"/>
    <col min="9498" max="9499" width="12.28515625" style="3" customWidth="1"/>
    <col min="9500" max="9500" width="12.140625" style="3" customWidth="1"/>
    <col min="9501" max="9501" width="9" style="3" customWidth="1"/>
    <col min="9502" max="9502" width="8.7109375" style="3" customWidth="1"/>
    <col min="9503" max="9503" width="10" style="3" customWidth="1"/>
    <col min="9504" max="9504" width="8.42578125" style="3" customWidth="1"/>
    <col min="9505" max="9505" width="8.7109375" style="3" customWidth="1"/>
    <col min="9506" max="9506" width="7.7109375" style="3" customWidth="1"/>
    <col min="9507" max="9507" width="8.42578125" style="3" customWidth="1"/>
    <col min="9508" max="9508" width="7.7109375" style="3" customWidth="1"/>
    <col min="9509" max="9697" width="9.140625" style="3"/>
    <col min="9698" max="9698" width="11.5703125" style="3" customWidth="1"/>
    <col min="9699" max="9699" width="11" style="3" customWidth="1"/>
    <col min="9700" max="9700" width="9.5703125" style="3" customWidth="1"/>
    <col min="9701" max="9701" width="9.140625" style="3" customWidth="1"/>
    <col min="9702" max="9702" width="7.28515625" style="3" customWidth="1"/>
    <col min="9703" max="9712" width="0" style="3" hidden="1" customWidth="1"/>
    <col min="9713" max="9713" width="10.7109375" style="3" customWidth="1"/>
    <col min="9714" max="9714" width="11.7109375" style="3" customWidth="1"/>
    <col min="9715" max="9718" width="0" style="3" hidden="1" customWidth="1"/>
    <col min="9719" max="9719" width="11.7109375" style="3" customWidth="1"/>
    <col min="9720" max="9720" width="10.7109375" style="3" customWidth="1"/>
    <col min="9721" max="9721" width="13.28515625" style="3" customWidth="1"/>
    <col min="9722" max="9722" width="11.7109375" style="3" customWidth="1"/>
    <col min="9723" max="9723" width="9.28515625" style="3" customWidth="1"/>
    <col min="9724" max="9724" width="8.85546875" style="3" customWidth="1"/>
    <col min="9725" max="9726" width="8.42578125" style="3" customWidth="1"/>
    <col min="9727" max="9727" width="9.28515625" style="3" customWidth="1"/>
    <col min="9728" max="9728" width="8" style="3" customWidth="1"/>
    <col min="9729" max="9731" width="8.42578125" style="3" customWidth="1"/>
    <col min="9732" max="9732" width="12.42578125" style="3" customWidth="1"/>
    <col min="9733" max="9733" width="15.5703125" style="3" customWidth="1"/>
    <col min="9734" max="9734" width="11.28515625" style="3" customWidth="1"/>
    <col min="9735" max="9735" width="11.140625" style="3" customWidth="1"/>
    <col min="9736" max="9736" width="9.42578125" style="3" customWidth="1"/>
    <col min="9737" max="9741" width="0" style="3" hidden="1" customWidth="1"/>
    <col min="9742" max="9742" width="12.28515625" style="3" customWidth="1"/>
    <col min="9743" max="9745" width="0" style="3" hidden="1" customWidth="1"/>
    <col min="9746" max="9746" width="12.28515625" style="3" customWidth="1"/>
    <col min="9747" max="9749" width="0" style="3" hidden="1" customWidth="1"/>
    <col min="9750" max="9750" width="12.28515625" style="3" customWidth="1"/>
    <col min="9751" max="9753" width="0" style="3" hidden="1" customWidth="1"/>
    <col min="9754" max="9755" width="12.28515625" style="3" customWidth="1"/>
    <col min="9756" max="9756" width="12.140625" style="3" customWidth="1"/>
    <col min="9757" max="9757" width="9" style="3" customWidth="1"/>
    <col min="9758" max="9758" width="8.7109375" style="3" customWidth="1"/>
    <col min="9759" max="9759" width="10" style="3" customWidth="1"/>
    <col min="9760" max="9760" width="8.42578125" style="3" customWidth="1"/>
    <col min="9761" max="9761" width="8.7109375" style="3" customWidth="1"/>
    <col min="9762" max="9762" width="7.7109375" style="3" customWidth="1"/>
    <col min="9763" max="9763" width="8.42578125" style="3" customWidth="1"/>
    <col min="9764" max="9764" width="7.7109375" style="3" customWidth="1"/>
    <col min="9765" max="9953" width="9.140625" style="3"/>
    <col min="9954" max="9954" width="11.5703125" style="3" customWidth="1"/>
    <col min="9955" max="9955" width="11" style="3" customWidth="1"/>
    <col min="9956" max="9956" width="9.5703125" style="3" customWidth="1"/>
    <col min="9957" max="9957" width="9.140625" style="3" customWidth="1"/>
    <col min="9958" max="9958" width="7.28515625" style="3" customWidth="1"/>
    <col min="9959" max="9968" width="0" style="3" hidden="1" customWidth="1"/>
    <col min="9969" max="9969" width="10.7109375" style="3" customWidth="1"/>
    <col min="9970" max="9970" width="11.7109375" style="3" customWidth="1"/>
    <col min="9971" max="9974" width="0" style="3" hidden="1" customWidth="1"/>
    <col min="9975" max="9975" width="11.7109375" style="3" customWidth="1"/>
    <col min="9976" max="9976" width="10.7109375" style="3" customWidth="1"/>
    <col min="9977" max="9977" width="13.28515625" style="3" customWidth="1"/>
    <col min="9978" max="9978" width="11.7109375" style="3" customWidth="1"/>
    <col min="9979" max="9979" width="9.28515625" style="3" customWidth="1"/>
    <col min="9980" max="9980" width="8.85546875" style="3" customWidth="1"/>
    <col min="9981" max="9982" width="8.42578125" style="3" customWidth="1"/>
    <col min="9983" max="9983" width="9.28515625" style="3" customWidth="1"/>
    <col min="9984" max="9984" width="8" style="3" customWidth="1"/>
    <col min="9985" max="9987" width="8.42578125" style="3" customWidth="1"/>
    <col min="9988" max="9988" width="12.42578125" style="3" customWidth="1"/>
    <col min="9989" max="9989" width="15.5703125" style="3" customWidth="1"/>
    <col min="9990" max="9990" width="11.28515625" style="3" customWidth="1"/>
    <col min="9991" max="9991" width="11.140625" style="3" customWidth="1"/>
    <col min="9992" max="9992" width="9.42578125" style="3" customWidth="1"/>
    <col min="9993" max="9997" width="0" style="3" hidden="1" customWidth="1"/>
    <col min="9998" max="9998" width="12.28515625" style="3" customWidth="1"/>
    <col min="9999" max="10001" width="0" style="3" hidden="1" customWidth="1"/>
    <col min="10002" max="10002" width="12.28515625" style="3" customWidth="1"/>
    <col min="10003" max="10005" width="0" style="3" hidden="1" customWidth="1"/>
    <col min="10006" max="10006" width="12.28515625" style="3" customWidth="1"/>
    <col min="10007" max="10009" width="0" style="3" hidden="1" customWidth="1"/>
    <col min="10010" max="10011" width="12.28515625" style="3" customWidth="1"/>
    <col min="10012" max="10012" width="12.140625" style="3" customWidth="1"/>
    <col min="10013" max="10013" width="9" style="3" customWidth="1"/>
    <col min="10014" max="10014" width="8.7109375" style="3" customWidth="1"/>
    <col min="10015" max="10015" width="10" style="3" customWidth="1"/>
    <col min="10016" max="10016" width="8.42578125" style="3" customWidth="1"/>
    <col min="10017" max="10017" width="8.7109375" style="3" customWidth="1"/>
    <col min="10018" max="10018" width="7.7109375" style="3" customWidth="1"/>
    <col min="10019" max="10019" width="8.42578125" style="3" customWidth="1"/>
    <col min="10020" max="10020" width="7.7109375" style="3" customWidth="1"/>
    <col min="10021" max="10209" width="9.140625" style="3"/>
    <col min="10210" max="10210" width="11.5703125" style="3" customWidth="1"/>
    <col min="10211" max="10211" width="11" style="3" customWidth="1"/>
    <col min="10212" max="10212" width="9.5703125" style="3" customWidth="1"/>
    <col min="10213" max="10213" width="9.140625" style="3" customWidth="1"/>
    <col min="10214" max="10214" width="7.28515625" style="3" customWidth="1"/>
    <col min="10215" max="10224" width="0" style="3" hidden="1" customWidth="1"/>
    <col min="10225" max="10225" width="10.7109375" style="3" customWidth="1"/>
    <col min="10226" max="10226" width="11.7109375" style="3" customWidth="1"/>
    <col min="10227" max="10230" width="0" style="3" hidden="1" customWidth="1"/>
    <col min="10231" max="10231" width="11.7109375" style="3" customWidth="1"/>
    <col min="10232" max="10232" width="10.7109375" style="3" customWidth="1"/>
    <col min="10233" max="10233" width="13.28515625" style="3" customWidth="1"/>
    <col min="10234" max="10234" width="11.7109375" style="3" customWidth="1"/>
    <col min="10235" max="10235" width="9.28515625" style="3" customWidth="1"/>
    <col min="10236" max="10236" width="8.85546875" style="3" customWidth="1"/>
    <col min="10237" max="10238" width="8.42578125" style="3" customWidth="1"/>
    <col min="10239" max="10239" width="9.28515625" style="3" customWidth="1"/>
    <col min="10240" max="10240" width="8" style="3" customWidth="1"/>
    <col min="10241" max="10243" width="8.42578125" style="3" customWidth="1"/>
    <col min="10244" max="10244" width="12.42578125" style="3" customWidth="1"/>
    <col min="10245" max="10245" width="15.5703125" style="3" customWidth="1"/>
    <col min="10246" max="10246" width="11.28515625" style="3" customWidth="1"/>
    <col min="10247" max="10247" width="11.140625" style="3" customWidth="1"/>
    <col min="10248" max="10248" width="9.42578125" style="3" customWidth="1"/>
    <col min="10249" max="10253" width="0" style="3" hidden="1" customWidth="1"/>
    <col min="10254" max="10254" width="12.28515625" style="3" customWidth="1"/>
    <col min="10255" max="10257" width="0" style="3" hidden="1" customWidth="1"/>
    <col min="10258" max="10258" width="12.28515625" style="3" customWidth="1"/>
    <col min="10259" max="10261" width="0" style="3" hidden="1" customWidth="1"/>
    <col min="10262" max="10262" width="12.28515625" style="3" customWidth="1"/>
    <col min="10263" max="10265" width="0" style="3" hidden="1" customWidth="1"/>
    <col min="10266" max="10267" width="12.28515625" style="3" customWidth="1"/>
    <col min="10268" max="10268" width="12.140625" style="3" customWidth="1"/>
    <col min="10269" max="10269" width="9" style="3" customWidth="1"/>
    <col min="10270" max="10270" width="8.7109375" style="3" customWidth="1"/>
    <col min="10271" max="10271" width="10" style="3" customWidth="1"/>
    <col min="10272" max="10272" width="8.42578125" style="3" customWidth="1"/>
    <col min="10273" max="10273" width="8.7109375" style="3" customWidth="1"/>
    <col min="10274" max="10274" width="7.7109375" style="3" customWidth="1"/>
    <col min="10275" max="10275" width="8.42578125" style="3" customWidth="1"/>
    <col min="10276" max="10276" width="7.7109375" style="3" customWidth="1"/>
    <col min="10277" max="10465" width="9.140625" style="3"/>
    <col min="10466" max="10466" width="11.5703125" style="3" customWidth="1"/>
    <col min="10467" max="10467" width="11" style="3" customWidth="1"/>
    <col min="10468" max="10468" width="9.5703125" style="3" customWidth="1"/>
    <col min="10469" max="10469" width="9.140625" style="3" customWidth="1"/>
    <col min="10470" max="10470" width="7.28515625" style="3" customWidth="1"/>
    <col min="10471" max="10480" width="0" style="3" hidden="1" customWidth="1"/>
    <col min="10481" max="10481" width="10.7109375" style="3" customWidth="1"/>
    <col min="10482" max="10482" width="11.7109375" style="3" customWidth="1"/>
    <col min="10483" max="10486" width="0" style="3" hidden="1" customWidth="1"/>
    <col min="10487" max="10487" width="11.7109375" style="3" customWidth="1"/>
    <col min="10488" max="10488" width="10.7109375" style="3" customWidth="1"/>
    <col min="10489" max="10489" width="13.28515625" style="3" customWidth="1"/>
    <col min="10490" max="10490" width="11.7109375" style="3" customWidth="1"/>
    <col min="10491" max="10491" width="9.28515625" style="3" customWidth="1"/>
    <col min="10492" max="10492" width="8.85546875" style="3" customWidth="1"/>
    <col min="10493" max="10494" width="8.42578125" style="3" customWidth="1"/>
    <col min="10495" max="10495" width="9.28515625" style="3" customWidth="1"/>
    <col min="10496" max="10496" width="8" style="3" customWidth="1"/>
    <col min="10497" max="10499" width="8.42578125" style="3" customWidth="1"/>
    <col min="10500" max="10500" width="12.42578125" style="3" customWidth="1"/>
    <col min="10501" max="10501" width="15.5703125" style="3" customWidth="1"/>
    <col min="10502" max="10502" width="11.28515625" style="3" customWidth="1"/>
    <col min="10503" max="10503" width="11.140625" style="3" customWidth="1"/>
    <col min="10504" max="10504" width="9.42578125" style="3" customWidth="1"/>
    <col min="10505" max="10509" width="0" style="3" hidden="1" customWidth="1"/>
    <col min="10510" max="10510" width="12.28515625" style="3" customWidth="1"/>
    <col min="10511" max="10513" width="0" style="3" hidden="1" customWidth="1"/>
    <col min="10514" max="10514" width="12.28515625" style="3" customWidth="1"/>
    <col min="10515" max="10517" width="0" style="3" hidden="1" customWidth="1"/>
    <col min="10518" max="10518" width="12.28515625" style="3" customWidth="1"/>
    <col min="10519" max="10521" width="0" style="3" hidden="1" customWidth="1"/>
    <col min="10522" max="10523" width="12.28515625" style="3" customWidth="1"/>
    <col min="10524" max="10524" width="12.140625" style="3" customWidth="1"/>
    <col min="10525" max="10525" width="9" style="3" customWidth="1"/>
    <col min="10526" max="10526" width="8.7109375" style="3" customWidth="1"/>
    <col min="10527" max="10527" width="10" style="3" customWidth="1"/>
    <col min="10528" max="10528" width="8.42578125" style="3" customWidth="1"/>
    <col min="10529" max="10529" width="8.7109375" style="3" customWidth="1"/>
    <col min="10530" max="10530" width="7.7109375" style="3" customWidth="1"/>
    <col min="10531" max="10531" width="8.42578125" style="3" customWidth="1"/>
    <col min="10532" max="10532" width="7.7109375" style="3" customWidth="1"/>
    <col min="10533" max="10721" width="9.140625" style="3"/>
    <col min="10722" max="10722" width="11.5703125" style="3" customWidth="1"/>
    <col min="10723" max="10723" width="11" style="3" customWidth="1"/>
    <col min="10724" max="10724" width="9.5703125" style="3" customWidth="1"/>
    <col min="10725" max="10725" width="9.140625" style="3" customWidth="1"/>
    <col min="10726" max="10726" width="7.28515625" style="3" customWidth="1"/>
    <col min="10727" max="10736" width="0" style="3" hidden="1" customWidth="1"/>
    <col min="10737" max="10737" width="10.7109375" style="3" customWidth="1"/>
    <col min="10738" max="10738" width="11.7109375" style="3" customWidth="1"/>
    <col min="10739" max="10742" width="0" style="3" hidden="1" customWidth="1"/>
    <col min="10743" max="10743" width="11.7109375" style="3" customWidth="1"/>
    <col min="10744" max="10744" width="10.7109375" style="3" customWidth="1"/>
    <col min="10745" max="10745" width="13.28515625" style="3" customWidth="1"/>
    <col min="10746" max="10746" width="11.7109375" style="3" customWidth="1"/>
    <col min="10747" max="10747" width="9.28515625" style="3" customWidth="1"/>
    <col min="10748" max="10748" width="8.85546875" style="3" customWidth="1"/>
    <col min="10749" max="10750" width="8.42578125" style="3" customWidth="1"/>
    <col min="10751" max="10751" width="9.28515625" style="3" customWidth="1"/>
    <col min="10752" max="10752" width="8" style="3" customWidth="1"/>
    <col min="10753" max="10755" width="8.42578125" style="3" customWidth="1"/>
    <col min="10756" max="10756" width="12.42578125" style="3" customWidth="1"/>
    <col min="10757" max="10757" width="15.5703125" style="3" customWidth="1"/>
    <col min="10758" max="10758" width="11.28515625" style="3" customWidth="1"/>
    <col min="10759" max="10759" width="11.140625" style="3" customWidth="1"/>
    <col min="10760" max="10760" width="9.42578125" style="3" customWidth="1"/>
    <col min="10761" max="10765" width="0" style="3" hidden="1" customWidth="1"/>
    <col min="10766" max="10766" width="12.28515625" style="3" customWidth="1"/>
    <col min="10767" max="10769" width="0" style="3" hidden="1" customWidth="1"/>
    <col min="10770" max="10770" width="12.28515625" style="3" customWidth="1"/>
    <col min="10771" max="10773" width="0" style="3" hidden="1" customWidth="1"/>
    <col min="10774" max="10774" width="12.28515625" style="3" customWidth="1"/>
    <col min="10775" max="10777" width="0" style="3" hidden="1" customWidth="1"/>
    <col min="10778" max="10779" width="12.28515625" style="3" customWidth="1"/>
    <col min="10780" max="10780" width="12.140625" style="3" customWidth="1"/>
    <col min="10781" max="10781" width="9" style="3" customWidth="1"/>
    <col min="10782" max="10782" width="8.7109375" style="3" customWidth="1"/>
    <col min="10783" max="10783" width="10" style="3" customWidth="1"/>
    <col min="10784" max="10784" width="8.42578125" style="3" customWidth="1"/>
    <col min="10785" max="10785" width="8.7109375" style="3" customWidth="1"/>
    <col min="10786" max="10786" width="7.7109375" style="3" customWidth="1"/>
    <col min="10787" max="10787" width="8.42578125" style="3" customWidth="1"/>
    <col min="10788" max="10788" width="7.7109375" style="3" customWidth="1"/>
    <col min="10789" max="10977" width="9.140625" style="3"/>
    <col min="10978" max="10978" width="11.5703125" style="3" customWidth="1"/>
    <col min="10979" max="10979" width="11" style="3" customWidth="1"/>
    <col min="10980" max="10980" width="9.5703125" style="3" customWidth="1"/>
    <col min="10981" max="10981" width="9.140625" style="3" customWidth="1"/>
    <col min="10982" max="10982" width="7.28515625" style="3" customWidth="1"/>
    <col min="10983" max="10992" width="0" style="3" hidden="1" customWidth="1"/>
    <col min="10993" max="10993" width="10.7109375" style="3" customWidth="1"/>
    <col min="10994" max="10994" width="11.7109375" style="3" customWidth="1"/>
    <col min="10995" max="10998" width="0" style="3" hidden="1" customWidth="1"/>
    <col min="10999" max="10999" width="11.7109375" style="3" customWidth="1"/>
    <col min="11000" max="11000" width="10.7109375" style="3" customWidth="1"/>
    <col min="11001" max="11001" width="13.28515625" style="3" customWidth="1"/>
    <col min="11002" max="11002" width="11.7109375" style="3" customWidth="1"/>
    <col min="11003" max="11003" width="9.28515625" style="3" customWidth="1"/>
    <col min="11004" max="11004" width="8.85546875" style="3" customWidth="1"/>
    <col min="11005" max="11006" width="8.42578125" style="3" customWidth="1"/>
    <col min="11007" max="11007" width="9.28515625" style="3" customWidth="1"/>
    <col min="11008" max="11008" width="8" style="3" customWidth="1"/>
    <col min="11009" max="11011" width="8.42578125" style="3" customWidth="1"/>
    <col min="11012" max="11012" width="12.42578125" style="3" customWidth="1"/>
    <col min="11013" max="11013" width="15.5703125" style="3" customWidth="1"/>
    <col min="11014" max="11014" width="11.28515625" style="3" customWidth="1"/>
    <col min="11015" max="11015" width="11.140625" style="3" customWidth="1"/>
    <col min="11016" max="11016" width="9.42578125" style="3" customWidth="1"/>
    <col min="11017" max="11021" width="0" style="3" hidden="1" customWidth="1"/>
    <col min="11022" max="11022" width="12.28515625" style="3" customWidth="1"/>
    <col min="11023" max="11025" width="0" style="3" hidden="1" customWidth="1"/>
    <col min="11026" max="11026" width="12.28515625" style="3" customWidth="1"/>
    <col min="11027" max="11029" width="0" style="3" hidden="1" customWidth="1"/>
    <col min="11030" max="11030" width="12.28515625" style="3" customWidth="1"/>
    <col min="11031" max="11033" width="0" style="3" hidden="1" customWidth="1"/>
    <col min="11034" max="11035" width="12.28515625" style="3" customWidth="1"/>
    <col min="11036" max="11036" width="12.140625" style="3" customWidth="1"/>
    <col min="11037" max="11037" width="9" style="3" customWidth="1"/>
    <col min="11038" max="11038" width="8.7109375" style="3" customWidth="1"/>
    <col min="11039" max="11039" width="10" style="3" customWidth="1"/>
    <col min="11040" max="11040" width="8.42578125" style="3" customWidth="1"/>
    <col min="11041" max="11041" width="8.7109375" style="3" customWidth="1"/>
    <col min="11042" max="11042" width="7.7109375" style="3" customWidth="1"/>
    <col min="11043" max="11043" width="8.42578125" style="3" customWidth="1"/>
    <col min="11044" max="11044" width="7.7109375" style="3" customWidth="1"/>
    <col min="11045" max="11233" width="9.140625" style="3"/>
    <col min="11234" max="11234" width="11.5703125" style="3" customWidth="1"/>
    <col min="11235" max="11235" width="11" style="3" customWidth="1"/>
    <col min="11236" max="11236" width="9.5703125" style="3" customWidth="1"/>
    <col min="11237" max="11237" width="9.140625" style="3" customWidth="1"/>
    <col min="11238" max="11238" width="7.28515625" style="3" customWidth="1"/>
    <col min="11239" max="11248" width="0" style="3" hidden="1" customWidth="1"/>
    <col min="11249" max="11249" width="10.7109375" style="3" customWidth="1"/>
    <col min="11250" max="11250" width="11.7109375" style="3" customWidth="1"/>
    <col min="11251" max="11254" width="0" style="3" hidden="1" customWidth="1"/>
    <col min="11255" max="11255" width="11.7109375" style="3" customWidth="1"/>
    <col min="11256" max="11256" width="10.7109375" style="3" customWidth="1"/>
    <col min="11257" max="11257" width="13.28515625" style="3" customWidth="1"/>
    <col min="11258" max="11258" width="11.7109375" style="3" customWidth="1"/>
    <col min="11259" max="11259" width="9.28515625" style="3" customWidth="1"/>
    <col min="11260" max="11260" width="8.85546875" style="3" customWidth="1"/>
    <col min="11261" max="11262" width="8.42578125" style="3" customWidth="1"/>
    <col min="11263" max="11263" width="9.28515625" style="3" customWidth="1"/>
    <col min="11264" max="11264" width="8" style="3" customWidth="1"/>
    <col min="11265" max="11267" width="8.42578125" style="3" customWidth="1"/>
    <col min="11268" max="11268" width="12.42578125" style="3" customWidth="1"/>
    <col min="11269" max="11269" width="15.5703125" style="3" customWidth="1"/>
    <col min="11270" max="11270" width="11.28515625" style="3" customWidth="1"/>
    <col min="11271" max="11271" width="11.140625" style="3" customWidth="1"/>
    <col min="11272" max="11272" width="9.42578125" style="3" customWidth="1"/>
    <col min="11273" max="11277" width="0" style="3" hidden="1" customWidth="1"/>
    <col min="11278" max="11278" width="12.28515625" style="3" customWidth="1"/>
    <col min="11279" max="11281" width="0" style="3" hidden="1" customWidth="1"/>
    <col min="11282" max="11282" width="12.28515625" style="3" customWidth="1"/>
    <col min="11283" max="11285" width="0" style="3" hidden="1" customWidth="1"/>
    <col min="11286" max="11286" width="12.28515625" style="3" customWidth="1"/>
    <col min="11287" max="11289" width="0" style="3" hidden="1" customWidth="1"/>
    <col min="11290" max="11291" width="12.28515625" style="3" customWidth="1"/>
    <col min="11292" max="11292" width="12.140625" style="3" customWidth="1"/>
    <col min="11293" max="11293" width="9" style="3" customWidth="1"/>
    <col min="11294" max="11294" width="8.7109375" style="3" customWidth="1"/>
    <col min="11295" max="11295" width="10" style="3" customWidth="1"/>
    <col min="11296" max="11296" width="8.42578125" style="3" customWidth="1"/>
    <col min="11297" max="11297" width="8.7109375" style="3" customWidth="1"/>
    <col min="11298" max="11298" width="7.7109375" style="3" customWidth="1"/>
    <col min="11299" max="11299" width="8.42578125" style="3" customWidth="1"/>
    <col min="11300" max="11300" width="7.7109375" style="3" customWidth="1"/>
    <col min="11301" max="11489" width="9.140625" style="3"/>
    <col min="11490" max="11490" width="11.5703125" style="3" customWidth="1"/>
    <col min="11491" max="11491" width="11" style="3" customWidth="1"/>
    <col min="11492" max="11492" width="9.5703125" style="3" customWidth="1"/>
    <col min="11493" max="11493" width="9.140625" style="3" customWidth="1"/>
    <col min="11494" max="11494" width="7.28515625" style="3" customWidth="1"/>
    <col min="11495" max="11504" width="0" style="3" hidden="1" customWidth="1"/>
    <col min="11505" max="11505" width="10.7109375" style="3" customWidth="1"/>
    <col min="11506" max="11506" width="11.7109375" style="3" customWidth="1"/>
    <col min="11507" max="11510" width="0" style="3" hidden="1" customWidth="1"/>
    <col min="11511" max="11511" width="11.7109375" style="3" customWidth="1"/>
    <col min="11512" max="11512" width="10.7109375" style="3" customWidth="1"/>
    <col min="11513" max="11513" width="13.28515625" style="3" customWidth="1"/>
    <col min="11514" max="11514" width="11.7109375" style="3" customWidth="1"/>
    <col min="11515" max="11515" width="9.28515625" style="3" customWidth="1"/>
    <col min="11516" max="11516" width="8.85546875" style="3" customWidth="1"/>
    <col min="11517" max="11518" width="8.42578125" style="3" customWidth="1"/>
    <col min="11519" max="11519" width="9.28515625" style="3" customWidth="1"/>
    <col min="11520" max="11520" width="8" style="3" customWidth="1"/>
    <col min="11521" max="11523" width="8.42578125" style="3" customWidth="1"/>
    <col min="11524" max="11524" width="12.42578125" style="3" customWidth="1"/>
    <col min="11525" max="11525" width="15.5703125" style="3" customWidth="1"/>
    <col min="11526" max="11526" width="11.28515625" style="3" customWidth="1"/>
    <col min="11527" max="11527" width="11.140625" style="3" customWidth="1"/>
    <col min="11528" max="11528" width="9.42578125" style="3" customWidth="1"/>
    <col min="11529" max="11533" width="0" style="3" hidden="1" customWidth="1"/>
    <col min="11534" max="11534" width="12.28515625" style="3" customWidth="1"/>
    <col min="11535" max="11537" width="0" style="3" hidden="1" customWidth="1"/>
    <col min="11538" max="11538" width="12.28515625" style="3" customWidth="1"/>
    <col min="11539" max="11541" width="0" style="3" hidden="1" customWidth="1"/>
    <col min="11542" max="11542" width="12.28515625" style="3" customWidth="1"/>
    <col min="11543" max="11545" width="0" style="3" hidden="1" customWidth="1"/>
    <col min="11546" max="11547" width="12.28515625" style="3" customWidth="1"/>
    <col min="11548" max="11548" width="12.140625" style="3" customWidth="1"/>
    <col min="11549" max="11549" width="9" style="3" customWidth="1"/>
    <col min="11550" max="11550" width="8.7109375" style="3" customWidth="1"/>
    <col min="11551" max="11551" width="10" style="3" customWidth="1"/>
    <col min="11552" max="11552" width="8.42578125" style="3" customWidth="1"/>
    <col min="11553" max="11553" width="8.7109375" style="3" customWidth="1"/>
    <col min="11554" max="11554" width="7.7109375" style="3" customWidth="1"/>
    <col min="11555" max="11555" width="8.42578125" style="3" customWidth="1"/>
    <col min="11556" max="11556" width="7.7109375" style="3" customWidth="1"/>
    <col min="11557" max="11745" width="9.140625" style="3"/>
    <col min="11746" max="11746" width="11.5703125" style="3" customWidth="1"/>
    <col min="11747" max="11747" width="11" style="3" customWidth="1"/>
    <col min="11748" max="11748" width="9.5703125" style="3" customWidth="1"/>
    <col min="11749" max="11749" width="9.140625" style="3" customWidth="1"/>
    <col min="11750" max="11750" width="7.28515625" style="3" customWidth="1"/>
    <col min="11751" max="11760" width="0" style="3" hidden="1" customWidth="1"/>
    <col min="11761" max="11761" width="10.7109375" style="3" customWidth="1"/>
    <col min="11762" max="11762" width="11.7109375" style="3" customWidth="1"/>
    <col min="11763" max="11766" width="0" style="3" hidden="1" customWidth="1"/>
    <col min="11767" max="11767" width="11.7109375" style="3" customWidth="1"/>
    <col min="11768" max="11768" width="10.7109375" style="3" customWidth="1"/>
    <col min="11769" max="11769" width="13.28515625" style="3" customWidth="1"/>
    <col min="11770" max="11770" width="11.7109375" style="3" customWidth="1"/>
    <col min="11771" max="11771" width="9.28515625" style="3" customWidth="1"/>
    <col min="11772" max="11772" width="8.85546875" style="3" customWidth="1"/>
    <col min="11773" max="11774" width="8.42578125" style="3" customWidth="1"/>
    <col min="11775" max="11775" width="9.28515625" style="3" customWidth="1"/>
    <col min="11776" max="11776" width="8" style="3" customWidth="1"/>
    <col min="11777" max="11779" width="8.42578125" style="3" customWidth="1"/>
    <col min="11780" max="11780" width="12.42578125" style="3" customWidth="1"/>
    <col min="11781" max="11781" width="15.5703125" style="3" customWidth="1"/>
    <col min="11782" max="11782" width="11.28515625" style="3" customWidth="1"/>
    <col min="11783" max="11783" width="11.140625" style="3" customWidth="1"/>
    <col min="11784" max="11784" width="9.42578125" style="3" customWidth="1"/>
    <col min="11785" max="11789" width="0" style="3" hidden="1" customWidth="1"/>
    <col min="11790" max="11790" width="12.28515625" style="3" customWidth="1"/>
    <col min="11791" max="11793" width="0" style="3" hidden="1" customWidth="1"/>
    <col min="11794" max="11794" width="12.28515625" style="3" customWidth="1"/>
    <col min="11795" max="11797" width="0" style="3" hidden="1" customWidth="1"/>
    <col min="11798" max="11798" width="12.28515625" style="3" customWidth="1"/>
    <col min="11799" max="11801" width="0" style="3" hidden="1" customWidth="1"/>
    <col min="11802" max="11803" width="12.28515625" style="3" customWidth="1"/>
    <col min="11804" max="11804" width="12.140625" style="3" customWidth="1"/>
    <col min="11805" max="11805" width="9" style="3" customWidth="1"/>
    <col min="11806" max="11806" width="8.7109375" style="3" customWidth="1"/>
    <col min="11807" max="11807" width="10" style="3" customWidth="1"/>
    <col min="11808" max="11808" width="8.42578125" style="3" customWidth="1"/>
    <col min="11809" max="11809" width="8.7109375" style="3" customWidth="1"/>
    <col min="11810" max="11810" width="7.7109375" style="3" customWidth="1"/>
    <col min="11811" max="11811" width="8.42578125" style="3" customWidth="1"/>
    <col min="11812" max="11812" width="7.7109375" style="3" customWidth="1"/>
    <col min="11813" max="12001" width="9.140625" style="3"/>
    <col min="12002" max="12002" width="11.5703125" style="3" customWidth="1"/>
    <col min="12003" max="12003" width="11" style="3" customWidth="1"/>
    <col min="12004" max="12004" width="9.5703125" style="3" customWidth="1"/>
    <col min="12005" max="12005" width="9.140625" style="3" customWidth="1"/>
    <col min="12006" max="12006" width="7.28515625" style="3" customWidth="1"/>
    <col min="12007" max="12016" width="0" style="3" hidden="1" customWidth="1"/>
    <col min="12017" max="12017" width="10.7109375" style="3" customWidth="1"/>
    <col min="12018" max="12018" width="11.7109375" style="3" customWidth="1"/>
    <col min="12019" max="12022" width="0" style="3" hidden="1" customWidth="1"/>
    <col min="12023" max="12023" width="11.7109375" style="3" customWidth="1"/>
    <col min="12024" max="12024" width="10.7109375" style="3" customWidth="1"/>
    <col min="12025" max="12025" width="13.28515625" style="3" customWidth="1"/>
    <col min="12026" max="12026" width="11.7109375" style="3" customWidth="1"/>
    <col min="12027" max="12027" width="9.28515625" style="3" customWidth="1"/>
    <col min="12028" max="12028" width="8.85546875" style="3" customWidth="1"/>
    <col min="12029" max="12030" width="8.42578125" style="3" customWidth="1"/>
    <col min="12031" max="12031" width="9.28515625" style="3" customWidth="1"/>
    <col min="12032" max="12032" width="8" style="3" customWidth="1"/>
    <col min="12033" max="12035" width="8.42578125" style="3" customWidth="1"/>
    <col min="12036" max="12036" width="12.42578125" style="3" customWidth="1"/>
    <col min="12037" max="12037" width="15.5703125" style="3" customWidth="1"/>
    <col min="12038" max="12038" width="11.28515625" style="3" customWidth="1"/>
    <col min="12039" max="12039" width="11.140625" style="3" customWidth="1"/>
    <col min="12040" max="12040" width="9.42578125" style="3" customWidth="1"/>
    <col min="12041" max="12045" width="0" style="3" hidden="1" customWidth="1"/>
    <col min="12046" max="12046" width="12.28515625" style="3" customWidth="1"/>
    <col min="12047" max="12049" width="0" style="3" hidden="1" customWidth="1"/>
    <col min="12050" max="12050" width="12.28515625" style="3" customWidth="1"/>
    <col min="12051" max="12053" width="0" style="3" hidden="1" customWidth="1"/>
    <col min="12054" max="12054" width="12.28515625" style="3" customWidth="1"/>
    <col min="12055" max="12057" width="0" style="3" hidden="1" customWidth="1"/>
    <col min="12058" max="12059" width="12.28515625" style="3" customWidth="1"/>
    <col min="12060" max="12060" width="12.140625" style="3" customWidth="1"/>
    <col min="12061" max="12061" width="9" style="3" customWidth="1"/>
    <col min="12062" max="12062" width="8.7109375" style="3" customWidth="1"/>
    <col min="12063" max="12063" width="10" style="3" customWidth="1"/>
    <col min="12064" max="12064" width="8.42578125" style="3" customWidth="1"/>
    <col min="12065" max="12065" width="8.7109375" style="3" customWidth="1"/>
    <col min="12066" max="12066" width="7.7109375" style="3" customWidth="1"/>
    <col min="12067" max="12067" width="8.42578125" style="3" customWidth="1"/>
    <col min="12068" max="12068" width="7.7109375" style="3" customWidth="1"/>
    <col min="12069" max="12257" width="9.140625" style="3"/>
    <col min="12258" max="12258" width="11.5703125" style="3" customWidth="1"/>
    <col min="12259" max="12259" width="11" style="3" customWidth="1"/>
    <col min="12260" max="12260" width="9.5703125" style="3" customWidth="1"/>
    <col min="12261" max="12261" width="9.140625" style="3" customWidth="1"/>
    <col min="12262" max="12262" width="7.28515625" style="3" customWidth="1"/>
    <col min="12263" max="12272" width="0" style="3" hidden="1" customWidth="1"/>
    <col min="12273" max="12273" width="10.7109375" style="3" customWidth="1"/>
    <col min="12274" max="12274" width="11.7109375" style="3" customWidth="1"/>
    <col min="12275" max="12278" width="0" style="3" hidden="1" customWidth="1"/>
    <col min="12279" max="12279" width="11.7109375" style="3" customWidth="1"/>
    <col min="12280" max="12280" width="10.7109375" style="3" customWidth="1"/>
    <col min="12281" max="12281" width="13.28515625" style="3" customWidth="1"/>
    <col min="12282" max="12282" width="11.7109375" style="3" customWidth="1"/>
    <col min="12283" max="12283" width="9.28515625" style="3" customWidth="1"/>
    <col min="12284" max="12284" width="8.85546875" style="3" customWidth="1"/>
    <col min="12285" max="12286" width="8.42578125" style="3" customWidth="1"/>
    <col min="12287" max="12287" width="9.28515625" style="3" customWidth="1"/>
    <col min="12288" max="12288" width="8" style="3" customWidth="1"/>
    <col min="12289" max="12291" width="8.42578125" style="3" customWidth="1"/>
    <col min="12292" max="12292" width="12.42578125" style="3" customWidth="1"/>
    <col min="12293" max="12293" width="15.5703125" style="3" customWidth="1"/>
    <col min="12294" max="12294" width="11.28515625" style="3" customWidth="1"/>
    <col min="12295" max="12295" width="11.140625" style="3" customWidth="1"/>
    <col min="12296" max="12296" width="9.42578125" style="3" customWidth="1"/>
    <col min="12297" max="12301" width="0" style="3" hidden="1" customWidth="1"/>
    <col min="12302" max="12302" width="12.28515625" style="3" customWidth="1"/>
    <col min="12303" max="12305" width="0" style="3" hidden="1" customWidth="1"/>
    <col min="12306" max="12306" width="12.28515625" style="3" customWidth="1"/>
    <col min="12307" max="12309" width="0" style="3" hidden="1" customWidth="1"/>
    <col min="12310" max="12310" width="12.28515625" style="3" customWidth="1"/>
    <col min="12311" max="12313" width="0" style="3" hidden="1" customWidth="1"/>
    <col min="12314" max="12315" width="12.28515625" style="3" customWidth="1"/>
    <col min="12316" max="12316" width="12.140625" style="3" customWidth="1"/>
    <col min="12317" max="12317" width="9" style="3" customWidth="1"/>
    <col min="12318" max="12318" width="8.7109375" style="3" customWidth="1"/>
    <col min="12319" max="12319" width="10" style="3" customWidth="1"/>
    <col min="12320" max="12320" width="8.42578125" style="3" customWidth="1"/>
    <col min="12321" max="12321" width="8.7109375" style="3" customWidth="1"/>
    <col min="12322" max="12322" width="7.7109375" style="3" customWidth="1"/>
    <col min="12323" max="12323" width="8.42578125" style="3" customWidth="1"/>
    <col min="12324" max="12324" width="7.7109375" style="3" customWidth="1"/>
    <col min="12325" max="12513" width="9.140625" style="3"/>
    <col min="12514" max="12514" width="11.5703125" style="3" customWidth="1"/>
    <col min="12515" max="12515" width="11" style="3" customWidth="1"/>
    <col min="12516" max="12516" width="9.5703125" style="3" customWidth="1"/>
    <col min="12517" max="12517" width="9.140625" style="3" customWidth="1"/>
    <col min="12518" max="12518" width="7.28515625" style="3" customWidth="1"/>
    <col min="12519" max="12528" width="0" style="3" hidden="1" customWidth="1"/>
    <col min="12529" max="12529" width="10.7109375" style="3" customWidth="1"/>
    <col min="12530" max="12530" width="11.7109375" style="3" customWidth="1"/>
    <col min="12531" max="12534" width="0" style="3" hidden="1" customWidth="1"/>
    <col min="12535" max="12535" width="11.7109375" style="3" customWidth="1"/>
    <col min="12536" max="12536" width="10.7109375" style="3" customWidth="1"/>
    <col min="12537" max="12537" width="13.28515625" style="3" customWidth="1"/>
    <col min="12538" max="12538" width="11.7109375" style="3" customWidth="1"/>
    <col min="12539" max="12539" width="9.28515625" style="3" customWidth="1"/>
    <col min="12540" max="12540" width="8.85546875" style="3" customWidth="1"/>
    <col min="12541" max="12542" width="8.42578125" style="3" customWidth="1"/>
    <col min="12543" max="12543" width="9.28515625" style="3" customWidth="1"/>
    <col min="12544" max="12544" width="8" style="3" customWidth="1"/>
    <col min="12545" max="12547" width="8.42578125" style="3" customWidth="1"/>
    <col min="12548" max="12548" width="12.42578125" style="3" customWidth="1"/>
    <col min="12549" max="12549" width="15.5703125" style="3" customWidth="1"/>
    <col min="12550" max="12550" width="11.28515625" style="3" customWidth="1"/>
    <col min="12551" max="12551" width="11.140625" style="3" customWidth="1"/>
    <col min="12552" max="12552" width="9.42578125" style="3" customWidth="1"/>
    <col min="12553" max="12557" width="0" style="3" hidden="1" customWidth="1"/>
    <col min="12558" max="12558" width="12.28515625" style="3" customWidth="1"/>
    <col min="12559" max="12561" width="0" style="3" hidden="1" customWidth="1"/>
    <col min="12562" max="12562" width="12.28515625" style="3" customWidth="1"/>
    <col min="12563" max="12565" width="0" style="3" hidden="1" customWidth="1"/>
    <col min="12566" max="12566" width="12.28515625" style="3" customWidth="1"/>
    <col min="12567" max="12569" width="0" style="3" hidden="1" customWidth="1"/>
    <col min="12570" max="12571" width="12.28515625" style="3" customWidth="1"/>
    <col min="12572" max="12572" width="12.140625" style="3" customWidth="1"/>
    <col min="12573" max="12573" width="9" style="3" customWidth="1"/>
    <col min="12574" max="12574" width="8.7109375" style="3" customWidth="1"/>
    <col min="12575" max="12575" width="10" style="3" customWidth="1"/>
    <col min="12576" max="12576" width="8.42578125" style="3" customWidth="1"/>
    <col min="12577" max="12577" width="8.7109375" style="3" customWidth="1"/>
    <col min="12578" max="12578" width="7.7109375" style="3" customWidth="1"/>
    <col min="12579" max="12579" width="8.42578125" style="3" customWidth="1"/>
    <col min="12580" max="12580" width="7.7109375" style="3" customWidth="1"/>
    <col min="12581" max="12769" width="9.140625" style="3"/>
    <col min="12770" max="12770" width="11.5703125" style="3" customWidth="1"/>
    <col min="12771" max="12771" width="11" style="3" customWidth="1"/>
    <col min="12772" max="12772" width="9.5703125" style="3" customWidth="1"/>
    <col min="12773" max="12773" width="9.140625" style="3" customWidth="1"/>
    <col min="12774" max="12774" width="7.28515625" style="3" customWidth="1"/>
    <col min="12775" max="12784" width="0" style="3" hidden="1" customWidth="1"/>
    <col min="12785" max="12785" width="10.7109375" style="3" customWidth="1"/>
    <col min="12786" max="12786" width="11.7109375" style="3" customWidth="1"/>
    <col min="12787" max="12790" width="0" style="3" hidden="1" customWidth="1"/>
    <col min="12791" max="12791" width="11.7109375" style="3" customWidth="1"/>
    <col min="12792" max="12792" width="10.7109375" style="3" customWidth="1"/>
    <col min="12793" max="12793" width="13.28515625" style="3" customWidth="1"/>
    <col min="12794" max="12794" width="11.7109375" style="3" customWidth="1"/>
    <col min="12795" max="12795" width="9.28515625" style="3" customWidth="1"/>
    <col min="12796" max="12796" width="8.85546875" style="3" customWidth="1"/>
    <col min="12797" max="12798" width="8.42578125" style="3" customWidth="1"/>
    <col min="12799" max="12799" width="9.28515625" style="3" customWidth="1"/>
    <col min="12800" max="12800" width="8" style="3" customWidth="1"/>
    <col min="12801" max="12803" width="8.42578125" style="3" customWidth="1"/>
    <col min="12804" max="12804" width="12.42578125" style="3" customWidth="1"/>
    <col min="12805" max="12805" width="15.5703125" style="3" customWidth="1"/>
    <col min="12806" max="12806" width="11.28515625" style="3" customWidth="1"/>
    <col min="12807" max="12807" width="11.140625" style="3" customWidth="1"/>
    <col min="12808" max="12808" width="9.42578125" style="3" customWidth="1"/>
    <col min="12809" max="12813" width="0" style="3" hidden="1" customWidth="1"/>
    <col min="12814" max="12814" width="12.28515625" style="3" customWidth="1"/>
    <col min="12815" max="12817" width="0" style="3" hidden="1" customWidth="1"/>
    <col min="12818" max="12818" width="12.28515625" style="3" customWidth="1"/>
    <col min="12819" max="12821" width="0" style="3" hidden="1" customWidth="1"/>
    <col min="12822" max="12822" width="12.28515625" style="3" customWidth="1"/>
    <col min="12823" max="12825" width="0" style="3" hidden="1" customWidth="1"/>
    <col min="12826" max="12827" width="12.28515625" style="3" customWidth="1"/>
    <col min="12828" max="12828" width="12.140625" style="3" customWidth="1"/>
    <col min="12829" max="12829" width="9" style="3" customWidth="1"/>
    <col min="12830" max="12830" width="8.7109375" style="3" customWidth="1"/>
    <col min="12831" max="12831" width="10" style="3" customWidth="1"/>
    <col min="12832" max="12832" width="8.42578125" style="3" customWidth="1"/>
    <col min="12833" max="12833" width="8.7109375" style="3" customWidth="1"/>
    <col min="12834" max="12834" width="7.7109375" style="3" customWidth="1"/>
    <col min="12835" max="12835" width="8.42578125" style="3" customWidth="1"/>
    <col min="12836" max="12836" width="7.7109375" style="3" customWidth="1"/>
    <col min="12837" max="13025" width="9.140625" style="3"/>
    <col min="13026" max="13026" width="11.5703125" style="3" customWidth="1"/>
    <col min="13027" max="13027" width="11" style="3" customWidth="1"/>
    <col min="13028" max="13028" width="9.5703125" style="3" customWidth="1"/>
    <col min="13029" max="13029" width="9.140625" style="3" customWidth="1"/>
    <col min="13030" max="13030" width="7.28515625" style="3" customWidth="1"/>
    <col min="13031" max="13040" width="0" style="3" hidden="1" customWidth="1"/>
    <col min="13041" max="13041" width="10.7109375" style="3" customWidth="1"/>
    <col min="13042" max="13042" width="11.7109375" style="3" customWidth="1"/>
    <col min="13043" max="13046" width="0" style="3" hidden="1" customWidth="1"/>
    <col min="13047" max="13047" width="11.7109375" style="3" customWidth="1"/>
    <col min="13048" max="13048" width="10.7109375" style="3" customWidth="1"/>
    <col min="13049" max="13049" width="13.28515625" style="3" customWidth="1"/>
    <col min="13050" max="13050" width="11.7109375" style="3" customWidth="1"/>
    <col min="13051" max="13051" width="9.28515625" style="3" customWidth="1"/>
    <col min="13052" max="13052" width="8.85546875" style="3" customWidth="1"/>
    <col min="13053" max="13054" width="8.42578125" style="3" customWidth="1"/>
    <col min="13055" max="13055" width="9.28515625" style="3" customWidth="1"/>
    <col min="13056" max="13056" width="8" style="3" customWidth="1"/>
    <col min="13057" max="13059" width="8.42578125" style="3" customWidth="1"/>
    <col min="13060" max="13060" width="12.42578125" style="3" customWidth="1"/>
    <col min="13061" max="13061" width="15.5703125" style="3" customWidth="1"/>
    <col min="13062" max="13062" width="11.28515625" style="3" customWidth="1"/>
    <col min="13063" max="13063" width="11.140625" style="3" customWidth="1"/>
    <col min="13064" max="13064" width="9.42578125" style="3" customWidth="1"/>
    <col min="13065" max="13069" width="0" style="3" hidden="1" customWidth="1"/>
    <col min="13070" max="13070" width="12.28515625" style="3" customWidth="1"/>
    <col min="13071" max="13073" width="0" style="3" hidden="1" customWidth="1"/>
    <col min="13074" max="13074" width="12.28515625" style="3" customWidth="1"/>
    <col min="13075" max="13077" width="0" style="3" hidden="1" customWidth="1"/>
    <col min="13078" max="13078" width="12.28515625" style="3" customWidth="1"/>
    <col min="13079" max="13081" width="0" style="3" hidden="1" customWidth="1"/>
    <col min="13082" max="13083" width="12.28515625" style="3" customWidth="1"/>
    <col min="13084" max="13084" width="12.140625" style="3" customWidth="1"/>
    <col min="13085" max="13085" width="9" style="3" customWidth="1"/>
    <col min="13086" max="13086" width="8.7109375" style="3" customWidth="1"/>
    <col min="13087" max="13087" width="10" style="3" customWidth="1"/>
    <col min="13088" max="13088" width="8.42578125" style="3" customWidth="1"/>
    <col min="13089" max="13089" width="8.7109375" style="3" customWidth="1"/>
    <col min="13090" max="13090" width="7.7109375" style="3" customWidth="1"/>
    <col min="13091" max="13091" width="8.42578125" style="3" customWidth="1"/>
    <col min="13092" max="13092" width="7.7109375" style="3" customWidth="1"/>
    <col min="13093" max="13281" width="9.140625" style="3"/>
    <col min="13282" max="13282" width="11.5703125" style="3" customWidth="1"/>
    <col min="13283" max="13283" width="11" style="3" customWidth="1"/>
    <col min="13284" max="13284" width="9.5703125" style="3" customWidth="1"/>
    <col min="13285" max="13285" width="9.140625" style="3" customWidth="1"/>
    <col min="13286" max="13286" width="7.28515625" style="3" customWidth="1"/>
    <col min="13287" max="13296" width="0" style="3" hidden="1" customWidth="1"/>
    <col min="13297" max="13297" width="10.7109375" style="3" customWidth="1"/>
    <col min="13298" max="13298" width="11.7109375" style="3" customWidth="1"/>
    <col min="13299" max="13302" width="0" style="3" hidden="1" customWidth="1"/>
    <col min="13303" max="13303" width="11.7109375" style="3" customWidth="1"/>
    <col min="13304" max="13304" width="10.7109375" style="3" customWidth="1"/>
    <col min="13305" max="13305" width="13.28515625" style="3" customWidth="1"/>
    <col min="13306" max="13306" width="11.7109375" style="3" customWidth="1"/>
    <col min="13307" max="13307" width="9.28515625" style="3" customWidth="1"/>
    <col min="13308" max="13308" width="8.85546875" style="3" customWidth="1"/>
    <col min="13309" max="13310" width="8.42578125" style="3" customWidth="1"/>
    <col min="13311" max="13311" width="9.28515625" style="3" customWidth="1"/>
    <col min="13312" max="13312" width="8" style="3" customWidth="1"/>
    <col min="13313" max="13315" width="8.42578125" style="3" customWidth="1"/>
    <col min="13316" max="13316" width="12.42578125" style="3" customWidth="1"/>
    <col min="13317" max="13317" width="15.5703125" style="3" customWidth="1"/>
    <col min="13318" max="13318" width="11.28515625" style="3" customWidth="1"/>
    <col min="13319" max="13319" width="11.140625" style="3" customWidth="1"/>
    <col min="13320" max="13320" width="9.42578125" style="3" customWidth="1"/>
    <col min="13321" max="13325" width="0" style="3" hidden="1" customWidth="1"/>
    <col min="13326" max="13326" width="12.28515625" style="3" customWidth="1"/>
    <col min="13327" max="13329" width="0" style="3" hidden="1" customWidth="1"/>
    <col min="13330" max="13330" width="12.28515625" style="3" customWidth="1"/>
    <col min="13331" max="13333" width="0" style="3" hidden="1" customWidth="1"/>
    <col min="13334" max="13334" width="12.28515625" style="3" customWidth="1"/>
    <col min="13335" max="13337" width="0" style="3" hidden="1" customWidth="1"/>
    <col min="13338" max="13339" width="12.28515625" style="3" customWidth="1"/>
    <col min="13340" max="13340" width="12.140625" style="3" customWidth="1"/>
    <col min="13341" max="13341" width="9" style="3" customWidth="1"/>
    <col min="13342" max="13342" width="8.7109375" style="3" customWidth="1"/>
    <col min="13343" max="13343" width="10" style="3" customWidth="1"/>
    <col min="13344" max="13344" width="8.42578125" style="3" customWidth="1"/>
    <col min="13345" max="13345" width="8.7109375" style="3" customWidth="1"/>
    <col min="13346" max="13346" width="7.7109375" style="3" customWidth="1"/>
    <col min="13347" max="13347" width="8.42578125" style="3" customWidth="1"/>
    <col min="13348" max="13348" width="7.7109375" style="3" customWidth="1"/>
    <col min="13349" max="13537" width="9.140625" style="3"/>
    <col min="13538" max="13538" width="11.5703125" style="3" customWidth="1"/>
    <col min="13539" max="13539" width="11" style="3" customWidth="1"/>
    <col min="13540" max="13540" width="9.5703125" style="3" customWidth="1"/>
    <col min="13541" max="13541" width="9.140625" style="3" customWidth="1"/>
    <col min="13542" max="13542" width="7.28515625" style="3" customWidth="1"/>
    <col min="13543" max="13552" width="0" style="3" hidden="1" customWidth="1"/>
    <col min="13553" max="13553" width="10.7109375" style="3" customWidth="1"/>
    <col min="13554" max="13554" width="11.7109375" style="3" customWidth="1"/>
    <col min="13555" max="13558" width="0" style="3" hidden="1" customWidth="1"/>
    <col min="13559" max="13559" width="11.7109375" style="3" customWidth="1"/>
    <col min="13560" max="13560" width="10.7109375" style="3" customWidth="1"/>
    <col min="13561" max="13561" width="13.28515625" style="3" customWidth="1"/>
    <col min="13562" max="13562" width="11.7109375" style="3" customWidth="1"/>
    <col min="13563" max="13563" width="9.28515625" style="3" customWidth="1"/>
    <col min="13564" max="13564" width="8.85546875" style="3" customWidth="1"/>
    <col min="13565" max="13566" width="8.42578125" style="3" customWidth="1"/>
    <col min="13567" max="13567" width="9.28515625" style="3" customWidth="1"/>
    <col min="13568" max="13568" width="8" style="3" customWidth="1"/>
    <col min="13569" max="13571" width="8.42578125" style="3" customWidth="1"/>
    <col min="13572" max="13572" width="12.42578125" style="3" customWidth="1"/>
    <col min="13573" max="13573" width="15.5703125" style="3" customWidth="1"/>
    <col min="13574" max="13574" width="11.28515625" style="3" customWidth="1"/>
    <col min="13575" max="13575" width="11.140625" style="3" customWidth="1"/>
    <col min="13576" max="13576" width="9.42578125" style="3" customWidth="1"/>
    <col min="13577" max="13581" width="0" style="3" hidden="1" customWidth="1"/>
    <col min="13582" max="13582" width="12.28515625" style="3" customWidth="1"/>
    <col min="13583" max="13585" width="0" style="3" hidden="1" customWidth="1"/>
    <col min="13586" max="13586" width="12.28515625" style="3" customWidth="1"/>
    <col min="13587" max="13589" width="0" style="3" hidden="1" customWidth="1"/>
    <col min="13590" max="13590" width="12.28515625" style="3" customWidth="1"/>
    <col min="13591" max="13593" width="0" style="3" hidden="1" customWidth="1"/>
    <col min="13594" max="13595" width="12.28515625" style="3" customWidth="1"/>
    <col min="13596" max="13596" width="12.140625" style="3" customWidth="1"/>
    <col min="13597" max="13597" width="9" style="3" customWidth="1"/>
    <col min="13598" max="13598" width="8.7109375" style="3" customWidth="1"/>
    <col min="13599" max="13599" width="10" style="3" customWidth="1"/>
    <col min="13600" max="13600" width="8.42578125" style="3" customWidth="1"/>
    <col min="13601" max="13601" width="8.7109375" style="3" customWidth="1"/>
    <col min="13602" max="13602" width="7.7109375" style="3" customWidth="1"/>
    <col min="13603" max="13603" width="8.42578125" style="3" customWidth="1"/>
    <col min="13604" max="13604" width="7.7109375" style="3" customWidth="1"/>
    <col min="13605" max="13793" width="9.140625" style="3"/>
    <col min="13794" max="13794" width="11.5703125" style="3" customWidth="1"/>
    <col min="13795" max="13795" width="11" style="3" customWidth="1"/>
    <col min="13796" max="13796" width="9.5703125" style="3" customWidth="1"/>
    <col min="13797" max="13797" width="9.140625" style="3" customWidth="1"/>
    <col min="13798" max="13798" width="7.28515625" style="3" customWidth="1"/>
    <col min="13799" max="13808" width="0" style="3" hidden="1" customWidth="1"/>
    <col min="13809" max="13809" width="10.7109375" style="3" customWidth="1"/>
    <col min="13810" max="13810" width="11.7109375" style="3" customWidth="1"/>
    <col min="13811" max="13814" width="0" style="3" hidden="1" customWidth="1"/>
    <col min="13815" max="13815" width="11.7109375" style="3" customWidth="1"/>
    <col min="13816" max="13816" width="10.7109375" style="3" customWidth="1"/>
    <col min="13817" max="13817" width="13.28515625" style="3" customWidth="1"/>
    <col min="13818" max="13818" width="11.7109375" style="3" customWidth="1"/>
    <col min="13819" max="13819" width="9.28515625" style="3" customWidth="1"/>
    <col min="13820" max="13820" width="8.85546875" style="3" customWidth="1"/>
    <col min="13821" max="13822" width="8.42578125" style="3" customWidth="1"/>
    <col min="13823" max="13823" width="9.28515625" style="3" customWidth="1"/>
    <col min="13824" max="13824" width="8" style="3" customWidth="1"/>
    <col min="13825" max="13827" width="8.42578125" style="3" customWidth="1"/>
    <col min="13828" max="13828" width="12.42578125" style="3" customWidth="1"/>
    <col min="13829" max="13829" width="15.5703125" style="3" customWidth="1"/>
    <col min="13830" max="13830" width="11.28515625" style="3" customWidth="1"/>
    <col min="13831" max="13831" width="11.140625" style="3" customWidth="1"/>
    <col min="13832" max="13832" width="9.42578125" style="3" customWidth="1"/>
    <col min="13833" max="13837" width="0" style="3" hidden="1" customWidth="1"/>
    <col min="13838" max="13838" width="12.28515625" style="3" customWidth="1"/>
    <col min="13839" max="13841" width="0" style="3" hidden="1" customWidth="1"/>
    <col min="13842" max="13842" width="12.28515625" style="3" customWidth="1"/>
    <col min="13843" max="13845" width="0" style="3" hidden="1" customWidth="1"/>
    <col min="13846" max="13846" width="12.28515625" style="3" customWidth="1"/>
    <col min="13847" max="13849" width="0" style="3" hidden="1" customWidth="1"/>
    <col min="13850" max="13851" width="12.28515625" style="3" customWidth="1"/>
    <col min="13852" max="13852" width="12.140625" style="3" customWidth="1"/>
    <col min="13853" max="13853" width="9" style="3" customWidth="1"/>
    <col min="13854" max="13854" width="8.7109375" style="3" customWidth="1"/>
    <col min="13855" max="13855" width="10" style="3" customWidth="1"/>
    <col min="13856" max="13856" width="8.42578125" style="3" customWidth="1"/>
    <col min="13857" max="13857" width="8.7109375" style="3" customWidth="1"/>
    <col min="13858" max="13858" width="7.7109375" style="3" customWidth="1"/>
    <col min="13859" max="13859" width="8.42578125" style="3" customWidth="1"/>
    <col min="13860" max="13860" width="7.7109375" style="3" customWidth="1"/>
    <col min="13861" max="14049" width="9.140625" style="3"/>
    <col min="14050" max="14050" width="11.5703125" style="3" customWidth="1"/>
    <col min="14051" max="14051" width="11" style="3" customWidth="1"/>
    <col min="14052" max="14052" width="9.5703125" style="3" customWidth="1"/>
    <col min="14053" max="14053" width="9.140625" style="3" customWidth="1"/>
    <col min="14054" max="14054" width="7.28515625" style="3" customWidth="1"/>
    <col min="14055" max="14064" width="0" style="3" hidden="1" customWidth="1"/>
    <col min="14065" max="14065" width="10.7109375" style="3" customWidth="1"/>
    <col min="14066" max="14066" width="11.7109375" style="3" customWidth="1"/>
    <col min="14067" max="14070" width="0" style="3" hidden="1" customWidth="1"/>
    <col min="14071" max="14071" width="11.7109375" style="3" customWidth="1"/>
    <col min="14072" max="14072" width="10.7109375" style="3" customWidth="1"/>
    <col min="14073" max="14073" width="13.28515625" style="3" customWidth="1"/>
    <col min="14074" max="14074" width="11.7109375" style="3" customWidth="1"/>
    <col min="14075" max="14075" width="9.28515625" style="3" customWidth="1"/>
    <col min="14076" max="14076" width="8.85546875" style="3" customWidth="1"/>
    <col min="14077" max="14078" width="8.42578125" style="3" customWidth="1"/>
    <col min="14079" max="14079" width="9.28515625" style="3" customWidth="1"/>
    <col min="14080" max="14080" width="8" style="3" customWidth="1"/>
    <col min="14081" max="14083" width="8.42578125" style="3" customWidth="1"/>
    <col min="14084" max="14084" width="12.42578125" style="3" customWidth="1"/>
    <col min="14085" max="14085" width="15.5703125" style="3" customWidth="1"/>
    <col min="14086" max="14086" width="11.28515625" style="3" customWidth="1"/>
    <col min="14087" max="14087" width="11.140625" style="3" customWidth="1"/>
    <col min="14088" max="14088" width="9.42578125" style="3" customWidth="1"/>
    <col min="14089" max="14093" width="0" style="3" hidden="1" customWidth="1"/>
    <col min="14094" max="14094" width="12.28515625" style="3" customWidth="1"/>
    <col min="14095" max="14097" width="0" style="3" hidden="1" customWidth="1"/>
    <col min="14098" max="14098" width="12.28515625" style="3" customWidth="1"/>
    <col min="14099" max="14101" width="0" style="3" hidden="1" customWidth="1"/>
    <col min="14102" max="14102" width="12.28515625" style="3" customWidth="1"/>
    <col min="14103" max="14105" width="0" style="3" hidden="1" customWidth="1"/>
    <col min="14106" max="14107" width="12.28515625" style="3" customWidth="1"/>
    <col min="14108" max="14108" width="12.140625" style="3" customWidth="1"/>
    <col min="14109" max="14109" width="9" style="3" customWidth="1"/>
    <col min="14110" max="14110" width="8.7109375" style="3" customWidth="1"/>
    <col min="14111" max="14111" width="10" style="3" customWidth="1"/>
    <col min="14112" max="14112" width="8.42578125" style="3" customWidth="1"/>
    <col min="14113" max="14113" width="8.7109375" style="3" customWidth="1"/>
    <col min="14114" max="14114" width="7.7109375" style="3" customWidth="1"/>
    <col min="14115" max="14115" width="8.42578125" style="3" customWidth="1"/>
    <col min="14116" max="14116" width="7.7109375" style="3" customWidth="1"/>
    <col min="14117" max="14305" width="9.140625" style="3"/>
    <col min="14306" max="14306" width="11.5703125" style="3" customWidth="1"/>
    <col min="14307" max="14307" width="11" style="3" customWidth="1"/>
    <col min="14308" max="14308" width="9.5703125" style="3" customWidth="1"/>
    <col min="14309" max="14309" width="9.140625" style="3" customWidth="1"/>
    <col min="14310" max="14310" width="7.28515625" style="3" customWidth="1"/>
    <col min="14311" max="14320" width="0" style="3" hidden="1" customWidth="1"/>
    <col min="14321" max="14321" width="10.7109375" style="3" customWidth="1"/>
    <col min="14322" max="14322" width="11.7109375" style="3" customWidth="1"/>
    <col min="14323" max="14326" width="0" style="3" hidden="1" customWidth="1"/>
    <col min="14327" max="14327" width="11.7109375" style="3" customWidth="1"/>
    <col min="14328" max="14328" width="10.7109375" style="3" customWidth="1"/>
    <col min="14329" max="14329" width="13.28515625" style="3" customWidth="1"/>
    <col min="14330" max="14330" width="11.7109375" style="3" customWidth="1"/>
    <col min="14331" max="14331" width="9.28515625" style="3" customWidth="1"/>
    <col min="14332" max="14332" width="8.85546875" style="3" customWidth="1"/>
    <col min="14333" max="14334" width="8.42578125" style="3" customWidth="1"/>
    <col min="14335" max="14335" width="9.28515625" style="3" customWidth="1"/>
    <col min="14336" max="14336" width="8" style="3" customWidth="1"/>
    <col min="14337" max="14339" width="8.42578125" style="3" customWidth="1"/>
    <col min="14340" max="14340" width="12.42578125" style="3" customWidth="1"/>
    <col min="14341" max="14341" width="15.5703125" style="3" customWidth="1"/>
    <col min="14342" max="14342" width="11.28515625" style="3" customWidth="1"/>
    <col min="14343" max="14343" width="11.140625" style="3" customWidth="1"/>
    <col min="14344" max="14344" width="9.42578125" style="3" customWidth="1"/>
    <col min="14345" max="14349" width="0" style="3" hidden="1" customWidth="1"/>
    <col min="14350" max="14350" width="12.28515625" style="3" customWidth="1"/>
    <col min="14351" max="14353" width="0" style="3" hidden="1" customWidth="1"/>
    <col min="14354" max="14354" width="12.28515625" style="3" customWidth="1"/>
    <col min="14355" max="14357" width="0" style="3" hidden="1" customWidth="1"/>
    <col min="14358" max="14358" width="12.28515625" style="3" customWidth="1"/>
    <col min="14359" max="14361" width="0" style="3" hidden="1" customWidth="1"/>
    <col min="14362" max="14363" width="12.28515625" style="3" customWidth="1"/>
    <col min="14364" max="14364" width="12.140625" style="3" customWidth="1"/>
    <col min="14365" max="14365" width="9" style="3" customWidth="1"/>
    <col min="14366" max="14366" width="8.7109375" style="3" customWidth="1"/>
    <col min="14367" max="14367" width="10" style="3" customWidth="1"/>
    <col min="14368" max="14368" width="8.42578125" style="3" customWidth="1"/>
    <col min="14369" max="14369" width="8.7109375" style="3" customWidth="1"/>
    <col min="14370" max="14370" width="7.7109375" style="3" customWidth="1"/>
    <col min="14371" max="14371" width="8.42578125" style="3" customWidth="1"/>
    <col min="14372" max="14372" width="7.7109375" style="3" customWidth="1"/>
    <col min="14373" max="14561" width="9.140625" style="3"/>
    <col min="14562" max="14562" width="11.5703125" style="3" customWidth="1"/>
    <col min="14563" max="14563" width="11" style="3" customWidth="1"/>
    <col min="14564" max="14564" width="9.5703125" style="3" customWidth="1"/>
    <col min="14565" max="14565" width="9.140625" style="3" customWidth="1"/>
    <col min="14566" max="14566" width="7.28515625" style="3" customWidth="1"/>
    <col min="14567" max="14576" width="0" style="3" hidden="1" customWidth="1"/>
    <col min="14577" max="14577" width="10.7109375" style="3" customWidth="1"/>
    <col min="14578" max="14578" width="11.7109375" style="3" customWidth="1"/>
    <col min="14579" max="14582" width="0" style="3" hidden="1" customWidth="1"/>
    <col min="14583" max="14583" width="11.7109375" style="3" customWidth="1"/>
    <col min="14584" max="14584" width="10.7109375" style="3" customWidth="1"/>
    <col min="14585" max="14585" width="13.28515625" style="3" customWidth="1"/>
    <col min="14586" max="14586" width="11.7109375" style="3" customWidth="1"/>
    <col min="14587" max="14587" width="9.28515625" style="3" customWidth="1"/>
    <col min="14588" max="14588" width="8.85546875" style="3" customWidth="1"/>
    <col min="14589" max="14590" width="8.42578125" style="3" customWidth="1"/>
    <col min="14591" max="14591" width="9.28515625" style="3" customWidth="1"/>
    <col min="14592" max="14592" width="8" style="3" customWidth="1"/>
    <col min="14593" max="14595" width="8.42578125" style="3" customWidth="1"/>
    <col min="14596" max="14596" width="12.42578125" style="3" customWidth="1"/>
    <col min="14597" max="14597" width="15.5703125" style="3" customWidth="1"/>
    <col min="14598" max="14598" width="11.28515625" style="3" customWidth="1"/>
    <col min="14599" max="14599" width="11.140625" style="3" customWidth="1"/>
    <col min="14600" max="14600" width="9.42578125" style="3" customWidth="1"/>
    <col min="14601" max="14605" width="0" style="3" hidden="1" customWidth="1"/>
    <col min="14606" max="14606" width="12.28515625" style="3" customWidth="1"/>
    <col min="14607" max="14609" width="0" style="3" hidden="1" customWidth="1"/>
    <col min="14610" max="14610" width="12.28515625" style="3" customWidth="1"/>
    <col min="14611" max="14613" width="0" style="3" hidden="1" customWidth="1"/>
    <col min="14614" max="14614" width="12.28515625" style="3" customWidth="1"/>
    <col min="14615" max="14617" width="0" style="3" hidden="1" customWidth="1"/>
    <col min="14618" max="14619" width="12.28515625" style="3" customWidth="1"/>
    <col min="14620" max="14620" width="12.140625" style="3" customWidth="1"/>
    <col min="14621" max="14621" width="9" style="3" customWidth="1"/>
    <col min="14622" max="14622" width="8.7109375" style="3" customWidth="1"/>
    <col min="14623" max="14623" width="10" style="3" customWidth="1"/>
    <col min="14624" max="14624" width="8.42578125" style="3" customWidth="1"/>
    <col min="14625" max="14625" width="8.7109375" style="3" customWidth="1"/>
    <col min="14626" max="14626" width="7.7109375" style="3" customWidth="1"/>
    <col min="14627" max="14627" width="8.42578125" style="3" customWidth="1"/>
    <col min="14628" max="14628" width="7.7109375" style="3" customWidth="1"/>
    <col min="14629" max="14817" width="9.140625" style="3"/>
    <col min="14818" max="14818" width="11.5703125" style="3" customWidth="1"/>
    <col min="14819" max="14819" width="11" style="3" customWidth="1"/>
    <col min="14820" max="14820" width="9.5703125" style="3" customWidth="1"/>
    <col min="14821" max="14821" width="9.140625" style="3" customWidth="1"/>
    <col min="14822" max="14822" width="7.28515625" style="3" customWidth="1"/>
    <col min="14823" max="14832" width="0" style="3" hidden="1" customWidth="1"/>
    <col min="14833" max="14833" width="10.7109375" style="3" customWidth="1"/>
    <col min="14834" max="14834" width="11.7109375" style="3" customWidth="1"/>
    <col min="14835" max="14838" width="0" style="3" hidden="1" customWidth="1"/>
    <col min="14839" max="14839" width="11.7109375" style="3" customWidth="1"/>
    <col min="14840" max="14840" width="10.7109375" style="3" customWidth="1"/>
    <col min="14841" max="14841" width="13.28515625" style="3" customWidth="1"/>
    <col min="14842" max="14842" width="11.7109375" style="3" customWidth="1"/>
    <col min="14843" max="14843" width="9.28515625" style="3" customWidth="1"/>
    <col min="14844" max="14844" width="8.85546875" style="3" customWidth="1"/>
    <col min="14845" max="14846" width="8.42578125" style="3" customWidth="1"/>
    <col min="14847" max="14847" width="9.28515625" style="3" customWidth="1"/>
    <col min="14848" max="14848" width="8" style="3" customWidth="1"/>
    <col min="14849" max="14851" width="8.42578125" style="3" customWidth="1"/>
    <col min="14852" max="14852" width="12.42578125" style="3" customWidth="1"/>
    <col min="14853" max="14853" width="15.5703125" style="3" customWidth="1"/>
    <col min="14854" max="14854" width="11.28515625" style="3" customWidth="1"/>
    <col min="14855" max="14855" width="11.140625" style="3" customWidth="1"/>
    <col min="14856" max="14856" width="9.42578125" style="3" customWidth="1"/>
    <col min="14857" max="14861" width="0" style="3" hidden="1" customWidth="1"/>
    <col min="14862" max="14862" width="12.28515625" style="3" customWidth="1"/>
    <col min="14863" max="14865" width="0" style="3" hidden="1" customWidth="1"/>
    <col min="14866" max="14866" width="12.28515625" style="3" customWidth="1"/>
    <col min="14867" max="14869" width="0" style="3" hidden="1" customWidth="1"/>
    <col min="14870" max="14870" width="12.28515625" style="3" customWidth="1"/>
    <col min="14871" max="14873" width="0" style="3" hidden="1" customWidth="1"/>
    <col min="14874" max="14875" width="12.28515625" style="3" customWidth="1"/>
    <col min="14876" max="14876" width="12.140625" style="3" customWidth="1"/>
    <col min="14877" max="14877" width="9" style="3" customWidth="1"/>
    <col min="14878" max="14878" width="8.7109375" style="3" customWidth="1"/>
    <col min="14879" max="14879" width="10" style="3" customWidth="1"/>
    <col min="14880" max="14880" width="8.42578125" style="3" customWidth="1"/>
    <col min="14881" max="14881" width="8.7109375" style="3" customWidth="1"/>
    <col min="14882" max="14882" width="7.7109375" style="3" customWidth="1"/>
    <col min="14883" max="14883" width="8.42578125" style="3" customWidth="1"/>
    <col min="14884" max="14884" width="7.7109375" style="3" customWidth="1"/>
    <col min="14885" max="15073" width="9.140625" style="3"/>
    <col min="15074" max="15074" width="11.5703125" style="3" customWidth="1"/>
    <col min="15075" max="15075" width="11" style="3" customWidth="1"/>
    <col min="15076" max="15076" width="9.5703125" style="3" customWidth="1"/>
    <col min="15077" max="15077" width="9.140625" style="3" customWidth="1"/>
    <col min="15078" max="15078" width="7.28515625" style="3" customWidth="1"/>
    <col min="15079" max="15088" width="0" style="3" hidden="1" customWidth="1"/>
    <col min="15089" max="15089" width="10.7109375" style="3" customWidth="1"/>
    <col min="15090" max="15090" width="11.7109375" style="3" customWidth="1"/>
    <col min="15091" max="15094" width="0" style="3" hidden="1" customWidth="1"/>
    <col min="15095" max="15095" width="11.7109375" style="3" customWidth="1"/>
    <col min="15096" max="15096" width="10.7109375" style="3" customWidth="1"/>
    <col min="15097" max="15097" width="13.28515625" style="3" customWidth="1"/>
    <col min="15098" max="15098" width="11.7109375" style="3" customWidth="1"/>
    <col min="15099" max="15099" width="9.28515625" style="3" customWidth="1"/>
    <col min="15100" max="15100" width="8.85546875" style="3" customWidth="1"/>
    <col min="15101" max="15102" width="8.42578125" style="3" customWidth="1"/>
    <col min="15103" max="15103" width="9.28515625" style="3" customWidth="1"/>
    <col min="15104" max="15104" width="8" style="3" customWidth="1"/>
    <col min="15105" max="15107" width="8.42578125" style="3" customWidth="1"/>
    <col min="15108" max="15108" width="12.42578125" style="3" customWidth="1"/>
    <col min="15109" max="15109" width="15.5703125" style="3" customWidth="1"/>
    <col min="15110" max="15110" width="11.28515625" style="3" customWidth="1"/>
    <col min="15111" max="15111" width="11.140625" style="3" customWidth="1"/>
    <col min="15112" max="15112" width="9.42578125" style="3" customWidth="1"/>
    <col min="15113" max="15117" width="0" style="3" hidden="1" customWidth="1"/>
    <col min="15118" max="15118" width="12.28515625" style="3" customWidth="1"/>
    <col min="15119" max="15121" width="0" style="3" hidden="1" customWidth="1"/>
    <col min="15122" max="15122" width="12.28515625" style="3" customWidth="1"/>
    <col min="15123" max="15125" width="0" style="3" hidden="1" customWidth="1"/>
    <col min="15126" max="15126" width="12.28515625" style="3" customWidth="1"/>
    <col min="15127" max="15129" width="0" style="3" hidden="1" customWidth="1"/>
    <col min="15130" max="15131" width="12.28515625" style="3" customWidth="1"/>
    <col min="15132" max="15132" width="12.140625" style="3" customWidth="1"/>
    <col min="15133" max="15133" width="9" style="3" customWidth="1"/>
    <col min="15134" max="15134" width="8.7109375" style="3" customWidth="1"/>
    <col min="15135" max="15135" width="10" style="3" customWidth="1"/>
    <col min="15136" max="15136" width="8.42578125" style="3" customWidth="1"/>
    <col min="15137" max="15137" width="8.7109375" style="3" customWidth="1"/>
    <col min="15138" max="15138" width="7.7109375" style="3" customWidth="1"/>
    <col min="15139" max="15139" width="8.42578125" style="3" customWidth="1"/>
    <col min="15140" max="15140" width="7.7109375" style="3" customWidth="1"/>
    <col min="15141" max="15329" width="9.140625" style="3"/>
    <col min="15330" max="15330" width="11.5703125" style="3" customWidth="1"/>
    <col min="15331" max="15331" width="11" style="3" customWidth="1"/>
    <col min="15332" max="15332" width="9.5703125" style="3" customWidth="1"/>
    <col min="15333" max="15333" width="9.140625" style="3" customWidth="1"/>
    <col min="15334" max="15334" width="7.28515625" style="3" customWidth="1"/>
    <col min="15335" max="15344" width="0" style="3" hidden="1" customWidth="1"/>
    <col min="15345" max="15345" width="10.7109375" style="3" customWidth="1"/>
    <col min="15346" max="15346" width="11.7109375" style="3" customWidth="1"/>
    <col min="15347" max="15350" width="0" style="3" hidden="1" customWidth="1"/>
    <col min="15351" max="15351" width="11.7109375" style="3" customWidth="1"/>
    <col min="15352" max="15352" width="10.7109375" style="3" customWidth="1"/>
    <col min="15353" max="15353" width="13.28515625" style="3" customWidth="1"/>
    <col min="15354" max="15354" width="11.7109375" style="3" customWidth="1"/>
    <col min="15355" max="15355" width="9.28515625" style="3" customWidth="1"/>
    <col min="15356" max="15356" width="8.85546875" style="3" customWidth="1"/>
    <col min="15357" max="15358" width="8.42578125" style="3" customWidth="1"/>
    <col min="15359" max="15359" width="9.28515625" style="3" customWidth="1"/>
    <col min="15360" max="15360" width="8" style="3" customWidth="1"/>
    <col min="15361" max="15363" width="8.42578125" style="3" customWidth="1"/>
    <col min="15364" max="15364" width="12.42578125" style="3" customWidth="1"/>
    <col min="15365" max="15365" width="15.5703125" style="3" customWidth="1"/>
    <col min="15366" max="15366" width="11.28515625" style="3" customWidth="1"/>
    <col min="15367" max="15367" width="11.140625" style="3" customWidth="1"/>
    <col min="15368" max="15368" width="9.42578125" style="3" customWidth="1"/>
    <col min="15369" max="15373" width="0" style="3" hidden="1" customWidth="1"/>
    <col min="15374" max="15374" width="12.28515625" style="3" customWidth="1"/>
    <col min="15375" max="15377" width="0" style="3" hidden="1" customWidth="1"/>
    <col min="15378" max="15378" width="12.28515625" style="3" customWidth="1"/>
    <col min="15379" max="15381" width="0" style="3" hidden="1" customWidth="1"/>
    <col min="15382" max="15382" width="12.28515625" style="3" customWidth="1"/>
    <col min="15383" max="15385" width="0" style="3" hidden="1" customWidth="1"/>
    <col min="15386" max="15387" width="12.28515625" style="3" customWidth="1"/>
    <col min="15388" max="15388" width="12.140625" style="3" customWidth="1"/>
    <col min="15389" max="15389" width="9" style="3" customWidth="1"/>
    <col min="15390" max="15390" width="8.7109375" style="3" customWidth="1"/>
    <col min="15391" max="15391" width="10" style="3" customWidth="1"/>
    <col min="15392" max="15392" width="8.42578125" style="3" customWidth="1"/>
    <col min="15393" max="15393" width="8.7109375" style="3" customWidth="1"/>
    <col min="15394" max="15394" width="7.7109375" style="3" customWidth="1"/>
    <col min="15395" max="15395" width="8.42578125" style="3" customWidth="1"/>
    <col min="15396" max="15396" width="7.7109375" style="3" customWidth="1"/>
    <col min="15397" max="15585" width="9.140625" style="3"/>
    <col min="15586" max="15586" width="11.5703125" style="3" customWidth="1"/>
    <col min="15587" max="15587" width="11" style="3" customWidth="1"/>
    <col min="15588" max="15588" width="9.5703125" style="3" customWidth="1"/>
    <col min="15589" max="15589" width="9.140625" style="3" customWidth="1"/>
    <col min="15590" max="15590" width="7.28515625" style="3" customWidth="1"/>
    <col min="15591" max="15600" width="0" style="3" hidden="1" customWidth="1"/>
    <col min="15601" max="15601" width="10.7109375" style="3" customWidth="1"/>
    <col min="15602" max="15602" width="11.7109375" style="3" customWidth="1"/>
    <col min="15603" max="15606" width="0" style="3" hidden="1" customWidth="1"/>
    <col min="15607" max="15607" width="11.7109375" style="3" customWidth="1"/>
    <col min="15608" max="15608" width="10.7109375" style="3" customWidth="1"/>
    <col min="15609" max="15609" width="13.28515625" style="3" customWidth="1"/>
    <col min="15610" max="15610" width="11.7109375" style="3" customWidth="1"/>
    <col min="15611" max="15611" width="9.28515625" style="3" customWidth="1"/>
    <col min="15612" max="15612" width="8.85546875" style="3" customWidth="1"/>
    <col min="15613" max="15614" width="8.42578125" style="3" customWidth="1"/>
    <col min="15615" max="15615" width="9.28515625" style="3" customWidth="1"/>
    <col min="15616" max="15616" width="8" style="3" customWidth="1"/>
    <col min="15617" max="15619" width="8.42578125" style="3" customWidth="1"/>
    <col min="15620" max="15620" width="12.42578125" style="3" customWidth="1"/>
    <col min="15621" max="15621" width="15.5703125" style="3" customWidth="1"/>
    <col min="15622" max="15622" width="11.28515625" style="3" customWidth="1"/>
    <col min="15623" max="15623" width="11.140625" style="3" customWidth="1"/>
    <col min="15624" max="15624" width="9.42578125" style="3" customWidth="1"/>
    <col min="15625" max="15629" width="0" style="3" hidden="1" customWidth="1"/>
    <col min="15630" max="15630" width="12.28515625" style="3" customWidth="1"/>
    <col min="15631" max="15633" width="0" style="3" hidden="1" customWidth="1"/>
    <col min="15634" max="15634" width="12.28515625" style="3" customWidth="1"/>
    <col min="15635" max="15637" width="0" style="3" hidden="1" customWidth="1"/>
    <col min="15638" max="15638" width="12.28515625" style="3" customWidth="1"/>
    <col min="15639" max="15641" width="0" style="3" hidden="1" customWidth="1"/>
    <col min="15642" max="15643" width="12.28515625" style="3" customWidth="1"/>
    <col min="15644" max="15644" width="12.140625" style="3" customWidth="1"/>
    <col min="15645" max="15645" width="9" style="3" customWidth="1"/>
    <col min="15646" max="15646" width="8.7109375" style="3" customWidth="1"/>
    <col min="15647" max="15647" width="10" style="3" customWidth="1"/>
    <col min="15648" max="15648" width="8.42578125" style="3" customWidth="1"/>
    <col min="15649" max="15649" width="8.7109375" style="3" customWidth="1"/>
    <col min="15650" max="15650" width="7.7109375" style="3" customWidth="1"/>
    <col min="15651" max="15651" width="8.42578125" style="3" customWidth="1"/>
    <col min="15652" max="15652" width="7.7109375" style="3" customWidth="1"/>
    <col min="15653" max="15841" width="9.140625" style="3"/>
    <col min="15842" max="15842" width="11.5703125" style="3" customWidth="1"/>
    <col min="15843" max="15843" width="11" style="3" customWidth="1"/>
    <col min="15844" max="15844" width="9.5703125" style="3" customWidth="1"/>
    <col min="15845" max="15845" width="9.140625" style="3" customWidth="1"/>
    <col min="15846" max="15846" width="7.28515625" style="3" customWidth="1"/>
    <col min="15847" max="15856" width="0" style="3" hidden="1" customWidth="1"/>
    <col min="15857" max="15857" width="10.7109375" style="3" customWidth="1"/>
    <col min="15858" max="15858" width="11.7109375" style="3" customWidth="1"/>
    <col min="15859" max="15862" width="0" style="3" hidden="1" customWidth="1"/>
    <col min="15863" max="15863" width="11.7109375" style="3" customWidth="1"/>
    <col min="15864" max="15864" width="10.7109375" style="3" customWidth="1"/>
    <col min="15865" max="15865" width="13.28515625" style="3" customWidth="1"/>
    <col min="15866" max="15866" width="11.7109375" style="3" customWidth="1"/>
    <col min="15867" max="15867" width="9.28515625" style="3" customWidth="1"/>
    <col min="15868" max="15868" width="8.85546875" style="3" customWidth="1"/>
    <col min="15869" max="15870" width="8.42578125" style="3" customWidth="1"/>
    <col min="15871" max="15871" width="9.28515625" style="3" customWidth="1"/>
    <col min="15872" max="15872" width="8" style="3" customWidth="1"/>
    <col min="15873" max="15875" width="8.42578125" style="3" customWidth="1"/>
    <col min="15876" max="15876" width="12.42578125" style="3" customWidth="1"/>
    <col min="15877" max="15877" width="15.5703125" style="3" customWidth="1"/>
    <col min="15878" max="15878" width="11.28515625" style="3" customWidth="1"/>
    <col min="15879" max="15879" width="11.140625" style="3" customWidth="1"/>
    <col min="15880" max="15880" width="9.42578125" style="3" customWidth="1"/>
    <col min="15881" max="15885" width="0" style="3" hidden="1" customWidth="1"/>
    <col min="15886" max="15886" width="12.28515625" style="3" customWidth="1"/>
    <col min="15887" max="15889" width="0" style="3" hidden="1" customWidth="1"/>
    <col min="15890" max="15890" width="12.28515625" style="3" customWidth="1"/>
    <col min="15891" max="15893" width="0" style="3" hidden="1" customWidth="1"/>
    <col min="15894" max="15894" width="12.28515625" style="3" customWidth="1"/>
    <col min="15895" max="15897" width="0" style="3" hidden="1" customWidth="1"/>
    <col min="15898" max="15899" width="12.28515625" style="3" customWidth="1"/>
    <col min="15900" max="15900" width="12.140625" style="3" customWidth="1"/>
    <col min="15901" max="15901" width="9" style="3" customWidth="1"/>
    <col min="15902" max="15902" width="8.7109375" style="3" customWidth="1"/>
    <col min="15903" max="15903" width="10" style="3" customWidth="1"/>
    <col min="15904" max="15904" width="8.42578125" style="3" customWidth="1"/>
    <col min="15905" max="15905" width="8.7109375" style="3" customWidth="1"/>
    <col min="15906" max="15906" width="7.7109375" style="3" customWidth="1"/>
    <col min="15907" max="15907" width="8.42578125" style="3" customWidth="1"/>
    <col min="15908" max="15908" width="7.7109375" style="3" customWidth="1"/>
    <col min="15909" max="16097" width="9.140625" style="3"/>
    <col min="16098" max="16098" width="11.5703125" style="3" customWidth="1"/>
    <col min="16099" max="16099" width="11" style="3" customWidth="1"/>
    <col min="16100" max="16100" width="9.5703125" style="3" customWidth="1"/>
    <col min="16101" max="16101" width="9.140625" style="3" customWidth="1"/>
    <col min="16102" max="16102" width="7.28515625" style="3" customWidth="1"/>
    <col min="16103" max="16112" width="0" style="3" hidden="1" customWidth="1"/>
    <col min="16113" max="16113" width="10.7109375" style="3" customWidth="1"/>
    <col min="16114" max="16114" width="11.7109375" style="3" customWidth="1"/>
    <col min="16115" max="16118" width="0" style="3" hidden="1" customWidth="1"/>
    <col min="16119" max="16119" width="11.7109375" style="3" customWidth="1"/>
    <col min="16120" max="16120" width="10.7109375" style="3" customWidth="1"/>
    <col min="16121" max="16121" width="13.28515625" style="3" customWidth="1"/>
    <col min="16122" max="16122" width="11.7109375" style="3" customWidth="1"/>
    <col min="16123" max="16123" width="9.28515625" style="3" customWidth="1"/>
    <col min="16124" max="16124" width="8.85546875" style="3" customWidth="1"/>
    <col min="16125" max="16126" width="8.42578125" style="3" customWidth="1"/>
    <col min="16127" max="16127" width="9.28515625" style="3" customWidth="1"/>
    <col min="16128" max="16128" width="8" style="3" customWidth="1"/>
    <col min="16129" max="16131" width="8.42578125" style="3" customWidth="1"/>
    <col min="16132" max="16132" width="12.42578125" style="3" customWidth="1"/>
    <col min="16133" max="16133" width="15.5703125" style="3" customWidth="1"/>
    <col min="16134" max="16134" width="11.28515625" style="3" customWidth="1"/>
    <col min="16135" max="16135" width="11.140625" style="3" customWidth="1"/>
    <col min="16136" max="16136" width="9.42578125" style="3" customWidth="1"/>
    <col min="16137" max="16141" width="0" style="3" hidden="1" customWidth="1"/>
    <col min="16142" max="16142" width="12.28515625" style="3" customWidth="1"/>
    <col min="16143" max="16145" width="0" style="3" hidden="1" customWidth="1"/>
    <col min="16146" max="16146" width="12.28515625" style="3" customWidth="1"/>
    <col min="16147" max="16149" width="0" style="3" hidden="1" customWidth="1"/>
    <col min="16150" max="16150" width="12.28515625" style="3" customWidth="1"/>
    <col min="16151" max="16153" width="0" style="3" hidden="1" customWidth="1"/>
    <col min="16154" max="16155" width="12.28515625" style="3" customWidth="1"/>
    <col min="16156" max="16156" width="12.140625" style="3" customWidth="1"/>
    <col min="16157" max="16157" width="9" style="3" customWidth="1"/>
    <col min="16158" max="16158" width="8.7109375" style="3" customWidth="1"/>
    <col min="16159" max="16159" width="10" style="3" customWidth="1"/>
    <col min="16160" max="16160" width="8.42578125" style="3" customWidth="1"/>
    <col min="16161" max="16161" width="8.7109375" style="3" customWidth="1"/>
    <col min="16162" max="16162" width="7.7109375" style="3" customWidth="1"/>
    <col min="16163" max="16163" width="8.42578125" style="3" customWidth="1"/>
    <col min="16164" max="16164" width="7.7109375" style="3" customWidth="1"/>
    <col min="16165" max="16384" width="9.140625" style="3"/>
  </cols>
  <sheetData>
    <row r="1" spans="2:110" ht="16.5" customHeight="1" x14ac:dyDescent="0.25">
      <c r="B1" s="1" t="s">
        <v>0</v>
      </c>
      <c r="C1" s="2"/>
      <c r="D1" s="2"/>
    </row>
    <row r="2" spans="2:110" ht="16.5" customHeight="1" x14ac:dyDescent="0.25">
      <c r="B2" s="1" t="s">
        <v>1</v>
      </c>
      <c r="C2" s="10"/>
    </row>
    <row r="3" spans="2:110" s="12" customFormat="1" ht="16.5" customHeight="1" x14ac:dyDescent="0.25">
      <c r="B3" s="11"/>
      <c r="G3" s="13" t="s">
        <v>2</v>
      </c>
      <c r="H3" s="14"/>
      <c r="I3" s="15"/>
      <c r="J3" s="14"/>
      <c r="K3" s="16">
        <v>10</v>
      </c>
      <c r="L3" s="17"/>
      <c r="P3" s="18"/>
      <c r="T3" s="19"/>
      <c r="U3" s="19"/>
      <c r="V3" s="19"/>
      <c r="W3" s="20"/>
      <c r="X3" s="21"/>
      <c r="Y3" s="19"/>
      <c r="Z3" s="22"/>
      <c r="AC3" s="18"/>
      <c r="AJ3" s="19"/>
      <c r="AM3" s="19"/>
      <c r="AN3" s="19"/>
      <c r="CL3" s="23"/>
    </row>
    <row r="4" spans="2:110" s="24" customFormat="1" ht="16.5" customHeight="1" thickBot="1" x14ac:dyDescent="0.3">
      <c r="F4" s="12"/>
      <c r="G4" s="25" t="s">
        <v>3</v>
      </c>
      <c r="H4" s="26"/>
      <c r="I4" s="26"/>
      <c r="J4" s="26"/>
      <c r="K4" s="27" t="s">
        <v>4</v>
      </c>
      <c r="L4" s="28"/>
      <c r="M4" s="12"/>
      <c r="N4" s="29"/>
      <c r="P4" s="30"/>
      <c r="Q4" s="29"/>
      <c r="R4" s="29"/>
      <c r="S4" s="29"/>
      <c r="T4" s="31"/>
      <c r="U4" s="31"/>
      <c r="V4" s="31"/>
      <c r="W4" s="32"/>
      <c r="X4" s="33"/>
      <c r="Y4" s="31"/>
      <c r="Z4" s="34"/>
      <c r="AC4" s="30"/>
      <c r="AJ4" s="31"/>
      <c r="AM4" s="31"/>
      <c r="AN4" s="31"/>
      <c r="CL4" s="35"/>
    </row>
    <row r="5" spans="2:110" s="24" customFormat="1" ht="51.75" customHeight="1" thickBot="1" x14ac:dyDescent="0.3">
      <c r="B5" s="36"/>
      <c r="C5" s="37"/>
      <c r="D5" s="37"/>
      <c r="E5" s="38"/>
      <c r="F5" s="12"/>
      <c r="G5" s="39" t="s">
        <v>5</v>
      </c>
      <c r="H5" s="40"/>
      <c r="I5" s="40"/>
      <c r="J5" s="41"/>
      <c r="K5" s="27" t="s">
        <v>6</v>
      </c>
      <c r="L5" s="28"/>
      <c r="M5" s="19"/>
      <c r="P5" s="30"/>
      <c r="T5" s="31"/>
      <c r="U5" s="31"/>
      <c r="V5" s="31"/>
      <c r="W5" s="32"/>
      <c r="X5" s="33"/>
      <c r="Y5" s="31"/>
      <c r="Z5" s="34"/>
      <c r="AC5" s="30"/>
      <c r="AI5" s="42"/>
      <c r="AJ5" s="31"/>
      <c r="AM5" s="31"/>
      <c r="AN5" s="31"/>
      <c r="CL5" s="35"/>
    </row>
    <row r="6" spans="2:110" s="24" customFormat="1" ht="16.5" customHeight="1" x14ac:dyDescent="0.25">
      <c r="B6" s="43" t="s">
        <v>7</v>
      </c>
      <c r="C6" s="44">
        <v>1471.65</v>
      </c>
      <c r="D6" s="45" t="s">
        <v>8</v>
      </c>
      <c r="E6" s="46" t="s">
        <v>9</v>
      </c>
      <c r="F6" s="47"/>
      <c r="G6" s="25" t="s">
        <v>10</v>
      </c>
      <c r="H6" s="26"/>
      <c r="I6" s="26"/>
      <c r="J6" s="26"/>
      <c r="K6" s="48" t="e">
        <f>#REF!</f>
        <v>#REF!</v>
      </c>
      <c r="L6" s="49"/>
      <c r="M6" s="19"/>
      <c r="P6" s="50"/>
      <c r="T6" s="31"/>
      <c r="U6" s="31"/>
      <c r="V6" s="31"/>
      <c r="W6" s="32"/>
      <c r="X6" s="33"/>
      <c r="Y6" s="31"/>
      <c r="Z6" s="34"/>
      <c r="AC6" s="30"/>
      <c r="AJ6" s="31"/>
      <c r="AM6" s="31"/>
      <c r="AN6" s="31"/>
      <c r="CL6" s="35"/>
    </row>
    <row r="7" spans="2:110" s="24" customFormat="1" ht="16.5" customHeight="1" x14ac:dyDescent="0.25">
      <c r="B7" s="51" t="s">
        <v>11</v>
      </c>
      <c r="C7" s="52">
        <v>0.16200000000000001</v>
      </c>
      <c r="D7" s="53" t="s">
        <v>12</v>
      </c>
      <c r="E7" s="54">
        <v>13</v>
      </c>
      <c r="F7" s="47"/>
      <c r="G7" s="25" t="s">
        <v>13</v>
      </c>
      <c r="H7" s="26"/>
      <c r="I7" s="26"/>
      <c r="J7" s="26"/>
      <c r="K7" s="27" t="s">
        <v>14</v>
      </c>
      <c r="L7" s="49"/>
      <c r="M7" s="55"/>
      <c r="P7" s="30"/>
      <c r="T7" s="31"/>
      <c r="U7" s="31"/>
      <c r="V7" s="31"/>
      <c r="W7" s="32"/>
      <c r="X7" s="33"/>
      <c r="Y7" s="31"/>
      <c r="Z7" s="34"/>
      <c r="AC7" s="30"/>
      <c r="AJ7" s="31"/>
      <c r="AM7" s="31"/>
      <c r="AN7" s="31"/>
      <c r="CL7" s="35"/>
    </row>
    <row r="8" spans="2:110" s="24" customFormat="1" ht="16.5" customHeight="1" thickBot="1" x14ac:dyDescent="0.3">
      <c r="B8" s="56" t="s">
        <v>15</v>
      </c>
      <c r="C8" s="57">
        <f>K3</f>
        <v>10</v>
      </c>
      <c r="D8" s="58" t="s">
        <v>16</v>
      </c>
      <c r="E8" s="59">
        <v>0.82699999999999996</v>
      </c>
      <c r="F8" s="47"/>
      <c r="G8" s="60" t="s">
        <v>17</v>
      </c>
      <c r="H8" s="61"/>
      <c r="I8" s="61"/>
      <c r="J8" s="61"/>
      <c r="K8" s="62" t="s">
        <v>18</v>
      </c>
      <c r="L8" s="63"/>
      <c r="M8" s="19"/>
      <c r="P8" s="30"/>
      <c r="T8" s="31"/>
      <c r="U8" s="31"/>
      <c r="V8" s="31"/>
      <c r="W8" s="32"/>
      <c r="X8" s="33"/>
      <c r="Y8" s="31"/>
      <c r="Z8" s="34"/>
      <c r="AC8" s="30"/>
      <c r="AJ8" s="31"/>
      <c r="AM8" s="31"/>
      <c r="AN8" s="31"/>
      <c r="CL8" s="35"/>
    </row>
    <row r="9" spans="2:110" s="67" customFormat="1" ht="16.5" customHeight="1" thickBot="1" x14ac:dyDescent="0.3">
      <c r="B9" s="3"/>
      <c r="C9" s="3"/>
      <c r="D9" s="64"/>
      <c r="E9" s="65"/>
      <c r="F9" s="3"/>
      <c r="G9" s="3"/>
      <c r="H9" s="3"/>
      <c r="I9" s="3"/>
      <c r="J9" s="66"/>
      <c r="P9" s="68"/>
      <c r="T9" s="69"/>
      <c r="U9" s="69"/>
      <c r="V9" s="69"/>
      <c r="W9" s="70"/>
      <c r="X9" s="71"/>
      <c r="Y9" s="69"/>
      <c r="Z9" s="72"/>
      <c r="AC9" s="68"/>
      <c r="AJ9" s="69"/>
      <c r="AM9" s="69"/>
      <c r="AN9" s="69"/>
      <c r="CL9" s="73"/>
    </row>
    <row r="10" spans="2:110" s="77" customFormat="1" ht="34.5" customHeight="1" thickBot="1" x14ac:dyDescent="0.3">
      <c r="B10" s="74" t="s">
        <v>19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6"/>
      <c r="AT10" s="78" t="s">
        <v>20</v>
      </c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80"/>
    </row>
    <row r="11" spans="2:110" s="105" customFormat="1" ht="33.75" customHeight="1" x14ac:dyDescent="0.25">
      <c r="B11" s="81" t="s">
        <v>21</v>
      </c>
      <c r="C11" s="82" t="s">
        <v>22</v>
      </c>
      <c r="D11" s="83" t="s">
        <v>23</v>
      </c>
      <c r="E11" s="84"/>
      <c r="F11" s="85" t="s">
        <v>24</v>
      </c>
      <c r="G11" s="85" t="s">
        <v>25</v>
      </c>
      <c r="H11" s="85" t="s">
        <v>25</v>
      </c>
      <c r="I11" s="85" t="s">
        <v>26</v>
      </c>
      <c r="J11" s="85" t="s">
        <v>27</v>
      </c>
      <c r="K11" s="85" t="s">
        <v>28</v>
      </c>
      <c r="L11" s="85" t="s">
        <v>29</v>
      </c>
      <c r="M11" s="85" t="s">
        <v>30</v>
      </c>
      <c r="N11" s="85" t="s">
        <v>31</v>
      </c>
      <c r="O11" s="85" t="s">
        <v>32</v>
      </c>
      <c r="P11" s="86" t="s">
        <v>33</v>
      </c>
      <c r="Q11" s="85" t="s">
        <v>34</v>
      </c>
      <c r="R11" s="85" t="s">
        <v>35</v>
      </c>
      <c r="S11" s="85" t="s">
        <v>36</v>
      </c>
      <c r="T11" s="85" t="s">
        <v>37</v>
      </c>
      <c r="U11" s="85" t="s">
        <v>38</v>
      </c>
      <c r="V11" s="85" t="s">
        <v>39</v>
      </c>
      <c r="W11" s="85" t="s">
        <v>40</v>
      </c>
      <c r="X11" s="87" t="s">
        <v>41</v>
      </c>
      <c r="Y11" s="85" t="s">
        <v>42</v>
      </c>
      <c r="Z11" s="88" t="s">
        <v>43</v>
      </c>
      <c r="AA11" s="85" t="s">
        <v>44</v>
      </c>
      <c r="AB11" s="85" t="s">
        <v>45</v>
      </c>
      <c r="AC11" s="86" t="s">
        <v>46</v>
      </c>
      <c r="AD11" s="85" t="s">
        <v>47</v>
      </c>
      <c r="AE11" s="85" t="s">
        <v>48</v>
      </c>
      <c r="AF11" s="85" t="s">
        <v>49</v>
      </c>
      <c r="AG11" s="85" t="s">
        <v>50</v>
      </c>
      <c r="AH11" s="85" t="s">
        <v>51</v>
      </c>
      <c r="AI11" s="83" t="s">
        <v>52</v>
      </c>
      <c r="AJ11" s="84"/>
      <c r="AK11" s="83" t="s">
        <v>53</v>
      </c>
      <c r="AL11" s="84"/>
      <c r="AM11" s="89" t="s">
        <v>54</v>
      </c>
      <c r="AN11" s="90"/>
      <c r="AO11" s="91" t="s">
        <v>55</v>
      </c>
      <c r="AP11" s="92"/>
      <c r="AQ11" s="83" t="s">
        <v>56</v>
      </c>
      <c r="AR11" s="93"/>
      <c r="AS11" s="94"/>
      <c r="AT11" s="95" t="s">
        <v>57</v>
      </c>
      <c r="AU11" s="96" t="s">
        <v>58</v>
      </c>
      <c r="AV11" s="97"/>
      <c r="AW11" s="98" t="s">
        <v>59</v>
      </c>
      <c r="AX11" s="99"/>
      <c r="AY11" s="99"/>
      <c r="AZ11" s="100"/>
      <c r="BA11" s="101" t="s">
        <v>60</v>
      </c>
      <c r="BB11" s="102"/>
      <c r="BC11" s="103" t="s">
        <v>61</v>
      </c>
      <c r="BD11" s="103" t="s">
        <v>62</v>
      </c>
      <c r="BE11" s="103" t="s">
        <v>63</v>
      </c>
      <c r="BF11" s="98" t="s">
        <v>64</v>
      </c>
      <c r="BG11" s="100"/>
      <c r="BH11" s="98" t="s">
        <v>65</v>
      </c>
      <c r="BI11" s="100"/>
      <c r="BJ11" s="98" t="s">
        <v>66</v>
      </c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100"/>
      <c r="BV11" s="98" t="s">
        <v>67</v>
      </c>
      <c r="BW11" s="99"/>
      <c r="BX11" s="99"/>
      <c r="BY11" s="99"/>
      <c r="BZ11" s="100"/>
      <c r="CA11" s="98" t="s">
        <v>68</v>
      </c>
      <c r="CB11" s="99"/>
      <c r="CC11" s="99"/>
      <c r="CD11" s="99"/>
      <c r="CE11" s="99"/>
      <c r="CF11" s="100"/>
      <c r="CG11" s="98" t="s">
        <v>69</v>
      </c>
      <c r="CH11" s="100"/>
      <c r="CI11" s="98" t="s">
        <v>70</v>
      </c>
      <c r="CJ11" s="99"/>
      <c r="CK11" s="99"/>
      <c r="CL11" s="99"/>
      <c r="CM11" s="100"/>
      <c r="CN11" s="98" t="s">
        <v>71</v>
      </c>
      <c r="CO11" s="99"/>
      <c r="CP11" s="99"/>
      <c r="CQ11" s="99"/>
      <c r="CR11" s="99"/>
      <c r="CS11" s="99"/>
      <c r="CT11" s="99"/>
      <c r="CU11" s="99"/>
      <c r="CV11" s="99"/>
      <c r="CW11" s="99"/>
      <c r="CX11" s="99"/>
      <c r="CY11" s="100"/>
      <c r="CZ11" s="96" t="s">
        <v>72</v>
      </c>
      <c r="DA11" s="96" t="s">
        <v>73</v>
      </c>
      <c r="DB11" s="96" t="s">
        <v>74</v>
      </c>
      <c r="DC11" s="96" t="s">
        <v>75</v>
      </c>
      <c r="DD11" s="96" t="s">
        <v>76</v>
      </c>
      <c r="DE11" s="96" t="s">
        <v>77</v>
      </c>
      <c r="DF11" s="104" t="s">
        <v>78</v>
      </c>
    </row>
    <row r="12" spans="2:110" s="70" customFormat="1" ht="72.75" customHeight="1" x14ac:dyDescent="0.25">
      <c r="B12" s="106"/>
      <c r="C12" s="107"/>
      <c r="D12" s="108" t="s">
        <v>79</v>
      </c>
      <c r="E12" s="108" t="s">
        <v>80</v>
      </c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10"/>
      <c r="Q12" s="109"/>
      <c r="R12" s="109"/>
      <c r="S12" s="109"/>
      <c r="T12" s="109"/>
      <c r="U12" s="109"/>
      <c r="V12" s="109"/>
      <c r="W12" s="109"/>
      <c r="X12" s="111"/>
      <c r="Y12" s="109"/>
      <c r="Z12" s="112"/>
      <c r="AA12" s="109"/>
      <c r="AB12" s="109"/>
      <c r="AC12" s="110"/>
      <c r="AD12" s="109"/>
      <c r="AE12" s="109"/>
      <c r="AF12" s="109"/>
      <c r="AG12" s="109"/>
      <c r="AH12" s="109"/>
      <c r="AI12" s="113" t="s">
        <v>81</v>
      </c>
      <c r="AJ12" s="113" t="s">
        <v>82</v>
      </c>
      <c r="AK12" s="113" t="s">
        <v>81</v>
      </c>
      <c r="AL12" s="113" t="s">
        <v>82</v>
      </c>
      <c r="AM12" s="114" t="s">
        <v>81</v>
      </c>
      <c r="AN12" s="114" t="s">
        <v>82</v>
      </c>
      <c r="AO12" s="115" t="s">
        <v>81</v>
      </c>
      <c r="AP12" s="115" t="s">
        <v>82</v>
      </c>
      <c r="AQ12" s="113" t="s">
        <v>81</v>
      </c>
      <c r="AR12" s="116" t="s">
        <v>82</v>
      </c>
      <c r="AS12" s="94"/>
      <c r="AT12" s="117"/>
      <c r="AU12" s="118"/>
      <c r="AV12" s="119" t="s">
        <v>83</v>
      </c>
      <c r="AW12" s="119" t="s">
        <v>84</v>
      </c>
      <c r="AX12" s="120" t="s">
        <v>85</v>
      </c>
      <c r="AY12" s="120" t="s">
        <v>86</v>
      </c>
      <c r="AZ12" s="120" t="s">
        <v>87</v>
      </c>
      <c r="BA12" s="120" t="s">
        <v>88</v>
      </c>
      <c r="BB12" s="120" t="s">
        <v>89</v>
      </c>
      <c r="BC12" s="121"/>
      <c r="BD12" s="121"/>
      <c r="BE12" s="121"/>
      <c r="BF12" s="119" t="s">
        <v>90</v>
      </c>
      <c r="BG12" s="120" t="s">
        <v>91</v>
      </c>
      <c r="BH12" s="120" t="s">
        <v>92</v>
      </c>
      <c r="BI12" s="120" t="s">
        <v>93</v>
      </c>
      <c r="BJ12" s="120" t="s">
        <v>94</v>
      </c>
      <c r="BK12" s="120" t="s">
        <v>95</v>
      </c>
      <c r="BL12" s="120" t="s">
        <v>96</v>
      </c>
      <c r="BM12" s="120" t="s">
        <v>97</v>
      </c>
      <c r="BN12" s="120" t="s">
        <v>98</v>
      </c>
      <c r="BO12" s="120" t="s">
        <v>99</v>
      </c>
      <c r="BP12" s="120" t="s">
        <v>100</v>
      </c>
      <c r="BQ12" s="120" t="s">
        <v>101</v>
      </c>
      <c r="BR12" s="120" t="s">
        <v>102</v>
      </c>
      <c r="BS12" s="120" t="s">
        <v>103</v>
      </c>
      <c r="BT12" s="120" t="s">
        <v>104</v>
      </c>
      <c r="BU12" s="120" t="s">
        <v>105</v>
      </c>
      <c r="BV12" s="120" t="s">
        <v>106</v>
      </c>
      <c r="BW12" s="120" t="s">
        <v>107</v>
      </c>
      <c r="BX12" s="120" t="s">
        <v>108</v>
      </c>
      <c r="BY12" s="120" t="s">
        <v>109</v>
      </c>
      <c r="BZ12" s="120" t="s">
        <v>110</v>
      </c>
      <c r="CA12" s="120" t="s">
        <v>111</v>
      </c>
      <c r="CB12" s="120" t="s">
        <v>96</v>
      </c>
      <c r="CC12" s="120" t="s">
        <v>112</v>
      </c>
      <c r="CD12" s="120" t="s">
        <v>99</v>
      </c>
      <c r="CE12" s="120" t="s">
        <v>113</v>
      </c>
      <c r="CF12" s="120" t="s">
        <v>102</v>
      </c>
      <c r="CG12" s="120" t="s">
        <v>114</v>
      </c>
      <c r="CH12" s="120" t="s">
        <v>115</v>
      </c>
      <c r="CI12" s="120" t="s">
        <v>116</v>
      </c>
      <c r="CJ12" s="120" t="s">
        <v>117</v>
      </c>
      <c r="CK12" s="120" t="s">
        <v>118</v>
      </c>
      <c r="CL12" s="122" t="s">
        <v>119</v>
      </c>
      <c r="CM12" s="120" t="s">
        <v>120</v>
      </c>
      <c r="CN12" s="120" t="s">
        <v>94</v>
      </c>
      <c r="CO12" s="120" t="s">
        <v>95</v>
      </c>
      <c r="CP12" s="120" t="s">
        <v>96</v>
      </c>
      <c r="CQ12" s="120" t="s">
        <v>97</v>
      </c>
      <c r="CR12" s="120" t="s">
        <v>98</v>
      </c>
      <c r="CS12" s="120" t="s">
        <v>99</v>
      </c>
      <c r="CT12" s="120" t="s">
        <v>100</v>
      </c>
      <c r="CU12" s="120" t="s">
        <v>101</v>
      </c>
      <c r="CV12" s="120" t="s">
        <v>102</v>
      </c>
      <c r="CW12" s="120" t="s">
        <v>103</v>
      </c>
      <c r="CX12" s="120" t="s">
        <v>104</v>
      </c>
      <c r="CY12" s="120" t="s">
        <v>105</v>
      </c>
      <c r="CZ12" s="118"/>
      <c r="DA12" s="118"/>
      <c r="DB12" s="118"/>
      <c r="DC12" s="118"/>
      <c r="DD12" s="118"/>
      <c r="DE12" s="118"/>
      <c r="DF12" s="123"/>
    </row>
    <row r="13" spans="2:110" s="12" customFormat="1" ht="25.5" customHeight="1" x14ac:dyDescent="0.25">
      <c r="D13" s="124"/>
      <c r="AS13" s="124"/>
      <c r="AT13" s="125" t="s">
        <v>121</v>
      </c>
      <c r="AU13" s="126">
        <f>[1]PAVIMENTAÇÃO!M33</f>
        <v>50</v>
      </c>
      <c r="AV13" s="127">
        <v>0</v>
      </c>
      <c r="AW13" s="127">
        <v>1</v>
      </c>
      <c r="AX13" s="127">
        <v>0</v>
      </c>
      <c r="AY13" s="127">
        <v>400</v>
      </c>
      <c r="AZ13" s="128" t="s">
        <v>122</v>
      </c>
      <c r="BA13" s="129">
        <v>1</v>
      </c>
      <c r="BB13" s="129">
        <v>1.5</v>
      </c>
      <c r="BC13" s="129">
        <f t="shared" ref="BC13" si="0">IF(AY13&gt;=1000,0.2,0)</f>
        <v>0</v>
      </c>
      <c r="BD13" s="130">
        <v>4</v>
      </c>
      <c r="BE13" s="130" t="str">
        <f t="shared" ref="BE13" si="1">IF(BF13&gt;1.25,"Com","Sem")</f>
        <v>Sem</v>
      </c>
      <c r="BF13" s="129">
        <f t="shared" ref="BF13" si="2">AVERAGE(BA13:BB13)</f>
        <v>1.25</v>
      </c>
      <c r="BG13" s="129">
        <f t="shared" ref="BG13" si="3">BF13+BC13+0.21*AY13/1000</f>
        <v>1.3340000000000001</v>
      </c>
      <c r="BH13" s="129">
        <f t="shared" ref="BH13" si="4">IF(AW13=1,2*AY13/1000,IF(AW13=2,((2*1.21*(AY13/1000))+1),IF(AW13=3,((3*1.21*(AY13/1000))+1.2),0)))</f>
        <v>0.8</v>
      </c>
      <c r="BI13" s="129">
        <f t="shared" ref="BI13" si="5">IF(BD13=0,BH13,BH13+2*(1/BD13)*BG13)</f>
        <v>1.4670000000000001</v>
      </c>
      <c r="BJ13" s="129" t="str">
        <f t="shared" ref="BJ13" si="6">IF(AND(BG13&lt;=1.5,BI13&lt;=0.8),(BI13+BH13)*BG13/2*AU13,"")</f>
        <v/>
      </c>
      <c r="BK13" s="129">
        <f t="shared" ref="BK13" si="7">IF(AND(BG13&lt;=1.5,BI13&gt;0.8,BI13&lt;=1.5),(BI13+BH13)*BG13/2*AU13,"")</f>
        <v>75.604450000000014</v>
      </c>
      <c r="BL13" s="129" t="str">
        <f t="shared" ref="BL13" si="8">IF(AND(BG13&lt;=1.5,BI13&gt;1.5),(BI13+BH13)*BG13/2*AU13,"")</f>
        <v/>
      </c>
      <c r="BM13" s="129" t="str">
        <f t="shared" ref="BM13" si="9">IF(AND(BG13&gt;1.5,BG13&lt;=3,BI13&lt;=0.8),(BI13+BH13)*BG13/2*AU13,"")</f>
        <v/>
      </c>
      <c r="BN13" s="129" t="str">
        <f t="shared" ref="BN13" si="10">IF(AND(BG13&gt;1.5,BG13&lt;=3,BI13&gt;0.8,BI13&lt;=1.5),(BI13+BH13)*BG13/2*AU13,"")</f>
        <v/>
      </c>
      <c r="BO13" s="129" t="str">
        <f t="shared" ref="BO13" si="11">IF(AND(BG13&gt;1.5,BG13&lt;=3,BI13&gt;1.5),(BI13+BH13)*BG13/2*AU13,"")</f>
        <v/>
      </c>
      <c r="BP13" s="129" t="str">
        <f t="shared" ref="BP13" si="12">IF(AND(BG13&gt;3,BG13&lt;=4.5,BI13&lt;=0.8),(BI13+BH13)*BG13/2*AU13,"")</f>
        <v/>
      </c>
      <c r="BQ13" s="129" t="str">
        <f t="shared" ref="BQ13" si="13">IF(AND(BG13&gt;3,BG13&lt;=4.5,BI13&gt;0.8,BI13&lt;=1.5),(BI13+BH13)*BG13/2*AU13,"")</f>
        <v/>
      </c>
      <c r="BR13" s="129" t="str">
        <f t="shared" ref="BR13" si="14">IF(AND(BG13&gt;3,BG13&lt;=4.5,BI13&gt;1.5),(BI13+BH13)*BG13/2*AU13,"")</f>
        <v/>
      </c>
      <c r="BS13" s="129" t="str">
        <f t="shared" ref="BS13" si="15">IF(AND(BG13&gt;4.5,BI13&lt;=0.8),(BI13+BH13)*BG13/2*AU13,"")</f>
        <v/>
      </c>
      <c r="BT13" s="129" t="str">
        <f t="shared" ref="BT13" si="16">IF(AND(BG13&gt;4.5,BI13&gt;0.8,BI13&lt;=1.5),(BI13+BH13)*BG13/2*AU13,"")</f>
        <v/>
      </c>
      <c r="BU13" s="129" t="str">
        <f t="shared" ref="BU13" si="17">IF(AND(BG13&gt;4.5,BI13&gt;1.5),(BI13+BH13)*BG13/2*AU13,"")</f>
        <v/>
      </c>
      <c r="BV13" s="129">
        <f t="shared" ref="BV13" si="18">PI()*(AY13/1000*1.21)^2/4*AU13</f>
        <v>9.1992116082416331</v>
      </c>
      <c r="BW13" s="131">
        <v>0</v>
      </c>
      <c r="BX13" s="131">
        <v>0.15</v>
      </c>
      <c r="BY13" s="129">
        <f t="shared" ref="BY13" si="19">BW13*SUM(BJ13:BU13)</f>
        <v>0</v>
      </c>
      <c r="BZ13" s="129">
        <f t="shared" ref="BZ13" si="20">MAX(BY13,BV13)*(1+BX13)</f>
        <v>10.579093349477878</v>
      </c>
      <c r="CA13" s="129" t="str">
        <f t="shared" ref="CA13" si="21">IF(BE13="Sem","",IF(AND(BG13&lt;=1.5,BI13&lt;=1.5),2*BG13*AU13,""))</f>
        <v/>
      </c>
      <c r="CB13" s="129" t="str">
        <f t="shared" ref="CB13" si="22">IF(BE13="Sem","",IF(AND(BG13&lt;=1.5,BI13&gt;1.5),2*BG13*AU13,""))</f>
        <v/>
      </c>
      <c r="CC13" s="129" t="str">
        <f t="shared" ref="CC13" si="23">IF(BE13="Sem","",IF(AND(BG13&gt;1.5,BG13&lt;=3,BI13&lt;=1.5),2*BG13*AU13,""))</f>
        <v/>
      </c>
      <c r="CD13" s="129" t="str">
        <f t="shared" ref="CD13" si="24">IF(BE13="Sem","",IF(AND(BG13&gt;1.5,BG13&lt;=3,BI13&gt;1.5),2*BG13*AU13,""))</f>
        <v/>
      </c>
      <c r="CE13" s="129" t="str">
        <f t="shared" ref="CE13" si="25">IF(BE13="Sem","",IF(AND(BG13&gt;3,BI13&lt;=1.5),2*BG13*AU13,""))</f>
        <v/>
      </c>
      <c r="CF13" s="129" t="str">
        <f t="shared" ref="CF13" si="26">IF(BE13="Sem","",IF(AND(BG13&gt;3,BI13&gt;1.5),2*BG13*AU13,""))</f>
        <v/>
      </c>
      <c r="CG13" s="129">
        <f t="shared" ref="CG13" si="27">IF(BC13&lt;&gt;0,"",IF(BH13&lt;1.5,BH13*AU13,""))</f>
        <v>40</v>
      </c>
      <c r="CH13" s="129" t="str">
        <f t="shared" ref="CH13" si="28">IF(BC13&lt;&gt;0,"",IF(BH13&gt;=1.5,BH13*AU13,""))</f>
        <v/>
      </c>
      <c r="CI13" s="128" t="s">
        <v>123</v>
      </c>
      <c r="CJ13" s="129" t="str">
        <f t="shared" ref="CJ13" si="29">IF(BC13=0,"",IF(BH13&lt;1.5,BC13*BH13*AU13,""))</f>
        <v/>
      </c>
      <c r="CK13" s="129" t="str">
        <f t="shared" ref="CK13" si="30">IF(BC13=0,"",IF(BH13&gt;=1.5,BC13*BH13*AU13,""))</f>
        <v/>
      </c>
      <c r="CL13" s="132">
        <v>0.1</v>
      </c>
      <c r="CM13" s="129">
        <f>SUM(CJ13:CK13)*(1+CL13)</f>
        <v>0</v>
      </c>
      <c r="CN13" s="129" t="str">
        <f t="shared" ref="CN13" si="31">IF(AND(BG13&lt;=1.5,BI13&lt;=0.8),SUM(BJ13:BU13)-BV13,"")</f>
        <v/>
      </c>
      <c r="CO13" s="129">
        <f>IF(AND(BG13&lt;=1.5,BI13&gt;0.8,BI13&lt;=1.5),SUM(BJ13:BU13)-BV13,"")</f>
        <v>66.405238391758388</v>
      </c>
      <c r="CP13" s="129" t="str">
        <f t="shared" ref="CP13" si="32">IF(AND(BG13&lt;=1.5,BI13&gt;1.5),SUM(BJ13:BU13)-BV13,"")</f>
        <v/>
      </c>
      <c r="CQ13" s="129" t="str">
        <f t="shared" ref="CQ13" si="33">IF(AND(BG13&gt;1.5,BG13&lt;=3,BI13&lt;=0.8),SUM(BJ13:BU13)-BV13,"")</f>
        <v/>
      </c>
      <c r="CR13" s="129" t="str">
        <f t="shared" ref="CR13" si="34">IF(AND(BG13&gt;1.5,BG13&lt;=3,BI13&gt;0.8,BI13&lt;=1.5),SUM(BJ13:BU13)-BV13,"")</f>
        <v/>
      </c>
      <c r="CS13" s="129" t="str">
        <f t="shared" ref="CS13" si="35">IF(AND(BG13&gt;1.5,BG13&lt;=3,BI13&gt;1.5),SUM(BJ13:BU13)-BV13,"")</f>
        <v/>
      </c>
      <c r="CT13" s="129" t="str">
        <f t="shared" ref="CT13" si="36">IF(AND(BG13&gt;3,BG13&lt;=4.5,BI13&lt;=0.8),SUM(BJ13:BU13)-BV13,"")</f>
        <v/>
      </c>
      <c r="CU13" s="129" t="str">
        <f t="shared" ref="CU13" si="37">IF(AND(BG13&gt;3,BG13&lt;=4.5,BI13&gt;0.8,BI13&lt;=1.5),SUM(BJ13:BU13)-BV13,"")</f>
        <v/>
      </c>
      <c r="CV13" s="129" t="str">
        <f t="shared" ref="CV13" si="38">IF(AND(BG13&gt;3,BG13&lt;=4.5,BI13&gt;1.5),SUM(BJ13:BU13)-BV13,"")</f>
        <v/>
      </c>
      <c r="CW13" s="129" t="str">
        <f t="shared" ref="CW13" si="39">IF(AND(BG13&gt;4.5,BI13&lt;=0.8),SUM(BJ13:BU13)-BV13,"")</f>
        <v/>
      </c>
      <c r="CX13" s="129" t="str">
        <f t="shared" ref="CX13" si="40">IF(AND(BG13&gt;4.5,BI13&gt;0.8,BI13&lt;=1.5),SUM(BJ13:BU13)-BV13,"")</f>
        <v/>
      </c>
      <c r="CY13" s="129" t="str">
        <f t="shared" ref="CY13" si="41">IF(AND(BG13&gt;4.5,BI13&gt;1.5),SUM(BJ13:BU13)-BV13,"")</f>
        <v/>
      </c>
      <c r="CZ13" s="129">
        <f>HLOOKUP(AY13,$AV$21:$BB$22,2,FALSE)*AU13*AW13</f>
        <v>9</v>
      </c>
      <c r="DA13" s="129">
        <f>IF(AY13=400,AU13*AW13,0)</f>
        <v>50</v>
      </c>
      <c r="DB13" s="129">
        <f t="shared" ref="DB13" si="42">IF($AY13=600,$AU13*AW13,0)</f>
        <v>0</v>
      </c>
      <c r="DC13" s="129">
        <f t="shared" ref="DC13" si="43">IF($AY13=800,$AU13*AW13,0)</f>
        <v>0</v>
      </c>
      <c r="DD13" s="129">
        <f t="shared" ref="DD13" si="44">IF($AY13=1000,$AU13*AW13,0)</f>
        <v>0</v>
      </c>
      <c r="DE13" s="129">
        <f t="shared" ref="DE13" si="45">IF($AY13=1200,$AU13*AW13,0)</f>
        <v>0</v>
      </c>
      <c r="DF13" s="133">
        <f t="shared" ref="DF13" si="46">IF($AY13=1500,$AU13*AW13,0)</f>
        <v>0</v>
      </c>
    </row>
    <row r="14" spans="2:110" s="12" customFormat="1" ht="16.5" customHeight="1" thickBot="1" x14ac:dyDescent="0.3">
      <c r="B14" s="134"/>
      <c r="C14" s="135"/>
      <c r="D14" s="135"/>
      <c r="E14" s="135"/>
      <c r="F14" s="135"/>
      <c r="G14" s="136"/>
      <c r="H14" s="135"/>
      <c r="I14" s="135"/>
      <c r="J14" s="135"/>
      <c r="K14" s="135"/>
      <c r="L14" s="135"/>
      <c r="M14" s="135"/>
      <c r="N14" s="135"/>
      <c r="O14" s="135"/>
      <c r="P14" s="137"/>
      <c r="Q14" s="135"/>
      <c r="R14" s="135"/>
      <c r="S14" s="135"/>
      <c r="T14" s="135"/>
      <c r="U14" s="138"/>
      <c r="V14" s="135"/>
      <c r="W14" s="135"/>
      <c r="X14" s="135"/>
      <c r="Y14" s="139"/>
      <c r="Z14" s="135"/>
      <c r="AA14" s="135"/>
      <c r="AB14" s="135"/>
      <c r="AC14" s="137"/>
      <c r="AD14" s="135"/>
      <c r="AE14" s="135"/>
      <c r="AF14" s="135"/>
      <c r="AG14" s="135"/>
      <c r="AH14" s="135"/>
      <c r="AI14" s="135"/>
      <c r="AJ14" s="135"/>
      <c r="AK14" s="135"/>
      <c r="AL14" s="135"/>
      <c r="AM14" s="135"/>
      <c r="AN14" s="135"/>
      <c r="AO14" s="135"/>
      <c r="AP14" s="135"/>
      <c r="AQ14" s="124"/>
      <c r="AR14" s="124"/>
      <c r="AS14" s="124"/>
      <c r="AT14" s="140" t="s">
        <v>124</v>
      </c>
      <c r="AU14" s="141">
        <f>SUM(DA14:DF14)</f>
        <v>50</v>
      </c>
      <c r="AV14" s="142" t="s">
        <v>125</v>
      </c>
      <c r="AW14" s="142" t="s">
        <v>125</v>
      </c>
      <c r="AX14" s="142" t="s">
        <v>125</v>
      </c>
      <c r="AY14" s="142" t="s">
        <v>125</v>
      </c>
      <c r="AZ14" s="142" t="s">
        <v>125</v>
      </c>
      <c r="BA14" s="142" t="s">
        <v>125</v>
      </c>
      <c r="BB14" s="142" t="s">
        <v>125</v>
      </c>
      <c r="BC14" s="142" t="s">
        <v>125</v>
      </c>
      <c r="BD14" s="142" t="s">
        <v>125</v>
      </c>
      <c r="BE14" s="142" t="s">
        <v>125</v>
      </c>
      <c r="BF14" s="142" t="s">
        <v>125</v>
      </c>
      <c r="BG14" s="142" t="s">
        <v>125</v>
      </c>
      <c r="BH14" s="142" t="s">
        <v>125</v>
      </c>
      <c r="BI14" s="142" t="s">
        <v>125</v>
      </c>
      <c r="BJ14" s="141">
        <f t="shared" ref="BJ14:BV14" si="47">SUM(BJ13:BJ13)</f>
        <v>0</v>
      </c>
      <c r="BK14" s="141">
        <f t="shared" si="47"/>
        <v>75.604450000000014</v>
      </c>
      <c r="BL14" s="141">
        <f t="shared" si="47"/>
        <v>0</v>
      </c>
      <c r="BM14" s="141">
        <f t="shared" si="47"/>
        <v>0</v>
      </c>
      <c r="BN14" s="141">
        <f t="shared" si="47"/>
        <v>0</v>
      </c>
      <c r="BO14" s="141">
        <f t="shared" si="47"/>
        <v>0</v>
      </c>
      <c r="BP14" s="141">
        <f t="shared" si="47"/>
        <v>0</v>
      </c>
      <c r="BQ14" s="141">
        <f t="shared" si="47"/>
        <v>0</v>
      </c>
      <c r="BR14" s="141">
        <f t="shared" si="47"/>
        <v>0</v>
      </c>
      <c r="BS14" s="141">
        <f t="shared" si="47"/>
        <v>0</v>
      </c>
      <c r="BT14" s="141">
        <f t="shared" si="47"/>
        <v>0</v>
      </c>
      <c r="BU14" s="141">
        <f t="shared" si="47"/>
        <v>0</v>
      </c>
      <c r="BV14" s="141">
        <f t="shared" si="47"/>
        <v>9.1992116082416331</v>
      </c>
      <c r="BW14" s="141"/>
      <c r="BX14" s="141"/>
      <c r="BY14" s="141">
        <f t="shared" ref="BY14:CH14" si="48">SUM(BY13:BY13)</f>
        <v>0</v>
      </c>
      <c r="BZ14" s="141">
        <f t="shared" si="48"/>
        <v>10.579093349477878</v>
      </c>
      <c r="CA14" s="141">
        <f t="shared" si="48"/>
        <v>0</v>
      </c>
      <c r="CB14" s="141">
        <f t="shared" si="48"/>
        <v>0</v>
      </c>
      <c r="CC14" s="141">
        <f t="shared" si="48"/>
        <v>0</v>
      </c>
      <c r="CD14" s="141">
        <f t="shared" si="48"/>
        <v>0</v>
      </c>
      <c r="CE14" s="141">
        <f t="shared" si="48"/>
        <v>0</v>
      </c>
      <c r="CF14" s="141">
        <f t="shared" si="48"/>
        <v>0</v>
      </c>
      <c r="CG14" s="141">
        <f t="shared" si="48"/>
        <v>40</v>
      </c>
      <c r="CH14" s="141">
        <f t="shared" si="48"/>
        <v>0</v>
      </c>
      <c r="CI14" s="141"/>
      <c r="CJ14" s="141">
        <f>SUM(CJ13:CJ13)</f>
        <v>0</v>
      </c>
      <c r="CK14" s="141">
        <f>SUM(CK13:CK13)</f>
        <v>0</v>
      </c>
      <c r="CL14" s="141"/>
      <c r="CM14" s="141">
        <f t="shared" ref="CM14:DF14" si="49">SUM(CM13:CM13)</f>
        <v>0</v>
      </c>
      <c r="CN14" s="141">
        <f t="shared" si="49"/>
        <v>0</v>
      </c>
      <c r="CO14" s="141">
        <f t="shared" si="49"/>
        <v>66.405238391758388</v>
      </c>
      <c r="CP14" s="141">
        <f t="shared" si="49"/>
        <v>0</v>
      </c>
      <c r="CQ14" s="141">
        <f t="shared" si="49"/>
        <v>0</v>
      </c>
      <c r="CR14" s="141">
        <f t="shared" si="49"/>
        <v>0</v>
      </c>
      <c r="CS14" s="141">
        <f t="shared" si="49"/>
        <v>0</v>
      </c>
      <c r="CT14" s="141">
        <f t="shared" si="49"/>
        <v>0</v>
      </c>
      <c r="CU14" s="141">
        <f t="shared" si="49"/>
        <v>0</v>
      </c>
      <c r="CV14" s="141">
        <f t="shared" si="49"/>
        <v>0</v>
      </c>
      <c r="CW14" s="141">
        <f t="shared" si="49"/>
        <v>0</v>
      </c>
      <c r="CX14" s="141">
        <f t="shared" si="49"/>
        <v>0</v>
      </c>
      <c r="CY14" s="141">
        <f t="shared" si="49"/>
        <v>0</v>
      </c>
      <c r="CZ14" s="141">
        <f t="shared" si="49"/>
        <v>9</v>
      </c>
      <c r="DA14" s="141">
        <f t="shared" si="49"/>
        <v>50</v>
      </c>
      <c r="DB14" s="141">
        <f t="shared" si="49"/>
        <v>0</v>
      </c>
      <c r="DC14" s="141">
        <f t="shared" si="49"/>
        <v>0</v>
      </c>
      <c r="DD14" s="141">
        <f t="shared" si="49"/>
        <v>0</v>
      </c>
      <c r="DE14" s="141">
        <f t="shared" si="49"/>
        <v>0</v>
      </c>
      <c r="DF14" s="143">
        <f t="shared" si="49"/>
        <v>0</v>
      </c>
    </row>
    <row r="15" spans="2:110" ht="16.5" customHeight="1" x14ac:dyDescent="0.25">
      <c r="H15" s="145"/>
      <c r="CL15" s="3"/>
    </row>
    <row r="16" spans="2:110" ht="16.5" customHeight="1" x14ac:dyDescent="0.25">
      <c r="AL16" s="146"/>
      <c r="AT16" s="147" t="s">
        <v>126</v>
      </c>
      <c r="AU16" s="148"/>
      <c r="AV16" s="148"/>
      <c r="AW16" s="148"/>
      <c r="AX16" s="148"/>
      <c r="AY16" s="148"/>
      <c r="AZ16" s="148"/>
      <c r="BA16" s="149"/>
      <c r="BB16" s="149"/>
      <c r="BC16" s="149"/>
      <c r="BD16" s="149"/>
      <c r="BE16" s="149"/>
      <c r="BF16" s="149"/>
      <c r="BG16" s="149"/>
      <c r="BH16" s="149"/>
      <c r="BI16" s="149"/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49"/>
      <c r="BY16" s="149"/>
      <c r="BZ16" s="149"/>
      <c r="CA16" s="149"/>
      <c r="CB16" s="149"/>
      <c r="CC16" s="149"/>
      <c r="CD16" s="149"/>
      <c r="CE16" s="149"/>
      <c r="CF16" s="149"/>
      <c r="CG16" s="149"/>
      <c r="CH16" s="149"/>
      <c r="CI16" s="149"/>
      <c r="CJ16" s="149"/>
      <c r="CK16" s="149"/>
      <c r="CL16" s="150"/>
      <c r="CM16" s="149"/>
      <c r="CN16" s="149"/>
      <c r="CO16" s="149"/>
      <c r="CP16" s="149"/>
      <c r="CQ16" s="149"/>
      <c r="CR16" s="149"/>
      <c r="CS16" s="149"/>
      <c r="CT16" s="149"/>
      <c r="CU16" s="149"/>
      <c r="CV16" s="149"/>
      <c r="CW16" s="149"/>
      <c r="CX16" s="149"/>
      <c r="CY16" s="149"/>
      <c r="CZ16" s="149"/>
    </row>
    <row r="17" spans="46:106" s="151" customFormat="1" ht="16.5" customHeight="1" x14ac:dyDescent="0.25">
      <c r="AT17" s="147" t="s">
        <v>127</v>
      </c>
      <c r="AU17" s="148"/>
      <c r="AV17" s="148"/>
      <c r="AW17" s="148"/>
      <c r="AX17" s="148"/>
      <c r="AY17" s="148"/>
      <c r="AZ17" s="148"/>
      <c r="BA17" s="149"/>
      <c r="BB17" s="149"/>
      <c r="BC17" s="149"/>
      <c r="BD17" s="149"/>
      <c r="BE17" s="149"/>
      <c r="BF17" s="149"/>
      <c r="BG17" s="149"/>
      <c r="BH17" s="149"/>
      <c r="BI17" s="149"/>
      <c r="BN17" s="149"/>
      <c r="BO17" s="149"/>
      <c r="BP17" s="149"/>
      <c r="BQ17" s="149"/>
      <c r="BR17" s="149"/>
      <c r="BS17" s="149"/>
      <c r="BT17" s="149"/>
      <c r="BU17" s="149"/>
      <c r="BV17" s="149"/>
      <c r="BW17" s="149"/>
      <c r="BX17" s="149"/>
      <c r="BY17" s="149"/>
      <c r="BZ17" s="149"/>
      <c r="CA17" s="149"/>
      <c r="CB17" s="149"/>
      <c r="CC17" s="149"/>
      <c r="CD17" s="149"/>
      <c r="CE17" s="149"/>
      <c r="CF17" s="149"/>
      <c r="CG17" s="149"/>
      <c r="CH17" s="149"/>
      <c r="CI17" s="149"/>
      <c r="CJ17" s="149"/>
      <c r="CK17" s="149"/>
      <c r="CL17" s="150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49"/>
      <c r="CY17" s="149"/>
      <c r="CZ17" s="149"/>
    </row>
    <row r="18" spans="46:106" s="151" customFormat="1" ht="16.5" customHeight="1" x14ac:dyDescent="0.25">
      <c r="AU18" s="148"/>
      <c r="AV18" s="148"/>
      <c r="AW18" s="148"/>
      <c r="AX18" s="148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49"/>
      <c r="CK18" s="149"/>
      <c r="CL18" s="150"/>
      <c r="CM18" s="149"/>
      <c r="CN18" s="149"/>
      <c r="CO18" s="149"/>
      <c r="CP18" s="149"/>
      <c r="CQ18" s="149"/>
      <c r="CR18" s="149"/>
      <c r="CS18" s="149"/>
      <c r="CT18" s="149"/>
      <c r="CU18" s="149"/>
      <c r="CV18" s="149"/>
      <c r="CW18" s="149"/>
      <c r="CX18" s="149"/>
      <c r="CY18" s="149"/>
      <c r="CZ18" s="149"/>
    </row>
    <row r="19" spans="46:106" ht="16.5" customHeight="1" x14ac:dyDescent="0.25">
      <c r="AT19" s="147"/>
      <c r="AU19" s="148"/>
      <c r="AV19" s="148"/>
      <c r="AW19" s="148"/>
      <c r="AX19" s="148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50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</row>
    <row r="20" spans="46:106" ht="3" customHeight="1" x14ac:dyDescent="0.25">
      <c r="AT20" s="148"/>
      <c r="AU20" s="148"/>
      <c r="AV20" s="148"/>
      <c r="AW20" s="148"/>
      <c r="AX20" s="148"/>
      <c r="AY20" s="148"/>
      <c r="AZ20" s="148"/>
      <c r="BA20" s="149"/>
      <c r="BB20" s="149"/>
      <c r="BC20" s="149"/>
      <c r="BD20" s="149"/>
      <c r="BE20" s="149"/>
      <c r="BF20" s="152"/>
      <c r="BH20" s="152"/>
      <c r="BI20" s="152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  <c r="CD20" s="153"/>
      <c r="CE20" s="149"/>
      <c r="CF20" s="149"/>
      <c r="CG20" s="149"/>
      <c r="CH20" s="149"/>
      <c r="CI20" s="149"/>
      <c r="CJ20" s="149"/>
      <c r="CK20" s="149"/>
      <c r="CL20" s="150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</row>
    <row r="21" spans="46:106" ht="16.5" customHeight="1" x14ac:dyDescent="0.25">
      <c r="AT21" s="154" t="s">
        <v>128</v>
      </c>
      <c r="AU21" s="155"/>
      <c r="AV21" s="156">
        <v>400</v>
      </c>
      <c r="AW21" s="156">
        <v>600</v>
      </c>
      <c r="AX21" s="156">
        <v>800</v>
      </c>
      <c r="AY21" s="156">
        <v>1000</v>
      </c>
      <c r="AZ21" s="156">
        <v>1200</v>
      </c>
      <c r="BA21" s="156">
        <v>1500</v>
      </c>
      <c r="BB21" s="157"/>
      <c r="BD21" s="158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  <c r="BR21" s="159"/>
      <c r="BS21" s="159"/>
      <c r="BT21" s="159"/>
      <c r="BU21" s="159"/>
      <c r="BV21" s="159"/>
      <c r="BW21" s="159"/>
      <c r="BX21" s="159"/>
      <c r="BY21" s="159"/>
      <c r="BZ21" s="159"/>
      <c r="CA21" s="159"/>
      <c r="CB21" s="159"/>
      <c r="CC21" s="159"/>
      <c r="CD21" s="159"/>
      <c r="CE21" s="159"/>
      <c r="CF21" s="159"/>
      <c r="CG21" s="159"/>
      <c r="CH21" s="159"/>
      <c r="CI21" s="159"/>
      <c r="CJ21" s="159"/>
      <c r="CK21" s="159"/>
      <c r="CL21" s="159"/>
      <c r="CM21" s="159"/>
      <c r="CN21" s="159"/>
      <c r="CO21" s="159"/>
      <c r="CP21" s="159"/>
      <c r="CQ21" s="159"/>
      <c r="CR21" s="159"/>
      <c r="CS21" s="159"/>
      <c r="CT21" s="159"/>
      <c r="CU21" s="159"/>
      <c r="CV21" s="159"/>
      <c r="CW21" s="159"/>
      <c r="CX21" s="159"/>
      <c r="CY21" s="159"/>
      <c r="CZ21" s="159"/>
      <c r="DA21" s="159"/>
      <c r="DB21" s="159"/>
    </row>
    <row r="22" spans="46:106" ht="16.5" customHeight="1" x14ac:dyDescent="0.25">
      <c r="AT22" s="154" t="s">
        <v>129</v>
      </c>
      <c r="AU22" s="155"/>
      <c r="AV22" s="160">
        <v>0.18</v>
      </c>
      <c r="AW22" s="160">
        <v>0.34599999999999997</v>
      </c>
      <c r="AX22" s="160">
        <v>0.53300000000000003</v>
      </c>
      <c r="AY22" s="160">
        <v>0.8</v>
      </c>
      <c r="AZ22" s="160">
        <v>1.133</v>
      </c>
      <c r="BA22" s="160">
        <v>1.9330000000000001</v>
      </c>
      <c r="BB22" s="161"/>
      <c r="BD22" s="162"/>
      <c r="BJ22" s="163"/>
      <c r="BK22" s="163"/>
      <c r="BL22" s="163"/>
      <c r="BM22" s="149"/>
      <c r="BN22" s="149"/>
      <c r="BO22" s="149"/>
      <c r="BP22" s="149"/>
      <c r="BQ22" s="149"/>
      <c r="BR22" s="149"/>
      <c r="BS22" s="149"/>
      <c r="BT22" s="149"/>
      <c r="BU22" s="149"/>
      <c r="BV22" s="149"/>
      <c r="BW22" s="149"/>
      <c r="BX22" s="149"/>
      <c r="BY22" s="149"/>
      <c r="BZ22" s="149"/>
      <c r="CA22" s="149"/>
      <c r="CB22" s="149"/>
      <c r="CC22" s="149"/>
      <c r="CD22" s="149"/>
      <c r="CE22" s="149"/>
      <c r="CF22" s="149"/>
      <c r="CG22" s="149"/>
      <c r="CH22" s="150"/>
      <c r="CI22" s="149"/>
      <c r="CJ22" s="149"/>
      <c r="CK22" s="149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</row>
    <row r="23" spans="46:106" ht="16.5" hidden="1" customHeight="1" x14ac:dyDescent="0.25">
      <c r="BG23" s="149"/>
      <c r="BH23" s="149"/>
      <c r="BI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  <c r="CD23" s="149"/>
      <c r="CE23" s="149"/>
      <c r="CF23" s="149"/>
      <c r="CG23" s="149"/>
      <c r="CH23" s="149"/>
      <c r="CI23" s="149"/>
      <c r="CJ23" s="149"/>
      <c r="CK23" s="149"/>
      <c r="CL23" s="150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49"/>
      <c r="CX23" s="149"/>
      <c r="CY23" s="149"/>
      <c r="CZ23" s="149"/>
    </row>
    <row r="24" spans="46:106" ht="16.5" hidden="1" customHeight="1" x14ac:dyDescent="0.25">
      <c r="AT24" s="164" t="s">
        <v>130</v>
      </c>
      <c r="AU24" s="165"/>
      <c r="AV24" s="165"/>
      <c r="AW24" s="165"/>
      <c r="AX24" s="165"/>
      <c r="AY24" s="165"/>
      <c r="AZ24" s="165"/>
      <c r="BA24" s="165"/>
      <c r="BB24" s="165"/>
      <c r="BC24" s="165"/>
      <c r="BD24" s="165"/>
      <c r="BE24" s="165"/>
      <c r="BF24" s="165"/>
      <c r="BG24" s="166"/>
      <c r="BH24" s="167"/>
      <c r="BI24" s="167"/>
    </row>
    <row r="25" spans="46:106" ht="68.25" hidden="1" customHeight="1" x14ac:dyDescent="0.25">
      <c r="AT25" s="168" t="s">
        <v>131</v>
      </c>
      <c r="AU25" s="169"/>
      <c r="AV25" s="170"/>
      <c r="AW25" s="170" t="s">
        <v>132</v>
      </c>
      <c r="AX25" s="170"/>
      <c r="AY25" s="170" t="s">
        <v>133</v>
      </c>
      <c r="AZ25" s="170" t="s">
        <v>134</v>
      </c>
      <c r="BA25" s="170" t="s">
        <v>135</v>
      </c>
      <c r="BB25" s="170" t="s">
        <v>136</v>
      </c>
      <c r="BC25" s="170" t="s">
        <v>137</v>
      </c>
      <c r="BD25" s="170" t="s">
        <v>138</v>
      </c>
      <c r="BE25" s="170" t="s">
        <v>139</v>
      </c>
      <c r="BF25" s="170" t="s">
        <v>140</v>
      </c>
      <c r="BG25" s="170" t="s">
        <v>141</v>
      </c>
      <c r="BI25" s="162"/>
    </row>
    <row r="26" spans="46:106" ht="16.5" hidden="1" customHeight="1" x14ac:dyDescent="0.25">
      <c r="AT26" s="171"/>
      <c r="AU26" s="172"/>
      <c r="AV26" s="173"/>
      <c r="AW26" s="173"/>
      <c r="AX26" s="173"/>
      <c r="AY26" s="173"/>
      <c r="AZ26" s="174"/>
      <c r="BA26" s="174"/>
      <c r="BB26" s="175">
        <f>(((BA26+AZ26)*$AW26)/2)*$AY26</f>
        <v>0</v>
      </c>
      <c r="BC26" s="175">
        <f>BB26-BD26/1.3</f>
        <v>0</v>
      </c>
      <c r="BD26" s="175">
        <f>0.2799*AY26*1.3</f>
        <v>0</v>
      </c>
      <c r="BE26" s="176">
        <f>AY26</f>
        <v>0</v>
      </c>
      <c r="BF26" s="176">
        <f>0.2323*AY26</f>
        <v>0</v>
      </c>
      <c r="BG26" s="176">
        <f>2.1*AY26</f>
        <v>0</v>
      </c>
      <c r="BI26" s="145"/>
    </row>
    <row r="27" spans="46:106" ht="16.5" customHeight="1" x14ac:dyDescent="0.2">
      <c r="AT27" s="177"/>
      <c r="AU27" s="178"/>
      <c r="AV27" s="179"/>
      <c r="AW27" s="179"/>
      <c r="AX27" s="179"/>
      <c r="AY27" s="179"/>
      <c r="AZ27" s="179"/>
      <c r="BA27" s="179"/>
      <c r="BB27" s="179"/>
      <c r="BC27" s="179"/>
      <c r="BD27" s="180"/>
      <c r="BE27" s="181"/>
      <c r="BF27" s="182"/>
      <c r="BG27" s="180"/>
      <c r="BH27" s="181"/>
      <c r="BI27" s="183"/>
    </row>
    <row r="28" spans="46:106" ht="16.5" customHeight="1" x14ac:dyDescent="0.25">
      <c r="AT28" s="177"/>
      <c r="AU28" s="178"/>
      <c r="AV28" s="179"/>
      <c r="AW28" s="179"/>
      <c r="AX28" s="179"/>
      <c r="AY28" s="179"/>
      <c r="AZ28" s="179"/>
      <c r="BA28" s="179"/>
      <c r="BB28" s="179"/>
      <c r="BC28" s="179"/>
      <c r="BD28" s="184"/>
      <c r="BE28" s="185"/>
      <c r="BF28" s="5"/>
      <c r="BG28" s="186"/>
      <c r="BH28" s="185"/>
      <c r="BI28" s="183"/>
    </row>
    <row r="29" spans="46:106" ht="16.5" customHeight="1" x14ac:dyDescent="0.25">
      <c r="AT29" s="187" t="s">
        <v>142</v>
      </c>
      <c r="AV29" s="188">
        <f>TRUNC($CZ$14*30,2)</f>
        <v>270</v>
      </c>
      <c r="AW29" s="163" t="s">
        <v>143</v>
      </c>
      <c r="AY29" s="163"/>
      <c r="BB29" s="189"/>
      <c r="BC29" s="189"/>
      <c r="BD29" s="189"/>
      <c r="BE29" s="190"/>
      <c r="BF29" s="191"/>
      <c r="BG29" s="192"/>
    </row>
    <row r="30" spans="46:106" ht="16.5" customHeight="1" x14ac:dyDescent="0.25">
      <c r="AT30" s="187" t="s">
        <v>144</v>
      </c>
      <c r="AV30" s="193">
        <f>TRUNC($CZ$14*(AV34-30),2)</f>
        <v>399.6</v>
      </c>
      <c r="AW30" s="163" t="s">
        <v>143</v>
      </c>
      <c r="AY30" s="163"/>
      <c r="BB30" s="194"/>
      <c r="BC30" s="194"/>
      <c r="BD30" s="194"/>
      <c r="BE30" s="195"/>
      <c r="BF30" s="196"/>
      <c r="BG30" s="197"/>
    </row>
    <row r="31" spans="46:106" ht="16.5" customHeight="1" x14ac:dyDescent="0.25">
      <c r="AT31" s="198" t="s">
        <v>145</v>
      </c>
      <c r="AV31" s="193">
        <f>TRUNC((BZ14+(BD26*1.15))*AV35,2)</f>
        <v>13.75</v>
      </c>
      <c r="AW31" s="163" t="s">
        <v>146</v>
      </c>
      <c r="AY31" s="163"/>
      <c r="BB31" s="194"/>
      <c r="BC31" s="194"/>
      <c r="BD31" s="194"/>
      <c r="BE31" s="195"/>
      <c r="BF31" s="196"/>
      <c r="BG31" s="197"/>
    </row>
    <row r="32" spans="46:106" ht="16.5" hidden="1" customHeight="1" x14ac:dyDescent="0.25">
      <c r="AT32" s="198" t="s">
        <v>147</v>
      </c>
      <c r="AV32" s="193">
        <f>TRUNC((CK14+BF26)*1.1*30,2)</f>
        <v>0</v>
      </c>
      <c r="AW32" s="163" t="s">
        <v>146</v>
      </c>
      <c r="AY32" s="163"/>
      <c r="BB32" s="194"/>
      <c r="BC32" s="194"/>
      <c r="BD32" s="194"/>
      <c r="BE32" s="195"/>
      <c r="BF32" s="196"/>
      <c r="BG32" s="197"/>
      <c r="BJ32" s="199"/>
      <c r="BK32" s="199"/>
      <c r="BL32" s="199"/>
      <c r="BM32" s="199"/>
      <c r="BN32" s="199"/>
      <c r="BO32" s="199"/>
      <c r="BP32" s="199"/>
      <c r="BQ32" s="199"/>
      <c r="BR32" s="199"/>
      <c r="BS32" s="199"/>
      <c r="BT32" s="199"/>
      <c r="BU32" s="199"/>
      <c r="BV32" s="199"/>
      <c r="BW32" s="199"/>
      <c r="BX32" s="199"/>
      <c r="BY32" s="199"/>
      <c r="BZ32" s="199"/>
      <c r="CA32" s="199"/>
      <c r="CB32" s="199"/>
      <c r="CC32" s="199"/>
      <c r="CD32" s="199"/>
      <c r="CE32" s="199"/>
      <c r="CF32" s="199"/>
      <c r="CG32" s="199"/>
      <c r="CH32" s="199"/>
      <c r="CI32" s="199"/>
      <c r="CJ32" s="199"/>
      <c r="CK32" s="199"/>
      <c r="CL32" s="200"/>
      <c r="CM32" s="199"/>
      <c r="CN32" s="199"/>
      <c r="CO32" s="199"/>
      <c r="CP32" s="199"/>
      <c r="CQ32" s="199"/>
      <c r="CR32" s="199"/>
      <c r="CS32" s="199"/>
      <c r="CT32" s="199"/>
      <c r="CU32" s="199"/>
      <c r="CV32" s="199"/>
      <c r="CW32" s="199"/>
      <c r="CX32" s="199"/>
      <c r="CY32" s="199"/>
      <c r="CZ32" s="199"/>
    </row>
    <row r="33" spans="46:59" ht="16.5" hidden="1" customHeight="1" x14ac:dyDescent="0.25">
      <c r="AT33" s="198" t="s">
        <v>148</v>
      </c>
      <c r="AV33" s="193">
        <f>TRUNC((CK14+BF26)*1.1*(AV36-30),2)</f>
        <v>0</v>
      </c>
      <c r="AW33" s="163" t="s">
        <v>146</v>
      </c>
      <c r="AY33" s="163"/>
      <c r="BB33" s="194"/>
      <c r="BC33" s="194"/>
      <c r="BD33" s="194"/>
      <c r="BE33" s="195"/>
      <c r="BF33" s="197"/>
      <c r="BG33" s="197"/>
    </row>
    <row r="34" spans="46:59" ht="16.5" customHeight="1" x14ac:dyDescent="0.25">
      <c r="AT34" s="187" t="s">
        <v>149</v>
      </c>
      <c r="AV34" s="201">
        <f>[1]DMT!E9</f>
        <v>74.400000000000006</v>
      </c>
      <c r="AW34" s="163" t="s">
        <v>150</v>
      </c>
      <c r="AY34" s="163"/>
      <c r="BB34" s="194"/>
      <c r="BC34" s="194"/>
      <c r="BD34" s="194"/>
      <c r="BE34" s="202"/>
      <c r="BF34" s="197"/>
      <c r="BG34" s="197"/>
    </row>
    <row r="35" spans="46:59" ht="16.5" customHeight="1" x14ac:dyDescent="0.25">
      <c r="AT35" s="187" t="s">
        <v>151</v>
      </c>
      <c r="AV35" s="203">
        <f>[1]DMT!G10</f>
        <v>1.3</v>
      </c>
      <c r="AW35" s="163" t="s">
        <v>150</v>
      </c>
      <c r="AY35" s="163"/>
      <c r="BB35" s="194"/>
      <c r="BC35" s="194"/>
      <c r="BD35" s="194"/>
      <c r="BE35" s="202"/>
      <c r="BF35" s="204"/>
      <c r="BG35" s="197"/>
    </row>
    <row r="36" spans="46:59" ht="16.5" hidden="1" customHeight="1" x14ac:dyDescent="0.25">
      <c r="AT36" s="187" t="s">
        <v>152</v>
      </c>
      <c r="AV36" s="203"/>
      <c r="AW36" s="163" t="s">
        <v>150</v>
      </c>
      <c r="AY36" s="163"/>
      <c r="BB36" s="194"/>
      <c r="BC36" s="194"/>
      <c r="BD36" s="194"/>
      <c r="BE36" s="202"/>
      <c r="BF36" s="197"/>
      <c r="BG36" s="197"/>
    </row>
    <row r="37" spans="46:59" ht="16.5" customHeight="1" x14ac:dyDescent="0.25">
      <c r="AY37" s="163"/>
      <c r="BB37" s="194"/>
      <c r="BC37" s="194"/>
      <c r="BD37" s="194"/>
      <c r="BE37" s="202"/>
      <c r="BF37" s="191"/>
      <c r="BG37" s="205"/>
    </row>
    <row r="38" spans="46:59" ht="16.5" customHeight="1" x14ac:dyDescent="0.25">
      <c r="BB38" s="206"/>
      <c r="BC38" s="206"/>
      <c r="BD38" s="206"/>
      <c r="BE38" s="179"/>
      <c r="BF38" s="207"/>
      <c r="BG38" s="207"/>
    </row>
    <row r="39" spans="46:59" ht="16.5" customHeight="1" x14ac:dyDescent="0.25">
      <c r="BB39" s="208"/>
      <c r="BC39" s="208"/>
      <c r="BD39" s="208"/>
      <c r="BE39" s="179"/>
      <c r="BF39" s="207"/>
      <c r="BG39" s="207"/>
    </row>
    <row r="40" spans="46:59" ht="16.5" customHeight="1" x14ac:dyDescent="0.25">
      <c r="BF40" s="6"/>
      <c r="BG40" s="209"/>
    </row>
    <row r="42" spans="46:59" ht="16.5" customHeight="1" x14ac:dyDescent="0.25">
      <c r="BB42" s="208"/>
      <c r="BC42" s="208"/>
      <c r="BD42" s="208"/>
      <c r="BE42" s="179"/>
      <c r="BF42" s="207"/>
      <c r="BG42" s="210"/>
    </row>
    <row r="43" spans="46:59" ht="16.5" customHeight="1" x14ac:dyDescent="0.25">
      <c r="BB43" s="208"/>
      <c r="BC43" s="208"/>
      <c r="BD43" s="208"/>
      <c r="BE43" s="179"/>
      <c r="BF43" s="207"/>
      <c r="BG43" s="210"/>
    </row>
    <row r="73" spans="1:4" s="5" customFormat="1" ht="16.5" customHeight="1" x14ac:dyDescent="0.25">
      <c r="A73" s="211" t="s">
        <v>153</v>
      </c>
      <c r="B73" s="212"/>
      <c r="C73" s="212"/>
      <c r="D73" s="212"/>
    </row>
    <row r="74" spans="1:4" s="5" customFormat="1" ht="16.5" customHeight="1" x14ac:dyDescent="0.25">
      <c r="A74" s="3"/>
      <c r="B74" s="3"/>
      <c r="C74" s="3"/>
      <c r="D74" s="3"/>
    </row>
    <row r="75" spans="1:4" s="5" customFormat="1" ht="16.5" customHeight="1" x14ac:dyDescent="0.25">
      <c r="A75" s="213" t="s">
        <v>154</v>
      </c>
      <c r="B75" s="213" t="s">
        <v>155</v>
      </c>
      <c r="C75" s="213" t="s">
        <v>156</v>
      </c>
      <c r="D75" s="213" t="s">
        <v>157</v>
      </c>
    </row>
    <row r="76" spans="1:4" s="5" customFormat="1" ht="16.5" customHeight="1" x14ac:dyDescent="0.25">
      <c r="A76" s="214">
        <v>1</v>
      </c>
      <c r="B76" s="215" t="s">
        <v>158</v>
      </c>
      <c r="C76" s="214">
        <v>0.8</v>
      </c>
      <c r="D76" s="214">
        <v>5.8000000000000003E-2</v>
      </c>
    </row>
    <row r="77" spans="1:4" s="5" customFormat="1" ht="16.5" customHeight="1" x14ac:dyDescent="0.25">
      <c r="A77" s="214">
        <v>2</v>
      </c>
      <c r="B77" s="215" t="s">
        <v>159</v>
      </c>
      <c r="C77" s="214">
        <v>0.6</v>
      </c>
      <c r="D77" s="214">
        <v>4.2999999999999997E-2</v>
      </c>
    </row>
    <row r="78" spans="1:4" s="5" customFormat="1" ht="16.5" customHeight="1" x14ac:dyDescent="0.25">
      <c r="A78" s="214">
        <v>3</v>
      </c>
      <c r="B78" s="214" t="s">
        <v>160</v>
      </c>
      <c r="C78" s="214">
        <v>0.4</v>
      </c>
      <c r="D78" s="214">
        <v>2.9000000000000001E-2</v>
      </c>
    </row>
    <row r="79" spans="1:4" s="5" customFormat="1" ht="16.5" customHeight="1" x14ac:dyDescent="0.25">
      <c r="A79" s="214">
        <v>4</v>
      </c>
      <c r="B79" s="214" t="s">
        <v>161</v>
      </c>
      <c r="C79" s="214">
        <v>0.25</v>
      </c>
      <c r="D79" s="214">
        <v>1.7999999999999999E-2</v>
      </c>
    </row>
    <row r="82" spans="1:17" s="5" customFormat="1" ht="16.5" customHeight="1" x14ac:dyDescent="0.25">
      <c r="A82" s="211" t="s">
        <v>162</v>
      </c>
      <c r="B82" s="212"/>
      <c r="C82" s="212"/>
      <c r="D82" s="21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4"/>
      <c r="Q82" s="3"/>
    </row>
    <row r="83" spans="1:17" s="5" customFormat="1" ht="1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4"/>
      <c r="Q83" s="3"/>
    </row>
    <row r="84" spans="1:17" s="5" customFormat="1" ht="16.5" customHeight="1" x14ac:dyDescent="0.25">
      <c r="A84" s="216" t="s">
        <v>163</v>
      </c>
      <c r="B84" s="217" t="s">
        <v>164</v>
      </c>
      <c r="C84" s="218"/>
      <c r="D84" s="219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4"/>
      <c r="Q84" s="3"/>
    </row>
    <row r="85" spans="1:17" s="5" customFormat="1" ht="16.5" customHeight="1" x14ac:dyDescent="0.25">
      <c r="A85" s="220"/>
      <c r="B85" s="214" t="s">
        <v>165</v>
      </c>
      <c r="C85" s="214" t="s">
        <v>166</v>
      </c>
      <c r="D85" s="212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4"/>
      <c r="Q85" s="3"/>
    </row>
    <row r="86" spans="1:17" s="5" customFormat="1" ht="16.5" customHeight="1" x14ac:dyDescent="0.25">
      <c r="A86" s="221" t="s">
        <v>167</v>
      </c>
      <c r="B86" s="214" t="s">
        <v>168</v>
      </c>
      <c r="C86" s="214" t="s">
        <v>169</v>
      </c>
      <c r="D86" s="21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4"/>
      <c r="Q86" s="3"/>
    </row>
    <row r="87" spans="1:17" s="5" customFormat="1" ht="16.5" customHeight="1" x14ac:dyDescent="0.25">
      <c r="A87" s="222" t="s">
        <v>170</v>
      </c>
      <c r="B87" s="214" t="s">
        <v>171</v>
      </c>
      <c r="C87" s="214" t="s">
        <v>168</v>
      </c>
      <c r="D87" s="212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4"/>
      <c r="Q87" s="3"/>
    </row>
    <row r="88" spans="1:17" s="5" customFormat="1" ht="16.5" customHeight="1" x14ac:dyDescent="0.25">
      <c r="A88" s="222" t="s">
        <v>172</v>
      </c>
      <c r="B88" s="214" t="s">
        <v>173</v>
      </c>
      <c r="C88" s="214" t="s">
        <v>171</v>
      </c>
      <c r="D88" s="22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4"/>
      <c r="Q88" s="3"/>
    </row>
    <row r="89" spans="1:17" s="5" customFormat="1" ht="1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4"/>
      <c r="Q89" s="3"/>
    </row>
    <row r="90" spans="1:17" s="5" customFormat="1" ht="1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4"/>
      <c r="Q90" s="3"/>
    </row>
    <row r="91" spans="1:17" s="5" customFormat="1" ht="16.5" customHeight="1" x14ac:dyDescent="0.25">
      <c r="A91" s="224" t="s">
        <v>174</v>
      </c>
      <c r="B91" s="225"/>
      <c r="C91" s="226"/>
      <c r="D91" s="227"/>
      <c r="E91" s="227"/>
      <c r="F91" s="227"/>
      <c r="G91" s="227"/>
      <c r="H91" s="227"/>
      <c r="I91" s="227"/>
      <c r="J91" s="3"/>
      <c r="K91" s="3"/>
      <c r="L91" s="3"/>
      <c r="M91" s="3"/>
      <c r="N91" s="228" t="s">
        <v>175</v>
      </c>
      <c r="O91" s="228" t="s">
        <v>176</v>
      </c>
      <c r="P91" s="229" t="s">
        <v>177</v>
      </c>
      <c r="Q91" s="228" t="s">
        <v>178</v>
      </c>
    </row>
    <row r="92" spans="1:17" s="5" customFormat="1" ht="16.5" customHeight="1" x14ac:dyDescent="0.25">
      <c r="A92" s="230" t="s">
        <v>44</v>
      </c>
      <c r="B92" s="231" t="s">
        <v>45</v>
      </c>
      <c r="C92" s="231" t="s">
        <v>179</v>
      </c>
      <c r="D92" s="232"/>
      <c r="E92" s="233"/>
      <c r="F92" s="233"/>
      <c r="G92" s="232"/>
      <c r="H92" s="233"/>
      <c r="I92" s="233"/>
      <c r="J92" s="3"/>
      <c r="K92" s="3"/>
      <c r="L92" s="3"/>
      <c r="M92" s="3"/>
      <c r="N92" s="234">
        <v>1.52E-2</v>
      </c>
      <c r="O92" s="234">
        <v>2.3699999999999999E-2</v>
      </c>
      <c r="P92" s="235">
        <v>0.15</v>
      </c>
      <c r="Q92" s="234">
        <v>7.3899999999999993E-2</v>
      </c>
    </row>
    <row r="93" spans="1:17" s="5" customFormat="1" ht="16.5" customHeight="1" x14ac:dyDescent="0.25">
      <c r="A93" s="236">
        <v>1E-4</v>
      </c>
      <c r="B93" s="236">
        <v>6.6E-3</v>
      </c>
      <c r="C93" s="237">
        <v>0.01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238">
        <v>1.7399999999999999E-2</v>
      </c>
      <c r="O93" s="238">
        <v>2.69E-2</v>
      </c>
      <c r="P93" s="239">
        <v>0.16</v>
      </c>
      <c r="Q93" s="238">
        <v>8.1100000000000005E-2</v>
      </c>
    </row>
    <row r="94" spans="1:17" s="5" customFormat="1" ht="16.5" customHeight="1" x14ac:dyDescent="0.25">
      <c r="A94" s="236">
        <v>2.0000000000000001E-4</v>
      </c>
      <c r="B94" s="236">
        <v>1.32E-2</v>
      </c>
      <c r="C94" s="237">
        <v>0.02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238">
        <v>1.9699999999999999E-2</v>
      </c>
      <c r="O94" s="238">
        <v>3.04E-2</v>
      </c>
      <c r="P94" s="239">
        <v>0.17</v>
      </c>
      <c r="Q94" s="238">
        <v>8.0500000000000002E-2</v>
      </c>
    </row>
    <row r="95" spans="1:17" s="5" customFormat="1" ht="16.5" customHeight="1" x14ac:dyDescent="0.25">
      <c r="A95" s="236">
        <v>5.0000000000000001E-4</v>
      </c>
      <c r="B95" s="236">
        <v>1.9699999999999999E-2</v>
      </c>
      <c r="C95" s="237">
        <v>0.03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238">
        <v>2.2100000000000002E-2</v>
      </c>
      <c r="O95" s="238">
        <v>3.4000000000000002E-2</v>
      </c>
      <c r="P95" s="239">
        <v>0.18</v>
      </c>
      <c r="Q95" s="238">
        <v>9.6100000000000005E-2</v>
      </c>
    </row>
    <row r="96" spans="1:17" s="5" customFormat="1" ht="16.5" customHeight="1" x14ac:dyDescent="0.25">
      <c r="A96" s="236">
        <v>8.9999999999999998E-4</v>
      </c>
      <c r="B96" s="236">
        <v>2.6200000000000001E-2</v>
      </c>
      <c r="C96" s="237">
        <v>0.04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238">
        <v>2.46E-2</v>
      </c>
      <c r="O96" s="238">
        <v>3.7699999999999997E-2</v>
      </c>
      <c r="P96" s="239">
        <v>0.19</v>
      </c>
      <c r="Q96" s="238">
        <v>0.10299999999999999</v>
      </c>
    </row>
    <row r="97" spans="1:17" s="5" customFormat="1" ht="16.5" customHeight="1" x14ac:dyDescent="0.25">
      <c r="A97" s="236">
        <v>1.5E-3</v>
      </c>
      <c r="B97" s="236">
        <v>3.2599999999999997E-2</v>
      </c>
      <c r="C97" s="237">
        <v>0.05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238">
        <v>2.7300000000000001E-2</v>
      </c>
      <c r="O97" s="238">
        <v>4.1799999999999997E-2</v>
      </c>
      <c r="P97" s="239">
        <v>0.2</v>
      </c>
      <c r="Q97" s="238">
        <v>0.111</v>
      </c>
    </row>
    <row r="98" spans="1:17" s="5" customFormat="1" ht="16.5" customHeight="1" x14ac:dyDescent="0.25">
      <c r="A98" s="236">
        <v>2.2000000000000001E-3</v>
      </c>
      <c r="B98" s="236">
        <v>3.8899999999999997E-2</v>
      </c>
      <c r="C98" s="237">
        <v>0.06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238">
        <v>3.0200000000000001E-2</v>
      </c>
      <c r="O98" s="238">
        <v>4.6100000000000002E-2</v>
      </c>
      <c r="P98" s="239">
        <v>0.21</v>
      </c>
      <c r="Q98" s="238">
        <v>0.11990000000000001</v>
      </c>
    </row>
    <row r="99" spans="1:17" s="5" customFormat="1" ht="16.5" customHeight="1" x14ac:dyDescent="0.25">
      <c r="A99" s="236">
        <v>3.0999999999999999E-3</v>
      </c>
      <c r="B99" s="236">
        <v>4.5100000000000001E-2</v>
      </c>
      <c r="C99" s="237">
        <v>7.0000000000000007E-2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238">
        <v>3.3099999999999997E-2</v>
      </c>
      <c r="O99" s="238">
        <v>3.04E-2</v>
      </c>
      <c r="P99" s="239">
        <v>0.22</v>
      </c>
      <c r="Q99" s="238">
        <v>0.12609999999999999</v>
      </c>
    </row>
    <row r="100" spans="1:17" s="5" customFormat="1" ht="16.5" customHeight="1" x14ac:dyDescent="0.25">
      <c r="A100" s="236">
        <v>4.1000000000000003E-3</v>
      </c>
      <c r="B100" s="236">
        <v>5.1299999999999998E-2</v>
      </c>
      <c r="C100" s="237">
        <v>0.08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238">
        <v>3.61E-2</v>
      </c>
      <c r="O100" s="238">
        <v>5.4899999999999997E-2</v>
      </c>
      <c r="P100" s="239">
        <v>0.23</v>
      </c>
      <c r="Q100" s="238">
        <v>0.1366</v>
      </c>
    </row>
    <row r="101" spans="1:17" s="5" customFormat="1" ht="16.5" customHeight="1" x14ac:dyDescent="0.25">
      <c r="A101" s="236">
        <v>5.1999999999999998E-3</v>
      </c>
      <c r="B101" s="236">
        <v>5.7500000000000002E-2</v>
      </c>
      <c r="C101" s="237">
        <v>0.09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238">
        <v>3.9399999999999998E-2</v>
      </c>
      <c r="O101" s="238">
        <v>5.9700000000000003E-2</v>
      </c>
      <c r="P101" s="239">
        <v>0.24</v>
      </c>
      <c r="Q101" s="238">
        <v>0.1449</v>
      </c>
    </row>
    <row r="102" spans="1:17" s="5" customFormat="1" ht="16.5" customHeight="1" x14ac:dyDescent="0.25">
      <c r="A102" s="236">
        <v>6.4999999999999997E-3</v>
      </c>
      <c r="B102" s="236">
        <v>6.3500000000000001E-2</v>
      </c>
      <c r="C102" s="237">
        <v>0.1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238">
        <v>4.2700000000000002E-2</v>
      </c>
      <c r="O102" s="238">
        <v>6.4600000000000005E-2</v>
      </c>
      <c r="P102" s="239">
        <v>0.25</v>
      </c>
      <c r="Q102" s="238">
        <v>0.1535</v>
      </c>
    </row>
    <row r="103" spans="1:17" s="5" customFormat="1" ht="16.5" customHeight="1" x14ac:dyDescent="0.25">
      <c r="A103" s="236">
        <v>8.0000000000000002E-3</v>
      </c>
      <c r="B103" s="236">
        <v>6.9500000000000006E-2</v>
      </c>
      <c r="C103" s="237">
        <v>0.11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238">
        <v>4.3200000000000002E-2</v>
      </c>
      <c r="O103" s="238">
        <v>6.9800000000000001E-2</v>
      </c>
      <c r="P103" s="239">
        <v>0.26</v>
      </c>
      <c r="Q103" s="238">
        <v>0.1623</v>
      </c>
    </row>
    <row r="104" spans="1:17" s="5" customFormat="1" ht="16.5" customHeight="1" x14ac:dyDescent="0.25">
      <c r="A104" s="236">
        <v>9.4999999999999998E-3</v>
      </c>
      <c r="B104" s="236">
        <v>7.5499999999999998E-2</v>
      </c>
      <c r="C104" s="237">
        <v>0.12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238">
        <v>4.9799999999999997E-2</v>
      </c>
      <c r="O104" s="238">
        <v>7.5200000000000003E-2</v>
      </c>
      <c r="P104" s="239">
        <v>0.27</v>
      </c>
      <c r="Q104" s="238">
        <v>0.1711</v>
      </c>
    </row>
    <row r="105" spans="1:17" s="5" customFormat="1" ht="16.5" customHeight="1" x14ac:dyDescent="0.25">
      <c r="A105" s="236">
        <v>1.1299999999999999E-2</v>
      </c>
      <c r="B105" s="236">
        <v>8.1299999999999997E-2</v>
      </c>
      <c r="C105" s="237">
        <v>0.13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238">
        <v>5.3499999999999999E-2</v>
      </c>
      <c r="O105" s="238">
        <v>8.0500000000000002E-2</v>
      </c>
      <c r="P105" s="239">
        <v>0.28000000000000003</v>
      </c>
      <c r="Q105" s="238">
        <v>0.18</v>
      </c>
    </row>
    <row r="106" spans="1:17" s="5" customFormat="1" ht="16.5" customHeight="1" x14ac:dyDescent="0.25">
      <c r="A106" s="236">
        <v>1.3100000000000001E-2</v>
      </c>
      <c r="B106" s="236">
        <v>8.7099999999999997E-2</v>
      </c>
      <c r="C106" s="237">
        <v>0.14000000000000001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238">
        <v>5.7299999999999997E-2</v>
      </c>
      <c r="O106" s="238">
        <v>8.6199999999999999E-2</v>
      </c>
      <c r="P106" s="239">
        <v>0.28999999999999998</v>
      </c>
      <c r="Q106" s="238">
        <v>0.189</v>
      </c>
    </row>
    <row r="107" spans="1:17" s="5" customFormat="1" ht="16.5" customHeight="1" x14ac:dyDescent="0.25">
      <c r="A107" s="236">
        <v>1.52E-2</v>
      </c>
      <c r="B107" s="236">
        <v>9.2899999999999996E-2</v>
      </c>
      <c r="C107" s="237">
        <v>0.15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238">
        <v>6.13E-2</v>
      </c>
      <c r="O107" s="238">
        <v>9.2100000000000001E-2</v>
      </c>
      <c r="P107" s="239">
        <v>0.3</v>
      </c>
      <c r="Q107" s="238">
        <v>0.19819999999999999</v>
      </c>
    </row>
    <row r="108" spans="1:17" s="5" customFormat="1" ht="16.5" customHeight="1" x14ac:dyDescent="0.25">
      <c r="A108" s="236">
        <v>1.7299999999999999E-2</v>
      </c>
      <c r="B108" s="236">
        <v>9.8599999999999993E-2</v>
      </c>
      <c r="C108" s="237">
        <v>0.16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238">
        <v>6.5299999999999997E-2</v>
      </c>
      <c r="O108" s="238">
        <v>9.8100000000000007E-2</v>
      </c>
      <c r="P108" s="239">
        <v>0.31</v>
      </c>
      <c r="Q108" s="238">
        <v>0.2074</v>
      </c>
    </row>
    <row r="109" spans="1:17" s="5" customFormat="1" ht="16.5" customHeight="1" x14ac:dyDescent="0.25">
      <c r="A109" s="236">
        <v>1.9599999999999999E-2</v>
      </c>
      <c r="B109" s="236">
        <v>0.1042</v>
      </c>
      <c r="C109" s="237">
        <v>0.17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238">
        <v>6.9400000000000003E-2</v>
      </c>
      <c r="O109" s="238">
        <v>0.10440000000000001</v>
      </c>
      <c r="P109" s="239">
        <v>0.32</v>
      </c>
      <c r="Q109" s="238">
        <v>0.2167</v>
      </c>
    </row>
    <row r="110" spans="1:17" s="5" customFormat="1" ht="16.5" customHeight="1" x14ac:dyDescent="0.25">
      <c r="A110" s="236">
        <v>2.1999999999999999E-2</v>
      </c>
      <c r="B110" s="236">
        <v>0.10970000000000001</v>
      </c>
      <c r="C110" s="237">
        <v>0.18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238">
        <v>7.3499999999999996E-2</v>
      </c>
      <c r="O110" s="238">
        <v>0.11070000000000001</v>
      </c>
      <c r="P110" s="239">
        <v>0.33</v>
      </c>
      <c r="Q110" s="238">
        <v>0.22600000000000001</v>
      </c>
    </row>
    <row r="111" spans="1:17" s="5" customFormat="1" ht="16.5" customHeight="1" x14ac:dyDescent="0.25">
      <c r="A111" s="236">
        <v>2.46E-2</v>
      </c>
      <c r="B111" s="236">
        <v>0.1152</v>
      </c>
      <c r="C111" s="237">
        <v>0.19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238">
        <v>7.7700000000000005E-2</v>
      </c>
      <c r="O111" s="238">
        <v>0.1174</v>
      </c>
      <c r="P111" s="239">
        <v>0.34</v>
      </c>
      <c r="Q111" s="238">
        <v>0.23549999999999999</v>
      </c>
    </row>
    <row r="112" spans="1:17" s="5" customFormat="1" ht="16.5" customHeight="1" x14ac:dyDescent="0.25">
      <c r="A112" s="236">
        <v>2.7300000000000001E-2</v>
      </c>
      <c r="B112" s="236">
        <v>0.1206</v>
      </c>
      <c r="C112" s="237">
        <v>0.2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38">
        <v>8.1799999999999998E-2</v>
      </c>
      <c r="O112" s="238">
        <v>0.1242</v>
      </c>
      <c r="P112" s="239">
        <v>0.35</v>
      </c>
      <c r="Q112" s="238">
        <v>0.245</v>
      </c>
    </row>
    <row r="113" spans="1:17" s="5" customFormat="1" ht="16.5" customHeight="1" x14ac:dyDescent="0.25">
      <c r="A113" s="236">
        <v>3.0099999999999998E-2</v>
      </c>
      <c r="B113" s="236">
        <v>0.12590000000000001</v>
      </c>
      <c r="C113" s="237">
        <v>0.21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238">
        <v>8.6400000000000005E-2</v>
      </c>
      <c r="O113" s="238">
        <v>0.13120000000000001</v>
      </c>
      <c r="P113" s="239">
        <v>0.36</v>
      </c>
      <c r="Q113" s="238">
        <v>0.25459999999999999</v>
      </c>
    </row>
    <row r="114" spans="1:17" s="5" customFormat="1" ht="16.5" customHeight="1" x14ac:dyDescent="0.25">
      <c r="A114" s="236">
        <v>3.3099999999999997E-2</v>
      </c>
      <c r="B114" s="236">
        <v>0.13120000000000001</v>
      </c>
      <c r="C114" s="237">
        <v>0.22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238">
        <v>9.0999999999999998E-2</v>
      </c>
      <c r="O114" s="238">
        <v>0.13830000000000001</v>
      </c>
      <c r="P114" s="239">
        <v>0.37</v>
      </c>
      <c r="Q114" s="238">
        <v>0.26419999999999999</v>
      </c>
    </row>
    <row r="115" spans="1:17" s="5" customFormat="1" ht="16.5" customHeight="1" x14ac:dyDescent="0.25">
      <c r="A115" s="236">
        <v>3.6200000000000003E-2</v>
      </c>
      <c r="B115" s="236">
        <v>0.13639999999999999</v>
      </c>
      <c r="C115" s="237">
        <v>0.23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238">
        <v>9.5500000000000002E-2</v>
      </c>
      <c r="O115" s="238">
        <v>0.14549999999999999</v>
      </c>
      <c r="P115" s="239">
        <v>0.38</v>
      </c>
      <c r="Q115" s="238">
        <v>0.27389999999999998</v>
      </c>
    </row>
    <row r="116" spans="1:17" s="5" customFormat="1" ht="16.5" customHeight="1" x14ac:dyDescent="0.25">
      <c r="A116" s="236">
        <v>3.9399999999999998E-2</v>
      </c>
      <c r="B116" s="236">
        <v>0.1416</v>
      </c>
      <c r="C116" s="237">
        <v>0.24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238">
        <v>0.1002</v>
      </c>
      <c r="O116" s="238">
        <v>0.153</v>
      </c>
      <c r="P116" s="239">
        <v>0.39</v>
      </c>
      <c r="Q116" s="238">
        <v>0.28360000000000002</v>
      </c>
    </row>
    <row r="117" spans="1:17" s="5" customFormat="1" ht="16.5" customHeight="1" x14ac:dyDescent="0.25">
      <c r="A117" s="236">
        <v>4.2700000000000002E-2</v>
      </c>
      <c r="B117" s="236">
        <v>0.14660000000000001</v>
      </c>
      <c r="C117" s="237">
        <v>0.25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238">
        <v>0.105</v>
      </c>
      <c r="O117" s="238">
        <v>0.16039999999999999</v>
      </c>
      <c r="P117" s="239">
        <v>0.4</v>
      </c>
      <c r="Q117" s="238">
        <v>0.29339999999999999</v>
      </c>
    </row>
    <row r="118" spans="1:17" s="5" customFormat="1" ht="16.5" customHeight="1" x14ac:dyDescent="0.25">
      <c r="A118" s="236">
        <v>4.6100000000000002E-2</v>
      </c>
      <c r="B118" s="236">
        <v>0.15160000000000001</v>
      </c>
      <c r="C118" s="237">
        <v>0.26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238">
        <v>0.20899999999999999</v>
      </c>
      <c r="O118" s="238">
        <v>0.16830000000000001</v>
      </c>
      <c r="P118" s="239">
        <v>0.41</v>
      </c>
      <c r="Q118" s="238">
        <v>0.30320000000000003</v>
      </c>
    </row>
    <row r="119" spans="1:17" s="5" customFormat="1" ht="16.5" customHeight="1" x14ac:dyDescent="0.25">
      <c r="A119" s="236">
        <v>4.9700000000000001E-2</v>
      </c>
      <c r="B119" s="236">
        <v>0.15659999999999999</v>
      </c>
      <c r="C119" s="237">
        <v>0.27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238">
        <v>0.1148</v>
      </c>
      <c r="O119" s="238">
        <v>0.1762</v>
      </c>
      <c r="P119" s="239">
        <v>0.42</v>
      </c>
      <c r="Q119" s="238">
        <v>0.313</v>
      </c>
    </row>
    <row r="120" spans="1:17" s="5" customFormat="1" ht="16.5" customHeight="1" x14ac:dyDescent="0.25">
      <c r="A120" s="236">
        <v>5.3400000000000003E-2</v>
      </c>
      <c r="B120" s="236">
        <v>0.16139999999999999</v>
      </c>
      <c r="C120" s="237">
        <v>0.28000000000000003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238">
        <v>0.1198</v>
      </c>
      <c r="O120" s="238">
        <v>0.18440000000000001</v>
      </c>
      <c r="P120" s="239">
        <v>0.43</v>
      </c>
      <c r="Q120" s="238">
        <v>0.32290000000000002</v>
      </c>
    </row>
    <row r="121" spans="1:17" s="5" customFormat="1" ht="16.5" customHeight="1" x14ac:dyDescent="0.25">
      <c r="A121" s="236">
        <v>5.7200000000000001E-2</v>
      </c>
      <c r="B121" s="236">
        <v>0.16619999999999999</v>
      </c>
      <c r="C121" s="237">
        <v>0.28999999999999998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238">
        <v>0.12479999999999999</v>
      </c>
      <c r="O121" s="238">
        <v>0.19259999999999999</v>
      </c>
      <c r="P121" s="239">
        <v>0.44</v>
      </c>
      <c r="Q121" s="238">
        <v>0.33279999999999998</v>
      </c>
    </row>
    <row r="122" spans="1:17" s="5" customFormat="1" ht="16.5" customHeight="1" x14ac:dyDescent="0.25">
      <c r="A122" s="236">
        <v>6.0999999999999999E-2</v>
      </c>
      <c r="B122" s="236">
        <v>0.1709</v>
      </c>
      <c r="C122" s="237">
        <v>0.3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238">
        <v>0.1298</v>
      </c>
      <c r="O122" s="238">
        <v>0.2014</v>
      </c>
      <c r="P122" s="239">
        <v>0.45</v>
      </c>
      <c r="Q122" s="238">
        <v>0.34200000000000003</v>
      </c>
    </row>
    <row r="123" spans="1:17" s="5" customFormat="1" ht="16.5" customHeight="1" x14ac:dyDescent="0.25">
      <c r="A123" s="236">
        <v>6.5000000000000002E-2</v>
      </c>
      <c r="B123" s="236">
        <v>0.17560000000000001</v>
      </c>
      <c r="C123" s="237">
        <v>0.31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238">
        <v>0.13469999999999999</v>
      </c>
      <c r="O123" s="238">
        <v>0.20979999999999999</v>
      </c>
      <c r="P123" s="239">
        <v>0.46</v>
      </c>
      <c r="Q123" s="238">
        <v>0.35270000000000001</v>
      </c>
    </row>
    <row r="124" spans="1:17" s="5" customFormat="1" ht="16.5" customHeight="1" x14ac:dyDescent="0.25">
      <c r="A124" s="236">
        <v>6.9099999999999995E-2</v>
      </c>
      <c r="B124" s="236">
        <v>0.1802</v>
      </c>
      <c r="C124" s="237">
        <v>0.32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238">
        <v>0.1401</v>
      </c>
      <c r="O124" s="238">
        <v>0.2185</v>
      </c>
      <c r="P124" s="239">
        <v>0.47</v>
      </c>
      <c r="Q124" s="238">
        <v>0.36270000000000002</v>
      </c>
    </row>
    <row r="125" spans="1:17" s="5" customFormat="1" ht="16.5" customHeight="1" x14ac:dyDescent="0.25">
      <c r="A125" s="236">
        <v>7.3300000000000004E-2</v>
      </c>
      <c r="B125" s="236">
        <v>0.1847</v>
      </c>
      <c r="C125" s="237">
        <v>0.33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238">
        <v>0.14510000000000001</v>
      </c>
      <c r="O125" s="238">
        <v>0.2276</v>
      </c>
      <c r="P125" s="239">
        <v>0.48</v>
      </c>
      <c r="Q125" s="238">
        <v>0.37269999999999998</v>
      </c>
    </row>
    <row r="126" spans="1:17" s="5" customFormat="1" ht="16.5" customHeight="1" x14ac:dyDescent="0.25">
      <c r="A126" s="236">
        <v>7.7600000000000002E-2</v>
      </c>
      <c r="B126" s="236">
        <v>0.18909999999999999</v>
      </c>
      <c r="C126" s="237">
        <v>0.34</v>
      </c>
      <c r="D126" s="240"/>
      <c r="E126" s="240"/>
      <c r="F126" s="241"/>
      <c r="G126" s="240"/>
      <c r="H126" s="240"/>
      <c r="I126" s="241"/>
      <c r="J126" s="3"/>
      <c r="K126" s="3"/>
      <c r="L126" s="3"/>
      <c r="M126" s="3"/>
      <c r="N126" s="238">
        <v>0.15079999999999999</v>
      </c>
      <c r="O126" s="238">
        <v>0.23680000000000001</v>
      </c>
      <c r="P126" s="239">
        <v>0.49</v>
      </c>
      <c r="Q126" s="238">
        <v>0.38269999999999998</v>
      </c>
    </row>
    <row r="127" spans="1:17" s="5" customFormat="1" ht="16.5" customHeight="1" x14ac:dyDescent="0.25">
      <c r="A127" s="236">
        <v>8.2000000000000003E-2</v>
      </c>
      <c r="B127" s="236">
        <v>0.19350000000000001</v>
      </c>
      <c r="C127" s="237">
        <v>0.35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238">
        <v>0.15590000000000001</v>
      </c>
      <c r="O127" s="238">
        <v>0.24640000000000001</v>
      </c>
      <c r="P127" s="239">
        <v>0.5</v>
      </c>
      <c r="Q127" s="238">
        <v>0.39300000000000002</v>
      </c>
    </row>
    <row r="128" spans="1:17" s="5" customFormat="1" ht="16.5" customHeight="1" x14ac:dyDescent="0.25">
      <c r="A128" s="236">
        <v>8.6400000000000005E-2</v>
      </c>
      <c r="B128" s="236">
        <v>0.1978</v>
      </c>
      <c r="C128" s="237">
        <v>0.36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238">
        <v>0.16120000000000001</v>
      </c>
      <c r="O128" s="238">
        <v>0.255</v>
      </c>
      <c r="P128" s="239">
        <v>0.51</v>
      </c>
      <c r="Q128" s="238">
        <v>0.40300000000000002</v>
      </c>
    </row>
    <row r="129" spans="1:17" s="5" customFormat="1" ht="16.5" customHeight="1" x14ac:dyDescent="0.25">
      <c r="A129" s="236">
        <v>9.0999999999999998E-2</v>
      </c>
      <c r="B129" s="236">
        <v>0.20200000000000001</v>
      </c>
      <c r="C129" s="237">
        <v>0.37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238">
        <v>0.1668</v>
      </c>
      <c r="O129" s="238">
        <v>0.2651</v>
      </c>
      <c r="P129" s="239">
        <v>0.52</v>
      </c>
      <c r="Q129" s="238">
        <v>0.41299999999999998</v>
      </c>
    </row>
    <row r="130" spans="1:17" s="5" customFormat="1" ht="16.5" customHeight="1" x14ac:dyDescent="0.25">
      <c r="A130" s="236">
        <v>9.5600000000000004E-2</v>
      </c>
      <c r="B130" s="236">
        <v>0.20619999999999999</v>
      </c>
      <c r="C130" s="237">
        <v>0.38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238">
        <v>0.1719</v>
      </c>
      <c r="O130" s="238">
        <v>0.27510000000000001</v>
      </c>
      <c r="P130" s="239">
        <v>0.53</v>
      </c>
      <c r="Q130" s="238">
        <v>0.42299999999999999</v>
      </c>
    </row>
    <row r="131" spans="1:17" s="5" customFormat="1" ht="16.5" customHeight="1" x14ac:dyDescent="0.25">
      <c r="A131" s="236">
        <v>0.1003</v>
      </c>
      <c r="B131" s="236">
        <v>0.2102</v>
      </c>
      <c r="C131" s="237">
        <v>0.39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238">
        <v>0.17730000000000001</v>
      </c>
      <c r="O131" s="238">
        <v>0.2853</v>
      </c>
      <c r="P131" s="239">
        <v>0.54</v>
      </c>
      <c r="Q131" s="238">
        <v>0.433</v>
      </c>
    </row>
    <row r="132" spans="1:17" s="5" customFormat="1" ht="16.5" customHeight="1" x14ac:dyDescent="0.25">
      <c r="A132" s="236">
        <v>0.105</v>
      </c>
      <c r="B132" s="236">
        <v>0.2142</v>
      </c>
      <c r="C132" s="237">
        <v>0.4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238">
        <v>0.18279999999999999</v>
      </c>
      <c r="O132" s="238">
        <v>0.29559999999999997</v>
      </c>
      <c r="P132" s="239">
        <v>0.55000000000000004</v>
      </c>
      <c r="Q132" s="238">
        <v>0.443</v>
      </c>
    </row>
    <row r="133" spans="1:17" s="5" customFormat="1" ht="16.5" customHeight="1" x14ac:dyDescent="0.25">
      <c r="A133" s="236">
        <v>0.1099</v>
      </c>
      <c r="B133" s="236">
        <v>0.21820000000000001</v>
      </c>
      <c r="C133" s="237">
        <v>0.41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238">
        <v>0.1883</v>
      </c>
      <c r="O133" s="238">
        <v>0.30690000000000001</v>
      </c>
      <c r="P133" s="239">
        <v>0.56000000000000005</v>
      </c>
      <c r="Q133" s="238">
        <v>0.45300000000000001</v>
      </c>
    </row>
    <row r="134" spans="1:17" s="5" customFormat="1" ht="16.5" customHeight="1" x14ac:dyDescent="0.25">
      <c r="A134" s="236">
        <v>0.1148</v>
      </c>
      <c r="B134" s="236">
        <v>0.222</v>
      </c>
      <c r="C134" s="237">
        <v>0.42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238">
        <v>0.183</v>
      </c>
      <c r="O134" s="238">
        <v>0.31569999999999998</v>
      </c>
      <c r="P134" s="239">
        <v>0.56999999999999995</v>
      </c>
      <c r="Q134" s="238">
        <v>0.46200000000000002</v>
      </c>
    </row>
    <row r="135" spans="1:17" s="5" customFormat="1" ht="16.5" customHeight="1" x14ac:dyDescent="0.25">
      <c r="A135" s="236">
        <v>0.1197</v>
      </c>
      <c r="B135" s="236">
        <v>0.2258</v>
      </c>
      <c r="C135" s="237">
        <v>0.43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238">
        <v>0.1988</v>
      </c>
      <c r="O135" s="238">
        <v>0.32629999999999998</v>
      </c>
      <c r="P135" s="239">
        <v>0.57999999999999996</v>
      </c>
      <c r="Q135" s="238">
        <v>0.47199999999999998</v>
      </c>
    </row>
    <row r="136" spans="1:17" s="5" customFormat="1" ht="16.5" customHeight="1" x14ac:dyDescent="0.25">
      <c r="A136" s="236">
        <v>0.12479999999999999</v>
      </c>
      <c r="B136" s="236">
        <v>0.22950000000000001</v>
      </c>
      <c r="C136" s="237">
        <v>0.44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238">
        <v>0.20380000000000001</v>
      </c>
      <c r="O136" s="238">
        <v>0.33739999999999998</v>
      </c>
      <c r="P136" s="239">
        <v>0.59</v>
      </c>
      <c r="Q136" s="238">
        <v>0.48199999999999998</v>
      </c>
    </row>
    <row r="137" spans="1:17" s="5" customFormat="1" ht="16.5" customHeight="1" x14ac:dyDescent="0.25">
      <c r="A137" s="236">
        <v>0.1298</v>
      </c>
      <c r="B137" s="236">
        <v>0.2331</v>
      </c>
      <c r="C137" s="237">
        <v>0.45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238">
        <v>0.20979999999999999</v>
      </c>
      <c r="O137" s="238">
        <v>0.34660000000000002</v>
      </c>
      <c r="P137" s="239">
        <v>0.6</v>
      </c>
      <c r="Q137" s="238">
        <v>0.49199999999999999</v>
      </c>
    </row>
    <row r="138" spans="1:17" s="5" customFormat="1" ht="16.5" customHeight="1" x14ac:dyDescent="0.25">
      <c r="A138" s="236">
        <v>0.13500000000000001</v>
      </c>
      <c r="B138" s="236">
        <v>0.2366</v>
      </c>
      <c r="C138" s="237">
        <v>0.46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238">
        <v>0.21490000000000001</v>
      </c>
      <c r="O138" s="238">
        <v>0.3599</v>
      </c>
      <c r="P138" s="239">
        <v>0.61</v>
      </c>
      <c r="Q138" s="238">
        <v>0.502</v>
      </c>
    </row>
    <row r="139" spans="1:17" s="5" customFormat="1" ht="16.5" customHeight="1" x14ac:dyDescent="0.25">
      <c r="A139" s="236">
        <v>0.1401</v>
      </c>
      <c r="B139" s="236">
        <v>0.24010000000000001</v>
      </c>
      <c r="C139" s="237">
        <v>0.47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238">
        <v>0.22020000000000001</v>
      </c>
      <c r="O139" s="238">
        <v>0.37169999999999997</v>
      </c>
      <c r="P139" s="239">
        <v>0.62</v>
      </c>
      <c r="Q139" s="238">
        <v>0.51200000000000001</v>
      </c>
    </row>
    <row r="140" spans="1:17" s="5" customFormat="1" ht="16.5" customHeight="1" x14ac:dyDescent="0.25">
      <c r="A140" s="236">
        <v>0.14530000000000001</v>
      </c>
      <c r="B140" s="236">
        <v>0.24349999999999999</v>
      </c>
      <c r="C140" s="237">
        <v>0.48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238">
        <v>0.22509999999999999</v>
      </c>
      <c r="O140" s="238">
        <v>0.38279999999999997</v>
      </c>
      <c r="P140" s="239">
        <v>0.63</v>
      </c>
      <c r="Q140" s="238">
        <v>0.52200000000000002</v>
      </c>
    </row>
    <row r="141" spans="1:17" s="5" customFormat="1" ht="16.5" customHeight="1" x14ac:dyDescent="0.25">
      <c r="A141" s="236">
        <v>0.15060000000000001</v>
      </c>
      <c r="B141" s="236">
        <v>0.24679999999999999</v>
      </c>
      <c r="C141" s="237">
        <v>0.49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238">
        <v>0.23050000000000001</v>
      </c>
      <c r="O141" s="238">
        <v>0.39489999999999997</v>
      </c>
      <c r="P141" s="239">
        <v>0.64</v>
      </c>
      <c r="Q141" s="242" t="s">
        <v>180</v>
      </c>
    </row>
    <row r="142" spans="1:17" s="5" customFormat="1" ht="16.5" customHeight="1" x14ac:dyDescent="0.25">
      <c r="A142" s="236">
        <v>0.15579999999999999</v>
      </c>
      <c r="B142" s="236">
        <v>0.25</v>
      </c>
      <c r="C142" s="237">
        <v>0.5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238">
        <v>0.2354</v>
      </c>
      <c r="O142" s="238">
        <v>0.40620000000000001</v>
      </c>
      <c r="P142" s="239">
        <v>0.65</v>
      </c>
      <c r="Q142" s="238">
        <v>0.54</v>
      </c>
    </row>
    <row r="143" spans="1:17" s="5" customFormat="1" ht="16.5" customHeight="1" x14ac:dyDescent="0.25">
      <c r="A143" s="236">
        <v>0.16120000000000001</v>
      </c>
      <c r="B143" s="236">
        <v>0.25309999999999999</v>
      </c>
      <c r="C143" s="237">
        <v>0.51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238">
        <v>0.24099999999999999</v>
      </c>
      <c r="O143" s="238">
        <v>0.41620000000000001</v>
      </c>
      <c r="P143" s="239">
        <v>0.66</v>
      </c>
      <c r="Q143" s="238">
        <v>0.55000000000000004</v>
      </c>
    </row>
    <row r="144" spans="1:17" s="5" customFormat="1" ht="16.5" customHeight="1" x14ac:dyDescent="0.25">
      <c r="A144" s="236">
        <v>0.16650000000000001</v>
      </c>
      <c r="B144" s="236">
        <v>0.25619999999999998</v>
      </c>
      <c r="C144" s="237">
        <v>0.52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238">
        <v>0.24610000000000001</v>
      </c>
      <c r="O144" s="238">
        <v>0.43120000000000003</v>
      </c>
      <c r="P144" s="239">
        <v>0.67</v>
      </c>
      <c r="Q144" s="238">
        <v>0.55900000000000005</v>
      </c>
    </row>
    <row r="145" spans="1:17" s="5" customFormat="1" ht="16.5" customHeight="1" x14ac:dyDescent="0.25">
      <c r="A145" s="236">
        <v>0.17180000000000001</v>
      </c>
      <c r="B145" s="236">
        <v>0.25919999999999999</v>
      </c>
      <c r="C145" s="237">
        <v>0.53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243">
        <v>0.251</v>
      </c>
      <c r="O145" s="243">
        <v>0.44440000000000002</v>
      </c>
      <c r="P145" s="244">
        <v>0.68</v>
      </c>
      <c r="Q145" s="243">
        <v>0.56899999999999995</v>
      </c>
    </row>
    <row r="146" spans="1:17" s="5" customFormat="1" ht="16.5" customHeight="1" x14ac:dyDescent="0.25">
      <c r="A146" s="236">
        <v>0.1772</v>
      </c>
      <c r="B146" s="236">
        <v>0.2621</v>
      </c>
      <c r="C146" s="237">
        <v>0.54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234">
        <v>0.25609999999999999</v>
      </c>
      <c r="O146" s="234">
        <v>0.45700000000000002</v>
      </c>
      <c r="P146" s="235">
        <v>0.69</v>
      </c>
      <c r="Q146" s="234">
        <v>0.57799999999999996</v>
      </c>
    </row>
    <row r="147" spans="1:17" s="5" customFormat="1" ht="16.5" customHeight="1" x14ac:dyDescent="0.25">
      <c r="A147" s="236">
        <v>0.18260000000000001</v>
      </c>
      <c r="B147" s="236">
        <v>0.26490000000000002</v>
      </c>
      <c r="C147" s="237">
        <v>0.55000000000000004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238">
        <v>0.26069999999999999</v>
      </c>
      <c r="O147" s="238">
        <v>0.47</v>
      </c>
      <c r="P147" s="239">
        <v>0.7</v>
      </c>
      <c r="Q147" s="238">
        <v>0.58699999999999997</v>
      </c>
    </row>
    <row r="148" spans="1:17" s="5" customFormat="1" ht="16.5" customHeight="1" x14ac:dyDescent="0.25">
      <c r="A148" s="236">
        <v>0.18790000000000001</v>
      </c>
      <c r="B148" s="236">
        <v>0.2676</v>
      </c>
      <c r="C148" s="237">
        <v>0.56000000000000005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238">
        <v>0.26590000000000003</v>
      </c>
      <c r="O148" s="238">
        <v>0.48309999999999997</v>
      </c>
      <c r="P148" s="239">
        <v>0.71</v>
      </c>
      <c r="Q148" s="238">
        <v>0.69599999999999995</v>
      </c>
    </row>
    <row r="149" spans="1:17" s="5" customFormat="1" ht="16.5" customHeight="1" x14ac:dyDescent="0.25">
      <c r="A149" s="236">
        <v>0.1933</v>
      </c>
      <c r="B149" s="236">
        <v>0.27029999999999998</v>
      </c>
      <c r="C149" s="237">
        <v>0.56999999999999995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238">
        <v>0.27050000000000002</v>
      </c>
      <c r="O149" s="238">
        <v>0.49869999999999998</v>
      </c>
      <c r="P149" s="239">
        <v>0.72</v>
      </c>
      <c r="Q149" s="238">
        <v>0.60499999999999998</v>
      </c>
    </row>
    <row r="150" spans="1:17" s="5" customFormat="1" ht="16.5" customHeight="1" x14ac:dyDescent="0.25">
      <c r="A150" s="236">
        <v>0.19869999999999999</v>
      </c>
      <c r="B150" s="236">
        <v>0.27279999999999999</v>
      </c>
      <c r="C150" s="237">
        <v>0.57999999999999996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238">
        <v>0.27510000000000001</v>
      </c>
      <c r="O150" s="238">
        <v>0.51080000000000003</v>
      </c>
      <c r="P150" s="239">
        <v>0.73</v>
      </c>
      <c r="Q150" s="238">
        <v>0.61399999999999999</v>
      </c>
    </row>
    <row r="151" spans="1:17" s="5" customFormat="1" ht="16.5" customHeight="1" x14ac:dyDescent="0.25">
      <c r="A151" s="236">
        <v>0.2041</v>
      </c>
      <c r="B151" s="236">
        <v>0.27529999999999999</v>
      </c>
      <c r="C151" s="237">
        <v>0.59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238">
        <v>0.27979999999999999</v>
      </c>
      <c r="O151" s="238">
        <v>0.52400000000000002</v>
      </c>
      <c r="P151" s="239">
        <v>0.74</v>
      </c>
      <c r="Q151" s="238">
        <v>0.623</v>
      </c>
    </row>
    <row r="152" spans="1:17" s="5" customFormat="1" ht="16.5" customHeight="1" x14ac:dyDescent="0.25">
      <c r="A152" s="236">
        <v>0.2094</v>
      </c>
      <c r="B152" s="236">
        <v>0.27760000000000001</v>
      </c>
      <c r="C152" s="237">
        <v>0.6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238">
        <v>0.28449999999999998</v>
      </c>
      <c r="O152" s="238">
        <v>0.54</v>
      </c>
      <c r="P152" s="239">
        <v>0.75</v>
      </c>
      <c r="Q152" s="238">
        <v>0.63200000000000001</v>
      </c>
    </row>
    <row r="153" spans="1:17" s="5" customFormat="1" ht="16.5" customHeight="1" x14ac:dyDescent="0.25">
      <c r="A153" s="236">
        <v>0.2147</v>
      </c>
      <c r="B153" s="236">
        <v>0.27989999999999998</v>
      </c>
      <c r="C153" s="237">
        <v>0.61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238">
        <v>0.28810000000000002</v>
      </c>
      <c r="O153" s="238">
        <v>0.55430000000000001</v>
      </c>
      <c r="P153" s="239">
        <v>0.76</v>
      </c>
      <c r="Q153" s="238">
        <v>0.64</v>
      </c>
    </row>
    <row r="154" spans="1:17" s="5" customFormat="1" ht="16.5" customHeight="1" x14ac:dyDescent="0.25">
      <c r="A154" s="236">
        <v>0.22</v>
      </c>
      <c r="B154" s="236">
        <v>0.28210000000000002</v>
      </c>
      <c r="C154" s="237">
        <v>0.62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238">
        <v>0.2928</v>
      </c>
      <c r="O154" s="238">
        <v>0.55989999999999995</v>
      </c>
      <c r="P154" s="239">
        <v>0.77</v>
      </c>
      <c r="Q154" s="238">
        <v>0.64900000000000002</v>
      </c>
    </row>
    <row r="155" spans="1:17" s="5" customFormat="1" ht="16.5" customHeight="1" x14ac:dyDescent="0.25">
      <c r="A155" s="236">
        <v>0.2253</v>
      </c>
      <c r="B155" s="236">
        <v>0.28420000000000001</v>
      </c>
      <c r="C155" s="237">
        <v>0.63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238">
        <v>0.29699999999999999</v>
      </c>
      <c r="O155" s="238">
        <v>0.60509999999999997</v>
      </c>
      <c r="P155" s="239">
        <v>0.78</v>
      </c>
      <c r="Q155" s="238">
        <v>0.65700000000000003</v>
      </c>
    </row>
    <row r="156" spans="1:17" s="5" customFormat="1" ht="16.5" customHeight="1" x14ac:dyDescent="0.25">
      <c r="A156" s="236">
        <v>0.2306</v>
      </c>
      <c r="B156" s="236">
        <v>0.28620000000000001</v>
      </c>
      <c r="C156" s="237">
        <v>0.64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238">
        <v>0.30109999999999998</v>
      </c>
      <c r="O156" s="238">
        <v>0.60199999999999998</v>
      </c>
      <c r="P156" s="239">
        <v>0.79</v>
      </c>
      <c r="Q156" s="238">
        <v>0.66600000000000004</v>
      </c>
    </row>
    <row r="157" spans="1:17" s="5" customFormat="1" ht="16.5" customHeight="1" x14ac:dyDescent="0.25">
      <c r="A157" s="236">
        <v>0.23880000000000001</v>
      </c>
      <c r="B157" s="236">
        <v>0.28820000000000001</v>
      </c>
      <c r="C157" s="237">
        <v>0.65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238">
        <v>0.30470000000000003</v>
      </c>
      <c r="O157" s="238">
        <v>0.61850000000000005</v>
      </c>
      <c r="P157" s="239">
        <v>0.8</v>
      </c>
      <c r="Q157" s="238">
        <v>0.67400000000000004</v>
      </c>
    </row>
    <row r="158" spans="1:17" s="5" customFormat="1" ht="16.5" customHeight="1" x14ac:dyDescent="0.25">
      <c r="A158" s="236">
        <v>0.2409</v>
      </c>
      <c r="B158" s="236">
        <v>0.28989999999999999</v>
      </c>
      <c r="C158" s="237">
        <v>0.66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238">
        <v>0.30790000000000001</v>
      </c>
      <c r="O158" s="238">
        <v>0.63480000000000003</v>
      </c>
      <c r="P158" s="239">
        <v>0.81</v>
      </c>
      <c r="Q158" s="238">
        <v>0.68100000000000005</v>
      </c>
    </row>
    <row r="159" spans="1:17" s="5" customFormat="1" ht="16.5" customHeight="1" x14ac:dyDescent="0.25">
      <c r="A159" s="236">
        <v>0.246</v>
      </c>
      <c r="B159" s="236">
        <v>0.29170000000000001</v>
      </c>
      <c r="C159" s="237">
        <v>0.67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238">
        <v>0.3115</v>
      </c>
      <c r="O159" s="238">
        <v>0.65259999999999996</v>
      </c>
      <c r="P159" s="239">
        <v>0.82</v>
      </c>
      <c r="Q159" s="238">
        <v>0.68899999999999995</v>
      </c>
    </row>
    <row r="160" spans="1:17" s="5" customFormat="1" ht="16.5" customHeight="1" x14ac:dyDescent="0.25">
      <c r="A160" s="236">
        <v>0.25109999999999999</v>
      </c>
      <c r="B160" s="236">
        <v>0.29330000000000001</v>
      </c>
      <c r="C160" s="237">
        <v>0.68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238">
        <v>0.31509999999999999</v>
      </c>
      <c r="O160" s="238">
        <v>0.6714</v>
      </c>
      <c r="P160" s="239">
        <v>0.83</v>
      </c>
      <c r="Q160" s="238">
        <v>0.69699999999999995</v>
      </c>
    </row>
    <row r="161" spans="1:17" s="5" customFormat="1" ht="16.5" customHeight="1" x14ac:dyDescent="0.25">
      <c r="A161" s="236">
        <v>0.25600000000000001</v>
      </c>
      <c r="B161" s="236">
        <v>0.29480000000000001</v>
      </c>
      <c r="C161" s="237">
        <v>0.69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238">
        <v>0.31830000000000003</v>
      </c>
      <c r="O161" s="238">
        <v>0.68979999999999997</v>
      </c>
      <c r="P161" s="239">
        <v>0.84</v>
      </c>
      <c r="Q161" s="238">
        <v>0.70399999999999996</v>
      </c>
    </row>
    <row r="162" spans="1:17" s="5" customFormat="1" ht="16.5" customHeight="1" x14ac:dyDescent="0.25">
      <c r="A162" s="236">
        <v>0.26100000000000001</v>
      </c>
      <c r="B162" s="236">
        <v>0.29620000000000002</v>
      </c>
      <c r="C162" s="237">
        <v>0.7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238">
        <v>0.32119999999999999</v>
      </c>
      <c r="O162" s="238">
        <v>0.71060000000000001</v>
      </c>
      <c r="P162" s="239">
        <v>0.85</v>
      </c>
      <c r="Q162" s="238">
        <v>0.71199999999999997</v>
      </c>
    </row>
    <row r="163" spans="1:17" s="5" customFormat="1" ht="16.5" customHeight="1" x14ac:dyDescent="0.25">
      <c r="A163" s="236">
        <v>0.26579999999999998</v>
      </c>
      <c r="B163" s="236">
        <v>0.29749999999999999</v>
      </c>
      <c r="C163" s="237">
        <v>0.71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238">
        <v>0.32429999999999998</v>
      </c>
      <c r="O163" s="238">
        <v>0.72699999999999998</v>
      </c>
      <c r="P163" s="239">
        <v>0.86</v>
      </c>
      <c r="Q163" s="238">
        <v>0.71899999999999997</v>
      </c>
    </row>
    <row r="164" spans="1:17" s="5" customFormat="1" ht="16.5" customHeight="1" x14ac:dyDescent="0.25">
      <c r="A164" s="236">
        <v>0.27050000000000002</v>
      </c>
      <c r="B164" s="236">
        <v>0.29880000000000001</v>
      </c>
      <c r="C164" s="237">
        <v>0.72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238">
        <v>0.32629999999999998</v>
      </c>
      <c r="O164" s="238">
        <v>0.75270000000000004</v>
      </c>
      <c r="P164" s="239">
        <v>0.87</v>
      </c>
      <c r="Q164" s="238">
        <v>0.72499999999999998</v>
      </c>
    </row>
    <row r="165" spans="1:17" s="5" customFormat="1" ht="16.5" customHeight="1" x14ac:dyDescent="0.25">
      <c r="A165" s="236">
        <v>0.2752</v>
      </c>
      <c r="B165" s="236">
        <v>0.29980000000000001</v>
      </c>
      <c r="C165" s="237">
        <v>0.73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238">
        <v>0.32669999999999999</v>
      </c>
      <c r="O165" s="238">
        <v>0.77669999999999995</v>
      </c>
      <c r="P165" s="239">
        <v>0.88</v>
      </c>
      <c r="Q165" s="238">
        <v>0.73199999999999998</v>
      </c>
    </row>
    <row r="166" spans="1:17" s="5" customFormat="1" ht="16.5" customHeight="1" x14ac:dyDescent="0.25">
      <c r="A166" s="236">
        <v>0.27979999999999999</v>
      </c>
      <c r="B166" s="236">
        <v>0.30080000000000001</v>
      </c>
      <c r="C166" s="237">
        <v>0.74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243">
        <v>0.33</v>
      </c>
      <c r="O166" s="243">
        <v>0.80169999999999997</v>
      </c>
      <c r="P166" s="244">
        <v>0.89</v>
      </c>
      <c r="Q166" s="243">
        <v>0.73799999999999999</v>
      </c>
    </row>
    <row r="167" spans="1:17" s="5" customFormat="1" ht="16.5" customHeight="1" x14ac:dyDescent="0.25">
      <c r="A167" s="236">
        <v>0.28420000000000001</v>
      </c>
      <c r="B167" s="236">
        <v>0.30170000000000002</v>
      </c>
      <c r="C167" s="237">
        <v>0.75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4"/>
      <c r="Q167" s="3"/>
    </row>
    <row r="168" spans="1:17" s="5" customFormat="1" ht="16.5" customHeight="1" x14ac:dyDescent="0.25">
      <c r="A168" s="236">
        <v>0.28860000000000002</v>
      </c>
      <c r="B168" s="236">
        <v>0.3024</v>
      </c>
      <c r="C168" s="237">
        <v>0.76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4"/>
      <c r="Q168" s="3"/>
    </row>
    <row r="169" spans="1:17" s="5" customFormat="1" ht="16.5" customHeight="1" x14ac:dyDescent="0.25">
      <c r="A169" s="236">
        <v>0.2928</v>
      </c>
      <c r="B169" s="236">
        <v>0.30309999999999998</v>
      </c>
      <c r="C169" s="237">
        <v>0.77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4"/>
      <c r="Q169" s="3"/>
    </row>
    <row r="170" spans="1:17" s="5" customFormat="1" ht="16.5" customHeight="1" x14ac:dyDescent="0.25">
      <c r="A170" s="236">
        <v>0.2969</v>
      </c>
      <c r="B170" s="236">
        <v>0.30359999999999998</v>
      </c>
      <c r="C170" s="237">
        <v>0.78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4"/>
      <c r="Q170" s="3"/>
    </row>
    <row r="171" spans="1:17" s="5" customFormat="1" ht="16.5" customHeight="1" x14ac:dyDescent="0.25">
      <c r="A171" s="236">
        <v>0.3009</v>
      </c>
      <c r="B171" s="236">
        <v>0.30399999999999999</v>
      </c>
      <c r="C171" s="237">
        <v>0.79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4"/>
      <c r="Q171" s="3"/>
    </row>
    <row r="172" spans="1:17" s="5" customFormat="1" ht="16.5" customHeight="1" x14ac:dyDescent="0.25">
      <c r="A172" s="236">
        <v>0.30470000000000003</v>
      </c>
      <c r="B172" s="236">
        <v>0.30420000000000003</v>
      </c>
      <c r="C172" s="237">
        <v>0.8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4"/>
      <c r="Q172" s="3"/>
    </row>
    <row r="173" spans="1:17" s="5" customFormat="1" ht="16.5" customHeight="1" x14ac:dyDescent="0.25">
      <c r="A173" s="236">
        <v>0.30830000000000002</v>
      </c>
      <c r="B173" s="236">
        <v>0.30430000000000001</v>
      </c>
      <c r="C173" s="237">
        <v>0.81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4"/>
      <c r="Q173" s="3"/>
    </row>
    <row r="174" spans="1:17" s="5" customFormat="1" ht="16.5" customHeight="1" x14ac:dyDescent="0.25">
      <c r="A174" s="236">
        <v>0.31180000000000002</v>
      </c>
      <c r="B174" s="236">
        <v>0.30430000000000001</v>
      </c>
      <c r="C174" s="237">
        <v>0.82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4"/>
      <c r="Q174" s="3"/>
    </row>
    <row r="175" spans="1:17" s="5" customFormat="1" ht="16.5" customHeight="1" x14ac:dyDescent="0.25">
      <c r="A175" s="236">
        <v>0.31509999999999999</v>
      </c>
      <c r="B175" s="236">
        <v>0.30409999999999998</v>
      </c>
      <c r="C175" s="237">
        <v>0.83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4"/>
      <c r="Q175" s="3"/>
    </row>
    <row r="176" spans="1:17" s="5" customFormat="1" ht="16.5" customHeight="1" x14ac:dyDescent="0.25">
      <c r="A176" s="236">
        <v>0.31830000000000003</v>
      </c>
      <c r="B176" s="236">
        <v>0.30380000000000001</v>
      </c>
      <c r="C176" s="237">
        <v>0.84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4"/>
      <c r="Q176" s="3"/>
    </row>
    <row r="177" spans="1:3" s="5" customFormat="1" ht="16.5" customHeight="1" x14ac:dyDescent="0.25">
      <c r="A177" s="236">
        <v>0.32119999999999999</v>
      </c>
      <c r="B177" s="236">
        <v>0.30330000000000001</v>
      </c>
      <c r="C177" s="237">
        <v>0.85</v>
      </c>
    </row>
    <row r="178" spans="1:3" s="5" customFormat="1" ht="16.5" customHeight="1" x14ac:dyDescent="0.25">
      <c r="A178" s="236">
        <v>0.32390000000000002</v>
      </c>
      <c r="B178" s="236">
        <v>0.30259999999999998</v>
      </c>
      <c r="C178" s="237">
        <v>0.86</v>
      </c>
    </row>
    <row r="179" spans="1:3" s="5" customFormat="1" ht="16.5" customHeight="1" x14ac:dyDescent="0.25">
      <c r="A179" s="236">
        <v>0.32640000000000002</v>
      </c>
      <c r="B179" s="236">
        <v>0.30180000000000001</v>
      </c>
      <c r="C179" s="237">
        <v>0.87</v>
      </c>
    </row>
    <row r="180" spans="1:3" s="5" customFormat="1" ht="16.5" customHeight="1" x14ac:dyDescent="0.25">
      <c r="A180" s="236">
        <v>0.3286</v>
      </c>
      <c r="B180" s="236">
        <v>0.30070000000000002</v>
      </c>
      <c r="C180" s="237">
        <v>0.88</v>
      </c>
    </row>
    <row r="181" spans="1:3" s="5" customFormat="1" ht="16.5" customHeight="1" x14ac:dyDescent="0.25">
      <c r="A181" s="236">
        <v>0.33050000000000002</v>
      </c>
      <c r="B181" s="236">
        <v>0.29949999999999999</v>
      </c>
      <c r="C181" s="237">
        <v>0.89</v>
      </c>
    </row>
    <row r="182" spans="1:3" s="5" customFormat="1" ht="16.5" customHeight="1" x14ac:dyDescent="0.25">
      <c r="A182" s="236">
        <v>0.3322</v>
      </c>
      <c r="B182" s="236">
        <v>0.29799999999999999</v>
      </c>
      <c r="C182" s="237">
        <v>0.9</v>
      </c>
    </row>
    <row r="183" spans="1:3" s="5" customFormat="1" ht="16.5" customHeight="1" x14ac:dyDescent="0.25">
      <c r="A183" s="236">
        <v>0.33350000000000002</v>
      </c>
      <c r="B183" s="236">
        <v>0.29630000000000001</v>
      </c>
      <c r="C183" s="237">
        <v>0.91</v>
      </c>
    </row>
    <row r="184" spans="1:3" s="5" customFormat="1" ht="16.5" customHeight="1" x14ac:dyDescent="0.25">
      <c r="A184" s="236">
        <v>0.33450000000000002</v>
      </c>
      <c r="B184" s="236">
        <v>0.2944</v>
      </c>
      <c r="C184" s="237">
        <v>0.92</v>
      </c>
    </row>
    <row r="185" spans="1:3" s="5" customFormat="1" ht="16.5" customHeight="1" x14ac:dyDescent="0.25">
      <c r="A185" s="236">
        <v>0.33510000000000001</v>
      </c>
      <c r="B185" s="236">
        <v>0.29210000000000003</v>
      </c>
      <c r="C185" s="237">
        <v>0.93</v>
      </c>
    </row>
    <row r="186" spans="1:3" s="5" customFormat="1" ht="16.5" customHeight="1" x14ac:dyDescent="0.25">
      <c r="A186" s="236">
        <v>0.33529999999999999</v>
      </c>
      <c r="B186" s="236">
        <v>0.28949999999999998</v>
      </c>
      <c r="C186" s="237">
        <v>0.94</v>
      </c>
    </row>
    <row r="187" spans="1:3" s="5" customFormat="1" ht="16.5" customHeight="1" x14ac:dyDescent="0.25">
      <c r="A187" s="236">
        <v>0.33489999999999998</v>
      </c>
      <c r="B187" s="236">
        <v>0.28649999999999998</v>
      </c>
      <c r="C187" s="237">
        <v>0.95</v>
      </c>
    </row>
    <row r="188" spans="1:3" s="5" customFormat="1" ht="16.5" customHeight="1" x14ac:dyDescent="0.25">
      <c r="A188" s="236">
        <v>0.33389999999999997</v>
      </c>
      <c r="B188" s="236">
        <v>0.28289999999999998</v>
      </c>
      <c r="C188" s="237">
        <v>0.96</v>
      </c>
    </row>
    <row r="189" spans="1:3" s="5" customFormat="1" ht="16.5" customHeight="1" x14ac:dyDescent="0.25">
      <c r="A189" s="236">
        <v>0.32219999999999999</v>
      </c>
      <c r="B189" s="236">
        <v>0.2787</v>
      </c>
      <c r="C189" s="237">
        <v>0.97</v>
      </c>
    </row>
    <row r="190" spans="1:3" s="5" customFormat="1" ht="16.5" customHeight="1" x14ac:dyDescent="0.25">
      <c r="A190" s="236">
        <v>0.32940000000000003</v>
      </c>
      <c r="B190" s="236">
        <v>0.27350000000000002</v>
      </c>
      <c r="C190" s="237">
        <v>0.98</v>
      </c>
    </row>
    <row r="191" spans="1:3" s="5" customFormat="1" ht="16.5" customHeight="1" x14ac:dyDescent="0.25">
      <c r="A191" s="236">
        <v>0.32479999999999998</v>
      </c>
      <c r="B191" s="236">
        <v>0.2666</v>
      </c>
      <c r="C191" s="237">
        <v>0.99</v>
      </c>
    </row>
    <row r="192" spans="1:3" s="5" customFormat="1" ht="16.5" customHeight="1" x14ac:dyDescent="0.25">
      <c r="A192" s="236">
        <v>0.31169999999999998</v>
      </c>
      <c r="B192" s="236">
        <v>0.25</v>
      </c>
      <c r="C192" s="237">
        <v>1</v>
      </c>
    </row>
  </sheetData>
  <mergeCells count="83">
    <mergeCell ref="A91:C91"/>
    <mergeCell ref="BB37:BD37"/>
    <mergeCell ref="BB39:BD39"/>
    <mergeCell ref="BB42:BD42"/>
    <mergeCell ref="BB43:BD43"/>
    <mergeCell ref="A84:A85"/>
    <mergeCell ref="B84:C84"/>
    <mergeCell ref="BB31:BD31"/>
    <mergeCell ref="BB32:BD32"/>
    <mergeCell ref="BB33:BD33"/>
    <mergeCell ref="BB34:BD34"/>
    <mergeCell ref="BB35:BD35"/>
    <mergeCell ref="BB36:BD36"/>
    <mergeCell ref="AT21:AU21"/>
    <mergeCell ref="AT22:AU22"/>
    <mergeCell ref="AT24:BG24"/>
    <mergeCell ref="AT25:AU26"/>
    <mergeCell ref="BB29:BD29"/>
    <mergeCell ref="BB30:BD30"/>
    <mergeCell ref="DA11:DA12"/>
    <mergeCell ref="DB11:DB12"/>
    <mergeCell ref="DC11:DC12"/>
    <mergeCell ref="DD11:DD12"/>
    <mergeCell ref="DE11:DE12"/>
    <mergeCell ref="DF11:DF12"/>
    <mergeCell ref="BV11:BZ11"/>
    <mergeCell ref="CA11:CF11"/>
    <mergeCell ref="CG11:CH11"/>
    <mergeCell ref="CI11:CM11"/>
    <mergeCell ref="CN11:CY11"/>
    <mergeCell ref="CZ11:CZ12"/>
    <mergeCell ref="BC11:BC12"/>
    <mergeCell ref="BD11:BD12"/>
    <mergeCell ref="BE11:BE12"/>
    <mergeCell ref="BF11:BG11"/>
    <mergeCell ref="BH11:BI11"/>
    <mergeCell ref="BJ11:BU11"/>
    <mergeCell ref="AQ11:AR11"/>
    <mergeCell ref="AS11:AS12"/>
    <mergeCell ref="AT11:AT12"/>
    <mergeCell ref="AU11:AU12"/>
    <mergeCell ref="AW11:AZ11"/>
    <mergeCell ref="BA11:BB11"/>
    <mergeCell ref="AG11:AG12"/>
    <mergeCell ref="AH11:AH12"/>
    <mergeCell ref="AI11:AJ11"/>
    <mergeCell ref="AK11:AL11"/>
    <mergeCell ref="AM11:AN11"/>
    <mergeCell ref="AO11:AP11"/>
    <mergeCell ref="AA11:AA12"/>
    <mergeCell ref="AB11:AB12"/>
    <mergeCell ref="AC11:AC12"/>
    <mergeCell ref="AD11:AD12"/>
    <mergeCell ref="AE11:AE12"/>
    <mergeCell ref="AF11:AF12"/>
    <mergeCell ref="U11:U12"/>
    <mergeCell ref="V11:V12"/>
    <mergeCell ref="W11:W12"/>
    <mergeCell ref="X11:X12"/>
    <mergeCell ref="Y11:Y12"/>
    <mergeCell ref="Z11:Z12"/>
    <mergeCell ref="O11:O12"/>
    <mergeCell ref="P11:P12"/>
    <mergeCell ref="Q11:Q12"/>
    <mergeCell ref="R11:R12"/>
    <mergeCell ref="S11:S12"/>
    <mergeCell ref="T11:T12"/>
    <mergeCell ref="I11:I12"/>
    <mergeCell ref="J11:J12"/>
    <mergeCell ref="K11:K12"/>
    <mergeCell ref="L11:L12"/>
    <mergeCell ref="M11:M12"/>
    <mergeCell ref="N11:N12"/>
    <mergeCell ref="B5:E5"/>
    <mergeCell ref="G5:I5"/>
    <mergeCell ref="B10:AR10"/>
    <mergeCell ref="AT10:DF10"/>
    <mergeCell ref="B11:B12"/>
    <mergeCell ref="C11:C12"/>
    <mergeCell ref="D11:E11"/>
    <mergeCell ref="F11:F12"/>
    <mergeCell ref="G11:G12"/>
    <mergeCell ref="H11:H12"/>
  </mergeCells>
  <printOptions horizontalCentered="1"/>
  <pageMargins left="0.31496062992125984" right="0.31496062992125984" top="0.98425196850393704" bottom="0.78740157480314965" header="0.31496062992125984" footer="0.31496062992125984"/>
  <pageSetup paperSize="8" scale="80" fitToHeight="0" orientation="landscape" r:id="rId1"/>
  <headerFooter>
    <oddHeader>&amp;L&amp;G&amp;R&amp;G</oddHead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J33"/>
  <sheetViews>
    <sheetView showGridLines="0" tabSelected="1" view="pageBreakPreview" topLeftCell="A10" zoomScaleNormal="100" zoomScaleSheetLayoutView="100" workbookViewId="0">
      <selection activeCell="M32" sqref="C27:M32"/>
    </sheetView>
  </sheetViews>
  <sheetFormatPr defaultColWidth="9.140625" defaultRowHeight="12.75" x14ac:dyDescent="0.25"/>
  <cols>
    <col min="1" max="1" width="7.140625" style="245" bestFit="1" customWidth="1"/>
    <col min="2" max="2" width="29.28515625" style="245" bestFit="1" customWidth="1"/>
    <col min="3" max="3" width="13.42578125" style="245" customWidth="1"/>
    <col min="4" max="4" width="10.85546875" style="245" customWidth="1"/>
    <col min="5" max="5" width="13.28515625" style="245" customWidth="1"/>
    <col min="6" max="7" width="14.5703125" style="245" customWidth="1"/>
    <col min="8" max="8" width="13.42578125" style="245" customWidth="1"/>
    <col min="9" max="10" width="12.5703125" style="245" customWidth="1"/>
    <col min="11" max="12" width="14.140625" style="245" customWidth="1"/>
    <col min="13" max="13" width="14" style="245" customWidth="1"/>
    <col min="14" max="14" width="12.85546875" style="245" customWidth="1"/>
    <col min="15" max="17" width="12.5703125" style="245" customWidth="1"/>
    <col min="18" max="18" width="14.28515625" style="245" customWidth="1"/>
    <col min="19" max="19" width="12.85546875" style="245" customWidth="1"/>
    <col min="20" max="20" width="14.140625" style="245" customWidth="1"/>
    <col min="21" max="21" width="15.85546875" style="245" customWidth="1"/>
    <col min="22" max="25" width="12.5703125" style="245" customWidth="1"/>
    <col min="26" max="26" width="9.7109375" style="245" customWidth="1"/>
    <col min="27" max="28" width="10.85546875" style="245" hidden="1" customWidth="1"/>
    <col min="29" max="30" width="12.5703125" style="245" customWidth="1"/>
    <col min="31" max="31" width="11.7109375" style="245" customWidth="1"/>
    <col min="32" max="32" width="13" style="245" customWidth="1"/>
    <col min="33" max="33" width="14.5703125" style="245" customWidth="1"/>
    <col min="34" max="34" width="11.7109375" style="245" customWidth="1"/>
    <col min="35" max="35" width="13" style="245" customWidth="1"/>
    <col min="36" max="36" width="12.5703125" style="245" hidden="1" customWidth="1"/>
    <col min="37" max="37" width="10.85546875" style="245" customWidth="1"/>
    <col min="38" max="38" width="9.7109375" style="245" customWidth="1"/>
    <col min="39" max="40" width="10.85546875" style="245" customWidth="1"/>
    <col min="41" max="41" width="15.140625" style="245" customWidth="1"/>
    <col min="42" max="42" width="11.42578125" style="245" customWidth="1"/>
    <col min="43" max="43" width="12.28515625" style="245" customWidth="1"/>
    <col min="44" max="44" width="15" style="245" customWidth="1"/>
    <col min="45" max="45" width="13.140625" style="245" customWidth="1"/>
    <col min="46" max="47" width="16.85546875" style="245" customWidth="1"/>
    <col min="48" max="49" width="15.140625" style="245" customWidth="1"/>
    <col min="50" max="50" width="18.42578125" style="245" customWidth="1"/>
    <col min="51" max="51" width="15.28515625" style="245" customWidth="1"/>
    <col min="52" max="16384" width="9.140625" style="245"/>
  </cols>
  <sheetData>
    <row r="2" spans="1:33" ht="13.5" thickBot="1" x14ac:dyDescent="0.3">
      <c r="AA2" s="246" t="s">
        <v>181</v>
      </c>
      <c r="AB2" s="245">
        <f>9/1000</f>
        <v>8.9999999999999993E-3</v>
      </c>
    </row>
    <row r="3" spans="1:33" ht="12.75" customHeight="1" thickBot="1" x14ac:dyDescent="0.3">
      <c r="B3" s="247" t="s">
        <v>182</v>
      </c>
      <c r="C3" s="248" t="s">
        <v>183</v>
      </c>
      <c r="D3" s="249"/>
      <c r="E3" s="249"/>
      <c r="F3" s="249"/>
      <c r="G3" s="249"/>
      <c r="H3" s="249"/>
      <c r="I3" s="249"/>
      <c r="J3" s="250"/>
      <c r="K3" s="248" t="s">
        <v>184</v>
      </c>
      <c r="L3" s="249"/>
      <c r="M3" s="249"/>
      <c r="N3" s="249"/>
      <c r="O3" s="249"/>
      <c r="P3" s="249"/>
      <c r="Q3" s="249"/>
      <c r="R3" s="250"/>
      <c r="AA3" s="246" t="s">
        <v>185</v>
      </c>
      <c r="AB3" s="245">
        <f>(1/2)/1000</f>
        <v>5.0000000000000001E-4</v>
      </c>
    </row>
    <row r="4" spans="1:33" ht="64.5" thickBot="1" x14ac:dyDescent="0.3">
      <c r="B4" s="251"/>
      <c r="C4" s="252" t="s">
        <v>186</v>
      </c>
      <c r="D4" s="253" t="s">
        <v>187</v>
      </c>
      <c r="E4" s="253" t="s">
        <v>188</v>
      </c>
      <c r="F4" s="253" t="s">
        <v>189</v>
      </c>
      <c r="G4" s="253" t="s">
        <v>190</v>
      </c>
      <c r="H4" s="254" t="s">
        <v>191</v>
      </c>
      <c r="I4" s="255" t="s">
        <v>192</v>
      </c>
      <c r="J4" s="256" t="s">
        <v>193</v>
      </c>
      <c r="K4" s="252" t="s">
        <v>194</v>
      </c>
      <c r="L4" s="253" t="s">
        <v>195</v>
      </c>
      <c r="M4" s="253" t="s">
        <v>196</v>
      </c>
      <c r="N4" s="253" t="s">
        <v>197</v>
      </c>
      <c r="O4" s="253" t="s">
        <v>190</v>
      </c>
      <c r="P4" s="254" t="s">
        <v>191</v>
      </c>
      <c r="Q4" s="255" t="s">
        <v>192</v>
      </c>
      <c r="R4" s="256" t="s">
        <v>193</v>
      </c>
      <c r="AA4" s="257" t="s">
        <v>198</v>
      </c>
      <c r="AB4" s="258">
        <v>1.1999999999999999E-3</v>
      </c>
    </row>
    <row r="5" spans="1:33" ht="24.75" customHeight="1" x14ac:dyDescent="0.25">
      <c r="A5" s="259"/>
      <c r="B5" s="260" t="s">
        <v>199</v>
      </c>
      <c r="C5" s="327">
        <v>298.09440000000001</v>
      </c>
      <c r="D5" s="328">
        <f t="shared" ref="D5:D10" si="0">C5*0.075*1.3</f>
        <v>29.064204</v>
      </c>
      <c r="E5" s="328">
        <f t="shared" ref="E5:E10" si="1">D5*30</f>
        <v>871.92611999999997</v>
      </c>
      <c r="F5" s="328">
        <f>D5*([1]DMT!$G$8-30)</f>
        <v>1642.127526</v>
      </c>
      <c r="G5" s="328">
        <f>C5*$AB$4*30</f>
        <v>10.7313984</v>
      </c>
      <c r="H5" s="328">
        <f>C5*$AB$4*([1]DMT!$G$7-30)</f>
        <v>92.290026239999989</v>
      </c>
      <c r="I5" s="329">
        <f t="shared" ref="I5:I10" si="2">(C5*0.03)*30</f>
        <v>268.28495999999996</v>
      </c>
      <c r="J5" s="330">
        <f>(C5*0.03)*([1]DMT!$G$5-30)</f>
        <v>505.27000799999996</v>
      </c>
      <c r="K5" s="327">
        <v>67.241800000000012</v>
      </c>
      <c r="L5" s="328">
        <f>(K5*0.15*1.4667)+(K5*0.15*1.4)</f>
        <v>28.914310209</v>
      </c>
      <c r="M5" s="328">
        <f t="shared" ref="M5:M10" si="3">L5*30</f>
        <v>867.42930626999998</v>
      </c>
      <c r="N5" s="328">
        <f>L5*([1]DMT!$G$8-30)</f>
        <v>1633.6585268085</v>
      </c>
      <c r="O5" s="328">
        <f>K5*$AB$4*30</f>
        <v>2.4207048000000002</v>
      </c>
      <c r="P5" s="328">
        <f>K5*$AB$4*([1]DMT!$G$7-30)</f>
        <v>20.818061280000002</v>
      </c>
      <c r="Q5" s="329">
        <f t="shared" ref="Q5:Q10" si="4">(K5*0.03)*30</f>
        <v>60.517620000000008</v>
      </c>
      <c r="R5" s="330">
        <f>(K5*0.03)*([1]DMT!$G$5-30)</f>
        <v>113.97485100000002</v>
      </c>
    </row>
    <row r="6" spans="1:33" ht="25.5" customHeight="1" x14ac:dyDescent="0.25">
      <c r="A6" s="259"/>
      <c r="B6" s="260" t="s">
        <v>200</v>
      </c>
      <c r="C6" s="331">
        <v>214.00149999999999</v>
      </c>
      <c r="D6" s="332">
        <f t="shared" si="0"/>
        <v>20.865146249999999</v>
      </c>
      <c r="E6" s="332">
        <f t="shared" si="1"/>
        <v>625.95438749999994</v>
      </c>
      <c r="F6" s="332">
        <f>D6*([1]DMT!$G$8-30)</f>
        <v>1178.8807631249999</v>
      </c>
      <c r="G6" s="332">
        <f>C6*$AB$4*30</f>
        <v>7.7040539999999993</v>
      </c>
      <c r="H6" s="332">
        <f>C6*$AB$4*([1]DMT!$G$7-30)</f>
        <v>66.254864399999988</v>
      </c>
      <c r="I6" s="333">
        <f t="shared" si="2"/>
        <v>192.60134999999997</v>
      </c>
      <c r="J6" s="334">
        <f>(C6*0.03)*([1]DMT!$G$5-30)</f>
        <v>362.73254249999997</v>
      </c>
      <c r="K6" s="331">
        <v>318.75309999999996</v>
      </c>
      <c r="L6" s="328">
        <f>(K6*0.15*1.4667)+(K6*0.15*1.4)</f>
        <v>137.06542676549998</v>
      </c>
      <c r="M6" s="332">
        <f>L6*30</f>
        <v>4111.9628029649994</v>
      </c>
      <c r="N6" s="328">
        <f>L6*([1]DMT!$G$8-30)</f>
        <v>7744.1966122507492</v>
      </c>
      <c r="O6" s="332">
        <f>K6*$AB$4*30</f>
        <v>11.475111599999998</v>
      </c>
      <c r="P6" s="332">
        <f>K6*$AB$4*([1]DMT!$G$7-30)</f>
        <v>98.685959759999989</v>
      </c>
      <c r="Q6" s="333">
        <f t="shared" si="4"/>
        <v>286.87778999999995</v>
      </c>
      <c r="R6" s="334">
        <f>(K6*0.03)*([1]DMT!$G$5-30)</f>
        <v>540.28650449999986</v>
      </c>
    </row>
    <row r="7" spans="1:33" ht="25.5" customHeight="1" x14ac:dyDescent="0.25">
      <c r="A7" s="259"/>
      <c r="B7" s="260" t="s">
        <v>201</v>
      </c>
      <c r="C7" s="327">
        <v>35.681599999999996</v>
      </c>
      <c r="D7" s="328">
        <f t="shared" si="0"/>
        <v>3.4789559999999997</v>
      </c>
      <c r="E7" s="328">
        <f t="shared" si="1"/>
        <v>104.36868</v>
      </c>
      <c r="F7" s="328">
        <f>D7*([1]DMT!$G$8-30)</f>
        <v>196.56101399999997</v>
      </c>
      <c r="G7" s="328">
        <f>C7*$AB$4*30</f>
        <v>1.2845375999999997</v>
      </c>
      <c r="H7" s="328">
        <f>C7*$AB$4*([1]DMT!$G$7-30)</f>
        <v>11.047023359999997</v>
      </c>
      <c r="I7" s="328">
        <f t="shared" si="2"/>
        <v>32.113439999999997</v>
      </c>
      <c r="J7" s="330">
        <f>(C7*0.03)*([1]DMT!$G$5-30)</f>
        <v>60.480311999999991</v>
      </c>
      <c r="K7" s="327">
        <v>0</v>
      </c>
      <c r="L7" s="328">
        <f t="shared" ref="L7:L10" si="5">(K7*0.15*1.4667)+(K7*0.15*1.4)</f>
        <v>0</v>
      </c>
      <c r="M7" s="328">
        <f t="shared" si="3"/>
        <v>0</v>
      </c>
      <c r="N7" s="328">
        <f>L7*([1]DMT!$G$8-30)</f>
        <v>0</v>
      </c>
      <c r="O7" s="328">
        <f>K7*$AB$4*30</f>
        <v>0</v>
      </c>
      <c r="P7" s="328">
        <f>K7*$AB$4*([1]DMT!$G$7-30)</f>
        <v>0</v>
      </c>
      <c r="Q7" s="328">
        <f t="shared" si="4"/>
        <v>0</v>
      </c>
      <c r="R7" s="330">
        <f>(K7*0.03)*([1]DMT!$G$5-30)</f>
        <v>0</v>
      </c>
    </row>
    <row r="8" spans="1:33" ht="25.5" customHeight="1" x14ac:dyDescent="0.25">
      <c r="A8" s="259"/>
      <c r="B8" s="261" t="s">
        <v>202</v>
      </c>
      <c r="C8" s="335">
        <v>9.3659999999999997</v>
      </c>
      <c r="D8" s="336">
        <f t="shared" si="0"/>
        <v>0.91318499999999991</v>
      </c>
      <c r="E8" s="336">
        <f t="shared" si="1"/>
        <v>27.395549999999997</v>
      </c>
      <c r="F8" s="336">
        <f>D8*([1]DMT!$G$8-30)</f>
        <v>51.594952499999998</v>
      </c>
      <c r="G8" s="336">
        <f>C8*$AB$4*30</f>
        <v>0.33717599999999992</v>
      </c>
      <c r="H8" s="336">
        <f>C8*$AB$4*([1]DMT!$G$7-30)</f>
        <v>2.8997135999999992</v>
      </c>
      <c r="I8" s="336">
        <f t="shared" si="2"/>
        <v>8.4293999999999993</v>
      </c>
      <c r="J8" s="337">
        <f>(C8*0.03)*([1]DMT!$G$5-30)</f>
        <v>15.875369999999997</v>
      </c>
      <c r="K8" s="335">
        <v>0</v>
      </c>
      <c r="L8" s="336">
        <f t="shared" si="5"/>
        <v>0</v>
      </c>
      <c r="M8" s="336">
        <f t="shared" si="3"/>
        <v>0</v>
      </c>
      <c r="N8" s="336">
        <f>L8*([1]DMT!$G$8-30)</f>
        <v>0</v>
      </c>
      <c r="O8" s="336">
        <f>K8*$AB$4*30</f>
        <v>0</v>
      </c>
      <c r="P8" s="336">
        <f>K8*$AB$4*([1]DMT!$G$7-30)</f>
        <v>0</v>
      </c>
      <c r="Q8" s="336">
        <f t="shared" si="4"/>
        <v>0</v>
      </c>
      <c r="R8" s="337">
        <f>(K8*0.03)*([1]DMT!$G$5-30)</f>
        <v>0</v>
      </c>
    </row>
    <row r="9" spans="1:33" ht="25.5" customHeight="1" x14ac:dyDescent="0.25">
      <c r="A9" s="259"/>
      <c r="B9" s="261" t="s">
        <v>203</v>
      </c>
      <c r="C9" s="335">
        <v>206.8518</v>
      </c>
      <c r="D9" s="336">
        <f t="shared" si="0"/>
        <v>20.1680505</v>
      </c>
      <c r="E9" s="336">
        <f t="shared" si="1"/>
        <v>605.041515</v>
      </c>
      <c r="F9" s="336">
        <f>D9*([1]DMT!$G$8-30)</f>
        <v>1139.49485325</v>
      </c>
      <c r="G9" s="336">
        <f t="shared" ref="G9:G10" si="6">C9*$AB$4*30</f>
        <v>7.4466647999999989</v>
      </c>
      <c r="H9" s="336">
        <f>C9*$AB$4*([1]DMT!$G$7-30)</f>
        <v>64.041317279999987</v>
      </c>
      <c r="I9" s="336">
        <f t="shared" si="2"/>
        <v>186.16661999999997</v>
      </c>
      <c r="J9" s="337">
        <f>(C9*0.03)*([1]DMT!$G$5-30)</f>
        <v>350.61380099999997</v>
      </c>
      <c r="K9" s="335">
        <v>2.67</v>
      </c>
      <c r="L9" s="336">
        <f t="shared" si="5"/>
        <v>1.1481133499999998</v>
      </c>
      <c r="M9" s="336">
        <f t="shared" si="3"/>
        <v>34.443400499999996</v>
      </c>
      <c r="N9" s="336">
        <f>L9*([1]DMT!$G$8-30)</f>
        <v>64.868404274999989</v>
      </c>
      <c r="O9" s="336">
        <f t="shared" ref="O9:O10" si="7">K9*$AB$4*30</f>
        <v>9.6119999999999997E-2</v>
      </c>
      <c r="P9" s="336">
        <f>K9*$AB$4*([1]DMT!$G$7-30)</f>
        <v>0.82663199999999992</v>
      </c>
      <c r="Q9" s="336">
        <f t="shared" si="4"/>
        <v>2.4029999999999996</v>
      </c>
      <c r="R9" s="337">
        <f>(K9*0.03)*([1]DMT!$G$5-30)</f>
        <v>4.5256499999999997</v>
      </c>
    </row>
    <row r="10" spans="1:33" ht="25.5" customHeight="1" thickBot="1" x14ac:dyDescent="0.3">
      <c r="A10" s="259"/>
      <c r="B10" s="261" t="s">
        <v>204</v>
      </c>
      <c r="C10" s="335">
        <v>0.87</v>
      </c>
      <c r="D10" s="336">
        <f t="shared" si="0"/>
        <v>8.4825000000000012E-2</v>
      </c>
      <c r="E10" s="336">
        <f t="shared" si="1"/>
        <v>2.5447500000000005</v>
      </c>
      <c r="F10" s="336">
        <f>D10*([1]DMT!$G$8-30)</f>
        <v>4.7926125000000006</v>
      </c>
      <c r="G10" s="336">
        <f t="shared" si="6"/>
        <v>3.1320000000000001E-2</v>
      </c>
      <c r="H10" s="336">
        <f>C10*$AB$4*([1]DMT!$G$7-30)</f>
        <v>0.26935199999999998</v>
      </c>
      <c r="I10" s="336">
        <f t="shared" si="2"/>
        <v>0.78299999999999992</v>
      </c>
      <c r="J10" s="337">
        <f>(C10*0.03)*([1]DMT!$G$5-30)</f>
        <v>1.4746499999999998</v>
      </c>
      <c r="K10" s="335">
        <v>0</v>
      </c>
      <c r="L10" s="336">
        <f t="shared" si="5"/>
        <v>0</v>
      </c>
      <c r="M10" s="336">
        <f t="shared" si="3"/>
        <v>0</v>
      </c>
      <c r="N10" s="336">
        <f>L10*([1]DMT!$G$8-30)</f>
        <v>0</v>
      </c>
      <c r="O10" s="336">
        <f t="shared" si="7"/>
        <v>0</v>
      </c>
      <c r="P10" s="336">
        <f>K10*$AB$4*([1]DMT!$G$7-30)</f>
        <v>0</v>
      </c>
      <c r="Q10" s="336">
        <f t="shared" si="4"/>
        <v>0</v>
      </c>
      <c r="R10" s="337">
        <f>(K10*0.03)*([1]DMT!$G$5-30)</f>
        <v>0</v>
      </c>
    </row>
    <row r="11" spans="1:33" s="262" customFormat="1" ht="13.5" thickBot="1" x14ac:dyDescent="0.3">
      <c r="B11" s="263" t="s">
        <v>205</v>
      </c>
      <c r="C11" s="264">
        <f t="shared" ref="C11:R11" si="8">SUM(C5:C10)</f>
        <v>764.86530000000005</v>
      </c>
      <c r="D11" s="265">
        <f t="shared" si="8"/>
        <v>74.574366749999996</v>
      </c>
      <c r="E11" s="265">
        <f t="shared" si="8"/>
        <v>2237.2310025000002</v>
      </c>
      <c r="F11" s="265">
        <f t="shared" si="8"/>
        <v>4213.4517213750005</v>
      </c>
      <c r="G11" s="265">
        <f t="shared" si="8"/>
        <v>27.535150799999997</v>
      </c>
      <c r="H11" s="265">
        <f t="shared" si="8"/>
        <v>236.80229687999997</v>
      </c>
      <c r="I11" s="265">
        <f t="shared" si="8"/>
        <v>688.37876999999992</v>
      </c>
      <c r="J11" s="266">
        <f t="shared" si="8"/>
        <v>1296.4466834999998</v>
      </c>
      <c r="K11" s="264">
        <f t="shared" si="8"/>
        <v>388.66489999999999</v>
      </c>
      <c r="L11" s="265">
        <f t="shared" si="8"/>
        <v>167.12785032449997</v>
      </c>
      <c r="M11" s="265">
        <f t="shared" si="8"/>
        <v>5013.8355097349995</v>
      </c>
      <c r="N11" s="265">
        <f t="shared" si="8"/>
        <v>9442.7235433342485</v>
      </c>
      <c r="O11" s="265">
        <f t="shared" si="8"/>
        <v>13.991936399999998</v>
      </c>
      <c r="P11" s="265">
        <f t="shared" si="8"/>
        <v>120.33065304</v>
      </c>
      <c r="Q11" s="267">
        <f t="shared" si="8"/>
        <v>349.79840999999999</v>
      </c>
      <c r="R11" s="266">
        <f t="shared" si="8"/>
        <v>658.78700549999996</v>
      </c>
    </row>
    <row r="12" spans="1:33" x14ac:dyDescent="0.25">
      <c r="C12" s="259"/>
      <c r="G12" s="268"/>
      <c r="I12" s="259"/>
      <c r="AC12" s="259"/>
      <c r="AD12" s="259"/>
      <c r="AG12" s="259"/>
    </row>
    <row r="13" spans="1:33" ht="13.5" customHeight="1" thickBot="1" x14ac:dyDescent="0.3"/>
    <row r="14" spans="1:33" ht="13.5" customHeight="1" thickBot="1" x14ac:dyDescent="0.3">
      <c r="B14" s="247" t="s">
        <v>182</v>
      </c>
      <c r="C14" s="269" t="s">
        <v>206</v>
      </c>
      <c r="D14" s="270"/>
      <c r="E14" s="270"/>
      <c r="F14" s="270"/>
      <c r="G14" s="270"/>
      <c r="H14" s="270"/>
      <c r="I14" s="270"/>
      <c r="J14" s="270"/>
      <c r="K14" s="271"/>
      <c r="L14" s="248" t="s">
        <v>207</v>
      </c>
      <c r="M14" s="249"/>
      <c r="N14" s="249"/>
      <c r="O14" s="249"/>
      <c r="P14" s="249"/>
      <c r="Q14" s="249"/>
      <c r="R14" s="249"/>
      <c r="S14" s="249"/>
      <c r="T14" s="250"/>
    </row>
    <row r="15" spans="1:33" ht="51.75" thickBot="1" x14ac:dyDescent="0.3">
      <c r="B15" s="251"/>
      <c r="C15" s="272" t="s">
        <v>208</v>
      </c>
      <c r="D15" s="254" t="s">
        <v>209</v>
      </c>
      <c r="E15" s="273" t="s">
        <v>210</v>
      </c>
      <c r="F15" s="253" t="s">
        <v>211</v>
      </c>
      <c r="G15" s="253" t="s">
        <v>212</v>
      </c>
      <c r="H15" s="255" t="s">
        <v>213</v>
      </c>
      <c r="I15" s="253" t="s">
        <v>214</v>
      </c>
      <c r="J15" s="253" t="s">
        <v>192</v>
      </c>
      <c r="K15" s="274" t="s">
        <v>193</v>
      </c>
      <c r="L15" s="252" t="s">
        <v>215</v>
      </c>
      <c r="M15" s="253" t="s">
        <v>216</v>
      </c>
      <c r="N15" s="254" t="s">
        <v>217</v>
      </c>
      <c r="O15" s="255" t="s">
        <v>209</v>
      </c>
      <c r="P15" s="253" t="s">
        <v>218</v>
      </c>
      <c r="Q15" s="253" t="s">
        <v>213</v>
      </c>
      <c r="R15" s="254" t="s">
        <v>214</v>
      </c>
      <c r="S15" s="255" t="s">
        <v>192</v>
      </c>
      <c r="T15" s="274" t="s">
        <v>193</v>
      </c>
    </row>
    <row r="16" spans="1:33" ht="24.75" customHeight="1" x14ac:dyDescent="0.25">
      <c r="B16" s="260" t="str">
        <f t="shared" ref="B16:B21" si="9">B5</f>
        <v>RUA BENTO MACHADO LÔBO</v>
      </c>
      <c r="C16" s="327">
        <v>2681.0709999999999</v>
      </c>
      <c r="D16" s="338">
        <f t="shared" ref="D16:D21" si="10">1.5/100</f>
        <v>1.4999999999999999E-2</v>
      </c>
      <c r="E16" s="328">
        <f t="shared" ref="E16:E21" si="11">C16</f>
        <v>2681.0709999999999</v>
      </c>
      <c r="F16" s="328">
        <f>E16*$AB$3*30</f>
        <v>40.216064999999993</v>
      </c>
      <c r="G16" s="328">
        <f>E16*$AB$3*([1]DMT!$G$6-30)</f>
        <v>345.85815899999994</v>
      </c>
      <c r="H16" s="328">
        <f t="shared" ref="H16:H21" si="12">C16*D16</f>
        <v>40.216065</v>
      </c>
      <c r="I16" s="328">
        <f t="shared" ref="I16:I21" si="13">TRUNC(H16*2.5548,2)</f>
        <v>102.74</v>
      </c>
      <c r="J16" s="328">
        <f t="shared" ref="J16:J21" si="14">H16*30</f>
        <v>1206.4819500000001</v>
      </c>
      <c r="K16" s="330">
        <f>H16*([1]DMT!$G$5-30)</f>
        <v>2272.2076725000002</v>
      </c>
      <c r="L16" s="327">
        <v>8370.9599999999991</v>
      </c>
      <c r="M16" s="328">
        <f>L16*$AB$3*30</f>
        <v>125.56440000000001</v>
      </c>
      <c r="N16" s="328">
        <f>L16*$AB$3*([1]DMT!$G$6-30)</f>
        <v>1079.85384</v>
      </c>
      <c r="O16" s="329">
        <v>0.03</v>
      </c>
      <c r="P16" s="328">
        <f>L16</f>
        <v>8370.9599999999991</v>
      </c>
      <c r="Q16" s="328">
        <f t="shared" ref="Q16:Q21" si="15">TRUNC(O16*P16,2)</f>
        <v>251.12</v>
      </c>
      <c r="R16" s="328">
        <f>TRUNC(Q16*2.5548,2)</f>
        <v>641.55999999999995</v>
      </c>
      <c r="S16" s="329">
        <f t="shared" ref="S16:S21" si="16">Q16*30</f>
        <v>7533.6</v>
      </c>
      <c r="T16" s="330">
        <f>Q16*([1]DMT!$G$5-30)</f>
        <v>14188.28</v>
      </c>
    </row>
    <row r="17" spans="2:20" ht="25.5" customHeight="1" x14ac:dyDescent="0.25">
      <c r="B17" s="260" t="str">
        <f t="shared" si="9"/>
        <v>RUA NATANAEL TÉLES DE ANDRADE</v>
      </c>
      <c r="C17" s="339">
        <v>2596.06</v>
      </c>
      <c r="D17" s="338">
        <f t="shared" si="10"/>
        <v>1.4999999999999999E-2</v>
      </c>
      <c r="E17" s="340">
        <f t="shared" si="11"/>
        <v>2596.06</v>
      </c>
      <c r="F17" s="328">
        <f>E17*$AB$3*30</f>
        <v>38.940899999999999</v>
      </c>
      <c r="G17" s="328">
        <f>E17*$AB$3*([1]DMT!$G$6-30)</f>
        <v>334.89174000000003</v>
      </c>
      <c r="H17" s="340">
        <f t="shared" si="12"/>
        <v>38.940899999999999</v>
      </c>
      <c r="I17" s="341">
        <f t="shared" si="13"/>
        <v>99.48</v>
      </c>
      <c r="J17" s="328">
        <f t="shared" si="14"/>
        <v>1168.2269999999999</v>
      </c>
      <c r="K17" s="330">
        <f>H17*([1]DMT!$G$5-30)</f>
        <v>2200.1608499999998</v>
      </c>
      <c r="L17" s="327">
        <v>8436.19</v>
      </c>
      <c r="M17" s="328">
        <f>L17*$AB$3*30</f>
        <v>126.54285</v>
      </c>
      <c r="N17" s="328">
        <f>L17*$AB$3*([1]DMT!$G$6-30)</f>
        <v>1088.2685099999999</v>
      </c>
      <c r="O17" s="329">
        <v>0.03</v>
      </c>
      <c r="P17" s="328">
        <f t="shared" ref="P17:P21" si="17">L17</f>
        <v>8436.19</v>
      </c>
      <c r="Q17" s="328">
        <f t="shared" si="15"/>
        <v>253.08</v>
      </c>
      <c r="R17" s="328">
        <f t="shared" ref="R17:R21" si="18">TRUNC(Q17*2.5548,2)</f>
        <v>646.55999999999995</v>
      </c>
      <c r="S17" s="329">
        <f t="shared" si="16"/>
        <v>7592.4000000000005</v>
      </c>
      <c r="T17" s="330">
        <f>Q17*([1]DMT!$G$5-30)</f>
        <v>14299.02</v>
      </c>
    </row>
    <row r="18" spans="2:20" ht="25.5" customHeight="1" x14ac:dyDescent="0.25">
      <c r="B18" s="260" t="str">
        <f t="shared" si="9"/>
        <v>RUA CUIABÁ</v>
      </c>
      <c r="C18" s="339">
        <v>42.5</v>
      </c>
      <c r="D18" s="338">
        <f t="shared" si="10"/>
        <v>1.4999999999999999E-2</v>
      </c>
      <c r="E18" s="340">
        <f t="shared" si="11"/>
        <v>42.5</v>
      </c>
      <c r="F18" s="332">
        <f>E18*$AB$3*30</f>
        <v>0.63750000000000007</v>
      </c>
      <c r="G18" s="332">
        <f>E18*$AB$3*([1]DMT!$G$6-30)</f>
        <v>5.4825000000000008</v>
      </c>
      <c r="H18" s="340">
        <f t="shared" si="12"/>
        <v>0.63749999999999996</v>
      </c>
      <c r="I18" s="341">
        <f t="shared" si="13"/>
        <v>1.62</v>
      </c>
      <c r="J18" s="328">
        <f t="shared" si="14"/>
        <v>19.125</v>
      </c>
      <c r="K18" s="334">
        <f>H18*([1]DMT!$G$5-30)</f>
        <v>36.018749999999997</v>
      </c>
      <c r="L18" s="331">
        <v>791.18</v>
      </c>
      <c r="M18" s="332">
        <f>L18*$AB$3*30</f>
        <v>11.867699999999999</v>
      </c>
      <c r="N18" s="332">
        <f>L18*$AB$3*([1]DMT!$G$6-30)</f>
        <v>102.06222</v>
      </c>
      <c r="O18" s="333">
        <v>0.03</v>
      </c>
      <c r="P18" s="332">
        <f t="shared" si="17"/>
        <v>791.18</v>
      </c>
      <c r="Q18" s="332">
        <f t="shared" si="15"/>
        <v>23.73</v>
      </c>
      <c r="R18" s="332">
        <f t="shared" si="18"/>
        <v>60.62</v>
      </c>
      <c r="S18" s="340">
        <f t="shared" si="16"/>
        <v>711.9</v>
      </c>
      <c r="T18" s="342">
        <f>Q18*([1]DMT!$G$5-30)</f>
        <v>1340.7450000000001</v>
      </c>
    </row>
    <row r="19" spans="2:20" ht="24.75" customHeight="1" x14ac:dyDescent="0.25">
      <c r="B19" s="261" t="str">
        <f t="shared" si="9"/>
        <v>RUA JOAQUIM CLOLAÇO</v>
      </c>
      <c r="C19" s="335">
        <v>0</v>
      </c>
      <c r="D19" s="343">
        <f t="shared" si="10"/>
        <v>1.4999999999999999E-2</v>
      </c>
      <c r="E19" s="336">
        <f t="shared" si="11"/>
        <v>0</v>
      </c>
      <c r="F19" s="336">
        <f>E19*$AB$3*30</f>
        <v>0</v>
      </c>
      <c r="G19" s="336">
        <f>E19*$AB$3*([1]DMT!$G$6-30)</f>
        <v>0</v>
      </c>
      <c r="H19" s="336">
        <f t="shared" si="12"/>
        <v>0</v>
      </c>
      <c r="I19" s="336">
        <f t="shared" si="13"/>
        <v>0</v>
      </c>
      <c r="J19" s="336">
        <f t="shared" si="14"/>
        <v>0</v>
      </c>
      <c r="K19" s="337">
        <f>H19*([1]DMT!$G$5-30)</f>
        <v>0</v>
      </c>
      <c r="L19" s="335">
        <v>797.19</v>
      </c>
      <c r="M19" s="336">
        <f>L19*$AB$3*30</f>
        <v>11.957850000000001</v>
      </c>
      <c r="N19" s="336">
        <f>L19*$AB$3*([1]DMT!$G$6-30)</f>
        <v>102.83751000000001</v>
      </c>
      <c r="O19" s="344">
        <v>0.03</v>
      </c>
      <c r="P19" s="336">
        <f t="shared" si="17"/>
        <v>797.19</v>
      </c>
      <c r="Q19" s="336">
        <f t="shared" si="15"/>
        <v>23.91</v>
      </c>
      <c r="R19" s="336">
        <f t="shared" si="18"/>
        <v>61.08</v>
      </c>
      <c r="S19" s="344">
        <f t="shared" si="16"/>
        <v>717.3</v>
      </c>
      <c r="T19" s="337">
        <f>Q19*([1]DMT!$G$5-30)</f>
        <v>1350.915</v>
      </c>
    </row>
    <row r="20" spans="2:20" ht="24.75" customHeight="1" x14ac:dyDescent="0.25">
      <c r="B20" s="261" t="str">
        <f t="shared" si="9"/>
        <v>RUA DUQUE DE CAXIAS</v>
      </c>
      <c r="C20" s="335">
        <v>953.03</v>
      </c>
      <c r="D20" s="343">
        <f t="shared" si="10"/>
        <v>1.4999999999999999E-2</v>
      </c>
      <c r="E20" s="336">
        <f t="shared" si="11"/>
        <v>953.03</v>
      </c>
      <c r="F20" s="336">
        <f t="shared" ref="F20:F21" si="19">E20*$AB$3*30</f>
        <v>14.295450000000001</v>
      </c>
      <c r="G20" s="336">
        <f>E20*$AB$3*([1]DMT!$G$6-30)</f>
        <v>122.94087</v>
      </c>
      <c r="H20" s="336">
        <f t="shared" si="12"/>
        <v>14.295449999999999</v>
      </c>
      <c r="I20" s="336">
        <f t="shared" si="13"/>
        <v>36.520000000000003</v>
      </c>
      <c r="J20" s="336">
        <f t="shared" si="14"/>
        <v>428.86349999999999</v>
      </c>
      <c r="K20" s="337">
        <f>H20*([1]DMT!$G$5-30)</f>
        <v>807.69292499999995</v>
      </c>
      <c r="L20" s="335">
        <v>1853.54</v>
      </c>
      <c r="M20" s="336">
        <f t="shared" ref="M20:M21" si="20">L20*$AB$3*30</f>
        <v>27.803100000000001</v>
      </c>
      <c r="N20" s="336">
        <f>L20*$AB$3*([1]DMT!$G$6-30)</f>
        <v>239.10666000000001</v>
      </c>
      <c r="O20" s="344">
        <v>0.03</v>
      </c>
      <c r="P20" s="336">
        <f t="shared" si="17"/>
        <v>1853.54</v>
      </c>
      <c r="Q20" s="336">
        <f t="shared" si="15"/>
        <v>55.6</v>
      </c>
      <c r="R20" s="336">
        <f t="shared" si="18"/>
        <v>142.04</v>
      </c>
      <c r="S20" s="344">
        <f t="shared" si="16"/>
        <v>1668</v>
      </c>
      <c r="T20" s="337">
        <f>Q20*([1]DMT!$G$5-30)</f>
        <v>3141.4</v>
      </c>
    </row>
    <row r="21" spans="2:20" ht="24.75" customHeight="1" thickBot="1" x14ac:dyDescent="0.3">
      <c r="B21" s="261" t="str">
        <f t="shared" si="9"/>
        <v>RUA SANTA ROSA</v>
      </c>
      <c r="C21" s="335">
        <v>0</v>
      </c>
      <c r="D21" s="343">
        <f t="shared" si="10"/>
        <v>1.4999999999999999E-2</v>
      </c>
      <c r="E21" s="336">
        <f t="shared" si="11"/>
        <v>0</v>
      </c>
      <c r="F21" s="336">
        <f t="shared" si="19"/>
        <v>0</v>
      </c>
      <c r="G21" s="336">
        <f>E21*$AB$3*([1]DMT!$G$6-30)</f>
        <v>0</v>
      </c>
      <c r="H21" s="336">
        <f t="shared" si="12"/>
        <v>0</v>
      </c>
      <c r="I21" s="336">
        <f t="shared" si="13"/>
        <v>0</v>
      </c>
      <c r="J21" s="336">
        <f t="shared" si="14"/>
        <v>0</v>
      </c>
      <c r="K21" s="337">
        <f>H21*([1]DMT!$G$5-30)</f>
        <v>0</v>
      </c>
      <c r="L21" s="335">
        <v>1871.55</v>
      </c>
      <c r="M21" s="336">
        <f t="shared" si="20"/>
        <v>28.073250000000002</v>
      </c>
      <c r="N21" s="336">
        <f>L21*$AB$3*([1]DMT!$G$6-30)</f>
        <v>241.42995000000002</v>
      </c>
      <c r="O21" s="344">
        <v>0.03</v>
      </c>
      <c r="P21" s="336">
        <f t="shared" si="17"/>
        <v>1871.55</v>
      </c>
      <c r="Q21" s="336">
        <f t="shared" si="15"/>
        <v>56.14</v>
      </c>
      <c r="R21" s="336">
        <f t="shared" si="18"/>
        <v>143.41999999999999</v>
      </c>
      <c r="S21" s="344">
        <f t="shared" si="16"/>
        <v>1684.2</v>
      </c>
      <c r="T21" s="337">
        <f>Q21*([1]DMT!$G$5-30)</f>
        <v>3171.91</v>
      </c>
    </row>
    <row r="22" spans="2:20" ht="13.5" thickBot="1" x14ac:dyDescent="0.3">
      <c r="B22" s="263" t="s">
        <v>205</v>
      </c>
      <c r="C22" s="264">
        <f t="shared" ref="C22:N22" si="21">SUM(C16:C21)</f>
        <v>6272.6609999999991</v>
      </c>
      <c r="D22" s="265"/>
      <c r="E22" s="267">
        <f t="shared" si="21"/>
        <v>6272.6609999999991</v>
      </c>
      <c r="F22" s="265">
        <f>SUM(F16:F21)</f>
        <v>94.089914999999991</v>
      </c>
      <c r="G22" s="265">
        <f t="shared" si="21"/>
        <v>809.17326899999989</v>
      </c>
      <c r="H22" s="267">
        <f t="shared" si="21"/>
        <v>94.089915000000005</v>
      </c>
      <c r="I22" s="265">
        <f t="shared" si="21"/>
        <v>240.36</v>
      </c>
      <c r="J22" s="265">
        <f t="shared" si="21"/>
        <v>2822.6974500000001</v>
      </c>
      <c r="K22" s="266">
        <f t="shared" si="21"/>
        <v>5316.0801975000004</v>
      </c>
      <c r="L22" s="275">
        <f t="shared" si="21"/>
        <v>22120.61</v>
      </c>
      <c r="M22" s="276">
        <f t="shared" si="21"/>
        <v>331.80915000000005</v>
      </c>
      <c r="N22" s="265">
        <f t="shared" si="21"/>
        <v>2853.5586899999994</v>
      </c>
      <c r="O22" s="277"/>
      <c r="P22" s="265">
        <f t="shared" ref="P22:T22" si="22">SUM(P16:P21)</f>
        <v>22120.61</v>
      </c>
      <c r="Q22" s="265">
        <f>SUM(Q16:Q21)</f>
        <v>663.58</v>
      </c>
      <c r="R22" s="265">
        <f t="shared" si="22"/>
        <v>1695.2799999999997</v>
      </c>
      <c r="S22" s="267">
        <f t="shared" si="22"/>
        <v>19907.400000000001</v>
      </c>
      <c r="T22" s="266">
        <f t="shared" si="22"/>
        <v>37492.270000000004</v>
      </c>
    </row>
    <row r="24" spans="2:20" ht="13.5" thickBot="1" x14ac:dyDescent="0.3"/>
    <row r="25" spans="2:20" ht="26.25" customHeight="1" thickBot="1" x14ac:dyDescent="0.3">
      <c r="B25" s="278" t="s">
        <v>182</v>
      </c>
      <c r="C25" s="248" t="s">
        <v>219</v>
      </c>
      <c r="D25" s="249"/>
      <c r="E25" s="249"/>
      <c r="F25" s="249"/>
      <c r="G25" s="249"/>
      <c r="H25" s="249"/>
      <c r="I25" s="249"/>
      <c r="J25" s="249"/>
      <c r="K25" s="249"/>
      <c r="L25" s="249"/>
      <c r="M25" s="250"/>
    </row>
    <row r="26" spans="2:20" ht="55.5" customHeight="1" thickBot="1" x14ac:dyDescent="0.3">
      <c r="B26" s="251"/>
      <c r="C26" s="279" t="s">
        <v>220</v>
      </c>
      <c r="D26" s="254" t="s">
        <v>221</v>
      </c>
      <c r="E26" s="254" t="s">
        <v>222</v>
      </c>
      <c r="F26" s="280" t="s">
        <v>223</v>
      </c>
      <c r="G26" s="281" t="s">
        <v>224</v>
      </c>
      <c r="H26" s="254" t="s">
        <v>225</v>
      </c>
      <c r="I26" s="254" t="s">
        <v>226</v>
      </c>
      <c r="J26" s="281" t="s">
        <v>227</v>
      </c>
      <c r="K26" s="254" t="s">
        <v>228</v>
      </c>
      <c r="L26" s="282" t="s">
        <v>229</v>
      </c>
      <c r="M26" s="283" t="s">
        <v>230</v>
      </c>
    </row>
    <row r="27" spans="2:20" ht="21" customHeight="1" x14ac:dyDescent="0.25">
      <c r="B27" s="260" t="str">
        <f t="shared" ref="B27:B32" si="23">B16</f>
        <v>RUA BENTO MACHADO LÔBO</v>
      </c>
      <c r="C27" s="345">
        <v>117.1</v>
      </c>
      <c r="D27" s="346">
        <f>C27*0.5792*0.0615*30</f>
        <v>125.13587040000002</v>
      </c>
      <c r="E27" s="346">
        <f>C27*0.5792*0.0615*([1]DMT!$G$8-30)</f>
        <v>235.67255592000001</v>
      </c>
      <c r="F27" s="346">
        <v>14</v>
      </c>
      <c r="G27" s="346">
        <v>22</v>
      </c>
      <c r="H27" s="346">
        <v>13</v>
      </c>
      <c r="I27" s="346">
        <v>4</v>
      </c>
      <c r="J27" s="346">
        <v>53.96</v>
      </c>
      <c r="K27" s="346">
        <v>50</v>
      </c>
      <c r="L27" s="346">
        <v>3</v>
      </c>
      <c r="M27" s="347">
        <f>11+12+13+14</f>
        <v>50</v>
      </c>
    </row>
    <row r="28" spans="2:20" ht="21" customHeight="1" x14ac:dyDescent="0.25">
      <c r="B28" s="260" t="str">
        <f t="shared" si="23"/>
        <v>RUA NATANAEL TÉLES DE ANDRADE</v>
      </c>
      <c r="C28" s="348"/>
      <c r="D28" s="349"/>
      <c r="E28" s="349"/>
      <c r="F28" s="349"/>
      <c r="G28" s="349"/>
      <c r="H28" s="349"/>
      <c r="I28" s="349"/>
      <c r="J28" s="349"/>
      <c r="K28" s="349"/>
      <c r="L28" s="349"/>
      <c r="M28" s="350"/>
    </row>
    <row r="29" spans="2:20" ht="21" customHeight="1" x14ac:dyDescent="0.25">
      <c r="B29" s="260" t="str">
        <f t="shared" si="23"/>
        <v>RUA CUIABÁ</v>
      </c>
      <c r="C29" s="335">
        <v>8.85</v>
      </c>
      <c r="D29" s="336">
        <f>C29*0.5792*0.0615*30</f>
        <v>9.4573223999999989</v>
      </c>
      <c r="E29" s="336">
        <f>C29*0.5792*0.0615*([1]DMT!$G$8-30)</f>
        <v>17.81129052</v>
      </c>
      <c r="F29" s="336">
        <v>1</v>
      </c>
      <c r="G29" s="336">
        <v>0</v>
      </c>
      <c r="H29" s="336">
        <v>0</v>
      </c>
      <c r="I29" s="336">
        <v>0</v>
      </c>
      <c r="J29" s="336">
        <v>0</v>
      </c>
      <c r="K29" s="336">
        <v>0</v>
      </c>
      <c r="L29" s="336">
        <v>0</v>
      </c>
      <c r="M29" s="337">
        <v>0</v>
      </c>
    </row>
    <row r="30" spans="2:20" ht="21" customHeight="1" x14ac:dyDescent="0.25">
      <c r="B30" s="284" t="str">
        <f t="shared" si="23"/>
        <v>RUA JOAQUIM CLOLAÇO</v>
      </c>
      <c r="C30" s="327">
        <v>0</v>
      </c>
      <c r="D30" s="328">
        <f t="shared" ref="D30:D31" si="24">C30*0.5792*0.0615*30</f>
        <v>0</v>
      </c>
      <c r="E30" s="328">
        <f>C30*0.5792*0.0615*([1]DMT!$G$8-30)</f>
        <v>0</v>
      </c>
      <c r="F30" s="328">
        <v>1</v>
      </c>
      <c r="G30" s="328">
        <v>1</v>
      </c>
      <c r="H30" s="328">
        <v>0</v>
      </c>
      <c r="I30" s="328">
        <v>0</v>
      </c>
      <c r="J30" s="328">
        <v>0</v>
      </c>
      <c r="K30" s="328">
        <v>0</v>
      </c>
      <c r="L30" s="328">
        <v>0</v>
      </c>
      <c r="M30" s="330">
        <v>0</v>
      </c>
    </row>
    <row r="31" spans="2:20" ht="21" customHeight="1" x14ac:dyDescent="0.25">
      <c r="B31" s="261" t="str">
        <f t="shared" si="23"/>
        <v>RUA DUQUE DE CAXIAS</v>
      </c>
      <c r="C31" s="331">
        <v>65.599999999999994</v>
      </c>
      <c r="D31" s="336">
        <f t="shared" si="24"/>
        <v>70.101734399999998</v>
      </c>
      <c r="E31" s="336">
        <f>C31*0.5792*0.0615*([1]DMT!$G$8-30)</f>
        <v>132.02493311999999</v>
      </c>
      <c r="F31" s="333">
        <v>1</v>
      </c>
      <c r="G31" s="332">
        <v>1</v>
      </c>
      <c r="H31" s="333">
        <v>0</v>
      </c>
      <c r="I31" s="333">
        <v>0</v>
      </c>
      <c r="J31" s="332">
        <v>0</v>
      </c>
      <c r="K31" s="332">
        <v>0</v>
      </c>
      <c r="L31" s="332">
        <v>0</v>
      </c>
      <c r="M31" s="334">
        <v>0</v>
      </c>
    </row>
    <row r="32" spans="2:20" ht="21" customHeight="1" thickBot="1" x14ac:dyDescent="0.3">
      <c r="B32" s="261" t="str">
        <f t="shared" si="23"/>
        <v>RUA SANTA ROSA</v>
      </c>
      <c r="C32" s="335">
        <v>0</v>
      </c>
      <c r="D32" s="336">
        <f>C32*0.5792*0.0615*30</f>
        <v>0</v>
      </c>
      <c r="E32" s="336">
        <f>C32*0.5792*0.0615*([1]DMT!$G$8-30)</f>
        <v>0</v>
      </c>
      <c r="F32" s="344">
        <v>3</v>
      </c>
      <c r="G32" s="336">
        <v>1</v>
      </c>
      <c r="H32" s="344">
        <v>0</v>
      </c>
      <c r="I32" s="344">
        <v>0</v>
      </c>
      <c r="J32" s="336">
        <v>0</v>
      </c>
      <c r="K32" s="336">
        <v>0</v>
      </c>
      <c r="L32" s="336">
        <v>0</v>
      </c>
      <c r="M32" s="351">
        <v>0</v>
      </c>
    </row>
    <row r="33" spans="2:13" ht="13.5" thickBot="1" x14ac:dyDescent="0.3">
      <c r="B33" s="263" t="s">
        <v>205</v>
      </c>
      <c r="C33" s="264">
        <f t="shared" ref="C33:L33" si="25">SUM(C27:C32)</f>
        <v>191.54999999999998</v>
      </c>
      <c r="D33" s="265">
        <f t="shared" si="25"/>
        <v>204.69492720000002</v>
      </c>
      <c r="E33" s="265">
        <f t="shared" si="25"/>
        <v>385.50877955999999</v>
      </c>
      <c r="F33" s="267">
        <f t="shared" si="25"/>
        <v>20</v>
      </c>
      <c r="G33" s="265">
        <f t="shared" si="25"/>
        <v>25</v>
      </c>
      <c r="H33" s="267">
        <f t="shared" si="25"/>
        <v>13</v>
      </c>
      <c r="I33" s="267">
        <f t="shared" ref="I33" si="26">SUM(I27:I32)</f>
        <v>4</v>
      </c>
      <c r="J33" s="267">
        <f t="shared" si="25"/>
        <v>53.96</v>
      </c>
      <c r="K33" s="265">
        <f t="shared" si="25"/>
        <v>50</v>
      </c>
      <c r="L33" s="265">
        <f t="shared" si="25"/>
        <v>3</v>
      </c>
      <c r="M33" s="266">
        <f t="shared" ref="M33" si="27">SUM(M27:M32)</f>
        <v>50</v>
      </c>
    </row>
  </sheetData>
  <mergeCells count="19">
    <mergeCell ref="K27:K28"/>
    <mergeCell ref="L27:L28"/>
    <mergeCell ref="M27:M28"/>
    <mergeCell ref="B25:B26"/>
    <mergeCell ref="C25:M25"/>
    <mergeCell ref="C27:C28"/>
    <mergeCell ref="D27:D28"/>
    <mergeCell ref="E27:E28"/>
    <mergeCell ref="F27:F28"/>
    <mergeCell ref="G27:G28"/>
    <mergeCell ref="H27:H28"/>
    <mergeCell ref="I27:I28"/>
    <mergeCell ref="J27:J28"/>
    <mergeCell ref="B3:B4"/>
    <mergeCell ref="C3:J3"/>
    <mergeCell ref="K3:R3"/>
    <mergeCell ref="B14:B15"/>
    <mergeCell ref="C14:K14"/>
    <mergeCell ref="L14:T14"/>
  </mergeCells>
  <pageMargins left="0.51181102362204722" right="0.51181102362204722" top="0.78740157480314965" bottom="0.78740157480314965" header="0.31496062992125984" footer="0.31496062992125984"/>
  <pageSetup paperSize="8" scale="74" fitToHeight="0" orientation="landscape" horizontalDpi="1200" verticalDpi="1200" r:id="rId1"/>
  <headerFooter>
    <oddHeader>&amp;L&amp;G&amp;R&amp;G</oddHeader>
  </headerFooter>
  <colBreaks count="1" manualBreakCount="1">
    <brk id="17" max="34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PRELIMINARES</vt:lpstr>
      <vt:lpstr>DRENAGEM</vt:lpstr>
      <vt:lpstr>PAVIMENTAÇÃO</vt:lpstr>
      <vt:lpstr>DRENAGEM!Area_de_impressao</vt:lpstr>
      <vt:lpstr>PAVIMENTAÇÃO!Area_de_impressao</vt:lpstr>
      <vt:lpstr>PRELIMINARES!Area_de_impressao</vt:lpstr>
      <vt:lpstr>DRENAGEM!Titulos_de_impressao</vt:lpstr>
    </vt:vector>
  </TitlesOfParts>
  <Company>Governo do Estado de Mato Grosso do Sul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de Souza Menezes da Costa</dc:creator>
  <cp:lastModifiedBy>Julia de Souza Menezes da Costa</cp:lastModifiedBy>
  <dcterms:created xsi:type="dcterms:W3CDTF">2024-11-04T20:22:45Z</dcterms:created>
  <dcterms:modified xsi:type="dcterms:W3CDTF">2024-11-04T20:24:36Z</dcterms:modified>
</cp:coreProperties>
</file>