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280" windowHeight="10035"/>
  </bookViews>
  <sheets>
    <sheet name="Total 100%" sheetId="1" r:id="rId1"/>
    <sheet name="Planilha1" sheetId="2" r:id="rId2"/>
    <sheet name="Planilha2" sheetId="3" r:id="rId3"/>
  </sheets>
  <definedNames>
    <definedName name="_xlnm.Print_Area" localSheetId="0">'Total 100%'!$B$2:$M$104</definedName>
    <definedName name="_xlnm.Print_Titles" localSheetId="0">'Total 100%'!$2:$10</definedName>
  </definedNames>
  <calcPr calcId="162913"/>
</workbook>
</file>

<file path=xl/calcChain.xml><?xml version="1.0" encoding="utf-8"?>
<calcChain xmlns="http://schemas.openxmlformats.org/spreadsheetml/2006/main">
  <c r="I12" i="1" l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11" i="1"/>
  <c r="G108" i="2" l="1"/>
  <c r="F108" i="2"/>
  <c r="E108" i="2"/>
  <c r="D108" i="2"/>
  <c r="C108" i="2"/>
  <c r="B108" i="2"/>
  <c r="G90" i="2"/>
  <c r="F90" i="2"/>
  <c r="E90" i="2"/>
  <c r="D90" i="2"/>
  <c r="C90" i="2"/>
  <c r="B90" i="2"/>
  <c r="G76" i="2"/>
  <c r="F76" i="2"/>
  <c r="E76" i="2"/>
  <c r="D76" i="2"/>
  <c r="C76" i="2"/>
  <c r="B76" i="2"/>
  <c r="G61" i="2"/>
  <c r="F61" i="2"/>
  <c r="E61" i="2"/>
  <c r="D61" i="2"/>
  <c r="C61" i="2"/>
  <c r="B61" i="2"/>
  <c r="G58" i="2"/>
  <c r="F58" i="2"/>
  <c r="E58" i="2"/>
  <c r="D58" i="2"/>
  <c r="C58" i="2"/>
  <c r="B58" i="2"/>
  <c r="G38" i="2"/>
  <c r="F38" i="2"/>
  <c r="E38" i="2"/>
  <c r="D38" i="2"/>
  <c r="C38" i="2"/>
  <c r="B38" i="2"/>
  <c r="G32" i="2"/>
  <c r="F32" i="2"/>
  <c r="E32" i="2"/>
  <c r="D32" i="2"/>
  <c r="C32" i="2"/>
  <c r="B32" i="2"/>
  <c r="G14" i="2"/>
  <c r="F14" i="2"/>
  <c r="E14" i="2"/>
  <c r="D14" i="2"/>
  <c r="C14" i="2"/>
  <c r="B14" i="2"/>
  <c r="J12" i="1" l="1"/>
  <c r="L12" i="1"/>
  <c r="J25" i="1"/>
  <c r="L25" i="1"/>
  <c r="J22" i="1"/>
  <c r="L22" i="1"/>
  <c r="J54" i="1"/>
  <c r="L54" i="1"/>
  <c r="J19" i="1"/>
  <c r="L19" i="1"/>
  <c r="J70" i="1"/>
  <c r="L70" i="1"/>
  <c r="J56" i="1"/>
  <c r="L56" i="1"/>
  <c r="J57" i="1"/>
  <c r="L57" i="1"/>
  <c r="J61" i="1"/>
  <c r="L61" i="1"/>
  <c r="J14" i="1"/>
  <c r="L14" i="1"/>
  <c r="J51" i="1"/>
  <c r="L51" i="1"/>
  <c r="J65" i="1"/>
  <c r="L65" i="1"/>
  <c r="J38" i="1"/>
  <c r="L38" i="1"/>
  <c r="J48" i="1"/>
  <c r="L48" i="1"/>
  <c r="J24" i="1"/>
  <c r="L24" i="1"/>
  <c r="J27" i="1"/>
  <c r="L27" i="1"/>
  <c r="J67" i="1"/>
  <c r="L67" i="1"/>
  <c r="J40" i="1"/>
  <c r="L40" i="1"/>
  <c r="J16" i="1"/>
  <c r="L16" i="1"/>
  <c r="J62" i="1"/>
  <c r="L62" i="1"/>
  <c r="J72" i="1"/>
  <c r="L72" i="1"/>
  <c r="J26" i="1"/>
  <c r="L26" i="1"/>
  <c r="J17" i="1"/>
  <c r="L17" i="1"/>
  <c r="J15" i="1"/>
  <c r="L15" i="1"/>
  <c r="J23" i="1"/>
  <c r="L23" i="1"/>
  <c r="J43" i="1"/>
  <c r="L43" i="1"/>
  <c r="J35" i="1"/>
  <c r="L35" i="1"/>
  <c r="J37" i="1" l="1"/>
  <c r="J32" i="1"/>
  <c r="J20" i="1"/>
  <c r="J53" i="1"/>
  <c r="J68" i="1"/>
  <c r="J34" i="1"/>
  <c r="J42" i="1"/>
  <c r="J29" i="1"/>
  <c r="J44" i="1"/>
  <c r="J60" i="1"/>
  <c r="J55" i="1"/>
  <c r="J47" i="1"/>
  <c r="J46" i="1"/>
  <c r="J52" i="1"/>
  <c r="J66" i="1"/>
  <c r="J28" i="1"/>
  <c r="J30" i="1"/>
  <c r="J33" i="1"/>
  <c r="J11" i="1"/>
  <c r="J13" i="1"/>
  <c r="J69" i="1"/>
  <c r="J71" i="1"/>
  <c r="J36" i="1"/>
  <c r="J45" i="1"/>
  <c r="J50" i="1"/>
  <c r="J41" i="1"/>
  <c r="J18" i="1"/>
  <c r="J64" i="1"/>
  <c r="J63" i="1"/>
  <c r="J21" i="1"/>
  <c r="J58" i="1"/>
  <c r="J49" i="1"/>
  <c r="J59" i="1"/>
  <c r="J31" i="1"/>
  <c r="J39" i="1"/>
  <c r="J74" i="1" l="1"/>
  <c r="K12" i="1" s="1"/>
  <c r="L71" i="1"/>
  <c r="L63" i="1"/>
  <c r="L64" i="1"/>
  <c r="L59" i="1"/>
  <c r="L55" i="1"/>
  <c r="K70" i="1" l="1"/>
  <c r="K14" i="1"/>
  <c r="K26" i="1"/>
  <c r="K40" i="1"/>
  <c r="K23" i="1"/>
  <c r="K57" i="1"/>
  <c r="K72" i="1"/>
  <c r="K15" i="1"/>
  <c r="K67" i="1"/>
  <c r="K56" i="1"/>
  <c r="K38" i="1"/>
  <c r="K24" i="1"/>
  <c r="K22" i="1"/>
  <c r="K25" i="1"/>
  <c r="K43" i="1"/>
  <c r="K61" i="1"/>
  <c r="K54" i="1"/>
  <c r="K65" i="1"/>
  <c r="K16" i="1"/>
  <c r="K35" i="1"/>
  <c r="K62" i="1"/>
  <c r="K19" i="1"/>
  <c r="K17" i="1"/>
  <c r="K27" i="1"/>
  <c r="K48" i="1"/>
  <c r="K51" i="1"/>
  <c r="L46" i="1"/>
  <c r="L66" i="1"/>
  <c r="L28" i="1"/>
  <c r="L60" i="1"/>
  <c r="L30" i="1"/>
  <c r="L33" i="1"/>
  <c r="L29" i="1"/>
  <c r="L52" i="1"/>
  <c r="L50" i="1"/>
  <c r="L18" i="1"/>
  <c r="L58" i="1" l="1"/>
  <c r="L32" i="1"/>
  <c r="L34" i="1"/>
  <c r="L36" i="1"/>
  <c r="L11" i="1"/>
  <c r="L47" i="1"/>
  <c r="L45" i="1"/>
  <c r="L53" i="1"/>
  <c r="L42" i="1"/>
  <c r="L69" i="1"/>
  <c r="L21" i="1"/>
  <c r="L41" i="1"/>
  <c r="L39" i="1"/>
  <c r="L13" i="1"/>
  <c r="L31" i="1"/>
  <c r="L68" i="1"/>
  <c r="L44" i="1"/>
  <c r="L37" i="1"/>
  <c r="L49" i="1" l="1"/>
  <c r="L20" i="1"/>
  <c r="K55" i="1" l="1"/>
  <c r="K71" i="1"/>
  <c r="K64" i="1"/>
  <c r="K63" i="1"/>
  <c r="K59" i="1"/>
  <c r="K18" i="1"/>
  <c r="K45" i="1" l="1"/>
  <c r="K42" i="1"/>
  <c r="K58" i="1"/>
  <c r="K32" i="1"/>
  <c r="K36" i="1"/>
  <c r="K49" i="1"/>
  <c r="K20" i="1"/>
  <c r="K53" i="1"/>
  <c r="K44" i="1"/>
  <c r="K34" i="1"/>
  <c r="K68" i="1"/>
  <c r="K13" i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K31" i="1"/>
  <c r="K39" i="1"/>
  <c r="K69" i="1"/>
  <c r="K41" i="1"/>
  <c r="K21" i="1"/>
  <c r="K47" i="1"/>
  <c r="K11" i="1"/>
  <c r="M11" i="1" s="1"/>
  <c r="M12" i="1" s="1"/>
  <c r="K46" i="1"/>
  <c r="K37" i="1"/>
  <c r="K66" i="1"/>
  <c r="K28" i="1"/>
  <c r="K60" i="1"/>
  <c r="K30" i="1"/>
  <c r="K33" i="1"/>
  <c r="K29" i="1"/>
  <c r="K52" i="1"/>
  <c r="K50" i="1"/>
  <c r="M31" i="1" l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</calcChain>
</file>

<file path=xl/sharedStrings.xml><?xml version="1.0" encoding="utf-8"?>
<sst xmlns="http://schemas.openxmlformats.org/spreadsheetml/2006/main" count="912" uniqueCount="257">
  <si>
    <t>GOVERNO DO ESTADO DE MATO GROSSO DO SUL</t>
  </si>
  <si>
    <t>SECRETARIA DE ESTADO DE INFRAESTRUTURA E LOGÍSTICA - SEILOG</t>
  </si>
  <si>
    <t>AGÊNCIA ESTADUAL DE GESTÃO DE EMPREENDIMENTOS - AGESUL</t>
  </si>
  <si>
    <t>Descrição</t>
  </si>
  <si>
    <t>Placa de obra em chapa de aço galvanizado - GPOV</t>
  </si>
  <si>
    <t>m²</t>
  </si>
  <si>
    <t>un</t>
  </si>
  <si>
    <t>m³</t>
  </si>
  <si>
    <t>t</t>
  </si>
  <si>
    <t>m</t>
  </si>
  <si>
    <t>h</t>
  </si>
  <si>
    <t>Armação em aço CA-50 - fornecimento, preparo e colocação</t>
  </si>
  <si>
    <t>kg</t>
  </si>
  <si>
    <t>mês</t>
  </si>
  <si>
    <t>Veículo leve - 53 kW (sem motorista)</t>
  </si>
  <si>
    <t>AGC1000001</t>
  </si>
  <si>
    <t>BDI</t>
  </si>
  <si>
    <t>Serviço</t>
  </si>
  <si>
    <t>Material</t>
  </si>
  <si>
    <t>Código</t>
  </si>
  <si>
    <t>Unidade</t>
  </si>
  <si>
    <t>Quantidade</t>
  </si>
  <si>
    <t>Custo unitário</t>
  </si>
  <si>
    <t>Preço total</t>
  </si>
  <si>
    <t>Porcentagem</t>
  </si>
  <si>
    <t>Código2</t>
  </si>
  <si>
    <t>Porcentagem Acumulada</t>
  </si>
  <si>
    <t>Curva ABC - Serviços</t>
  </si>
  <si>
    <t xml:space="preserve">Total: </t>
  </si>
  <si>
    <t>P9819</t>
  </si>
  <si>
    <t>P9840</t>
  </si>
  <si>
    <t>P9827</t>
  </si>
  <si>
    <t>P9876</t>
  </si>
  <si>
    <t>Armação em aço CA-60 - fornecimento, preparo e colocação</t>
  </si>
  <si>
    <t>Preço</t>
  </si>
  <si>
    <t>Compactação manual com soquete vibratório</t>
  </si>
  <si>
    <t>Desmatamento, destocamento e limpeza de área com árvores de diâmetro até 0,15 m</t>
  </si>
  <si>
    <t>IMT9900335</t>
  </si>
  <si>
    <t>Execução de estacas raiz</t>
  </si>
  <si>
    <t>Instalação da central de concreto com capacidade de 30m³/h</t>
  </si>
  <si>
    <t>IMT0000156</t>
  </si>
  <si>
    <t>Mobilização e Desmobilização de Equipamentos</t>
  </si>
  <si>
    <t>IMT9900045</t>
  </si>
  <si>
    <t>Instalação de Canteiro e Acampamento</t>
  </si>
  <si>
    <t>IMT9900540</t>
  </si>
  <si>
    <t>Mobilização e Desmobilização de equipamentos para lançamento de vigas</t>
  </si>
  <si>
    <t>IMT0000007</t>
  </si>
  <si>
    <t>Despesas Diversas</t>
  </si>
  <si>
    <t>P9949</t>
  </si>
  <si>
    <t>P9858</t>
  </si>
  <si>
    <t>Lançamento de viga pré-moldada de 980 a 1.225 kN com utilização de treliça lançadeira e carrelone</t>
  </si>
  <si>
    <t>P9950</t>
  </si>
  <si>
    <t>P9833</t>
  </si>
  <si>
    <t>IMT9900561</t>
  </si>
  <si>
    <t>Locação de Imóveis para Residência/Alojamento</t>
  </si>
  <si>
    <t>IMT0000182</t>
  </si>
  <si>
    <t>AGE5010029</t>
  </si>
  <si>
    <t>Apoio náutico para execução das fundações</t>
  </si>
  <si>
    <t>IMT9900195</t>
  </si>
  <si>
    <t>Mobilização de pessoal e debandas</t>
  </si>
  <si>
    <t>IMT9900196</t>
  </si>
  <si>
    <t>Desmobilização de pessoal e debandas</t>
  </si>
  <si>
    <t>Ancoragem ativa com 10 cordoalhas aderentes d = 12,7 mm - fornecimento e instalação</t>
  </si>
  <si>
    <t>Camisa metálica com espessura de 6,3 mm d = 400 mm - para passagem de lâmina d’água - posicionamento</t>
  </si>
  <si>
    <t>IMT0000171</t>
  </si>
  <si>
    <t>Junta de dilatação em elastômero e perfil vv - l = 50 mm e h = 80 mm - fornecimento e instalação</t>
  </si>
  <si>
    <t>Arrasamento de estacas de concreto com seção superior à 900 cm²</t>
  </si>
  <si>
    <t>Placa em aço - película i + iii - fornecimento e implantação</t>
  </si>
  <si>
    <t>Concreto para bombeamento fck = 35 MPa - confecção em central dosadora de 30 m³/h - areia e brita comerciais</t>
  </si>
  <si>
    <t>Terminal de ancoragem de defensa metálica em barreira New Jersey - fornecimento e implantação</t>
  </si>
  <si>
    <t>Concreto magro - confecção em betoneira e lançamento manual - areia e brita comerciais</t>
  </si>
  <si>
    <t>Concreto fck = 30 MPa - confecção em central dosadora de 30 m³/h - areia e brita comerciais</t>
  </si>
  <si>
    <t>Ancoragem de defensa semimaleável simples - fornecimento e implantação</t>
  </si>
  <si>
    <t>Defensa semimaleável simples - fornecimento e implantação</t>
  </si>
  <si>
    <t>Enrocamento de pedra espalhada e compactada mecanicamente - pedra de mão comercial - fornecimento e assentamento</t>
  </si>
  <si>
    <t>Ancoragem passiva com 10 cordoalhas aderentes d = 12,7 mm - fornecimento e instalação</t>
  </si>
  <si>
    <t>Aparelho de apoio de neoprene fretado para estruturas pré-moldadas - fornecimento e instalação</t>
  </si>
  <si>
    <t>dm³</t>
  </si>
  <si>
    <t>Suporte para placa de sinalização em madeira de lei tratada 8 x 8 cm - fornecimento e implantação</t>
  </si>
  <si>
    <t>Formas de compensado resinado 12 mm - uso geral - utilização de 2 vezes - confecção, instalação e retirada</t>
  </si>
  <si>
    <t>Tachão refletivo em plástico injetado - bidirecional - fornecimento e colocação</t>
  </si>
  <si>
    <t>Dreno de pvc d = 100 mm para oae - fornecimento e instalação</t>
  </si>
  <si>
    <t>Lançamento mecânico de concreto com bomba rebocável com capacidade de 30 m³/h - confecção em central dosadora de 30 m³/h</t>
  </si>
  <si>
    <t>Plataforma de trabalho em madeira apoiada no solo - altura de até 6 m - utilização de 5 vezes - confecção, instalação e retirada</t>
  </si>
  <si>
    <t>Lançamento de pré-laje com utilização de guindauto</t>
  </si>
  <si>
    <t>AGE5010024</t>
  </si>
  <si>
    <t>Argamassa para estaca raiz com D = 31 cm</t>
  </si>
  <si>
    <t>Lançamento livre de concreto usinado por meio de caminhão betoneira - confecção em central dosadora de 30 m³/h</t>
  </si>
  <si>
    <t>Bainha metálica redonda d = 65 mm para 10 cordoalhas d = 12,7 mm - fornecimento, instalação e injeção de nata de cimento</t>
  </si>
  <si>
    <t>Carga, manobra e descarga de materiais diversos em caminhão carroceria com capacidade de 7 t e com guindauto com capacidade de elevação de 6,2 t</t>
  </si>
  <si>
    <t>Pintura de faixa com tinta acrílica emulsionada em água - espessura de 0,3 mm</t>
  </si>
  <si>
    <t>Cordoalha cp 190 rb d = 12,7 mm - fornecimento e instalação</t>
  </si>
  <si>
    <t>Escavação, carga e transporte de material de 1ª categoria - DMT de 2.500 a 3.000 m - caminho de serviço em revestimento primário - com escavadeira e caminhão basculante de 14 m³</t>
  </si>
  <si>
    <t>Escavação, carga e transporte de material de 1ª categoria - DMT de 50 a 200 m - caminho de serviço em revestimento primário - com escavadeira e caminhão basculante de 14 m³</t>
  </si>
  <si>
    <t>Compactação de aterros a 100% do proctor normal</t>
  </si>
  <si>
    <t>Adensamento de concreto por vibrador de imersão</t>
  </si>
  <si>
    <t>Item</t>
  </si>
  <si>
    <t>Unid.</t>
  </si>
  <si>
    <t>Qtde.</t>
  </si>
  <si>
    <t>Custo Unitário</t>
  </si>
  <si>
    <t>02.02.07 / 02.03.06 / 03.01.07 / 03.02.05 / 03.03.06 / 04.02.11 / 04.03.06 / 04.04.06 / 04.05.05 / 04.06.04 / 04.07.05</t>
  </si>
  <si>
    <t>04.02.06</t>
  </si>
  <si>
    <t>05.01.06</t>
  </si>
  <si>
    <t>04.02.07</t>
  </si>
  <si>
    <t>04.02.01</t>
  </si>
  <si>
    <t>02.01.02</t>
  </si>
  <si>
    <t>02.01.04</t>
  </si>
  <si>
    <t>02.01.05 / 02.02.02 / 02.03.01 / 03.01.02 / 03.02.01 / 03.03.02 / 04.02.02 / 04.03.01 / 04.04.01 / 04.05.01 / 04.07.01</t>
  </si>
  <si>
    <t>02.03.02 / 03.01.03 / 04.02.03 / 04.03.02 / 04.04.02</t>
  </si>
  <si>
    <t>02.01.06</t>
  </si>
  <si>
    <t>06.03.02</t>
  </si>
  <si>
    <t>04.02.04</t>
  </si>
  <si>
    <t>02.01.03</t>
  </si>
  <si>
    <t>04.03.07</t>
  </si>
  <si>
    <t>05.02.03</t>
  </si>
  <si>
    <t>05.02.04</t>
  </si>
  <si>
    <t>02.02.05 / 02.03.04 / 03.01.05 / 03.02.03 / 03.03.04 / 04.03.04 / 04.04.04 / 04.05.03 / 04.06.02 / 04.07.03</t>
  </si>
  <si>
    <t>02.02.04 / 04.01.02</t>
  </si>
  <si>
    <t>04.02.09</t>
  </si>
  <si>
    <t>04.02.05</t>
  </si>
  <si>
    <t>05.01.05</t>
  </si>
  <si>
    <t>05.02.01</t>
  </si>
  <si>
    <t>01.02.03</t>
  </si>
  <si>
    <t>04.04.07</t>
  </si>
  <si>
    <t>06.01.02</t>
  </si>
  <si>
    <t>06.01.01</t>
  </si>
  <si>
    <t>05.02.05</t>
  </si>
  <si>
    <t>05.02.02</t>
  </si>
  <si>
    <t>02.02.01</t>
  </si>
  <si>
    <t>03.01.01 / 03.03.01</t>
  </si>
  <si>
    <t>Escoramento com pontaletes D = 15 cm - utilização de 1 vez - confecção e instalação</t>
  </si>
  <si>
    <t>02.01.01</t>
  </si>
  <si>
    <t>06.02.02</t>
  </si>
  <si>
    <t>02.02.03 / 02.03.03 / 03.01.04 / 03.02.02 / 03.03.03 / 04.01.01 / 04.02.08 / 04.03.03 / 04.04.03 / 04.05.02 / 04.06.01 / 04.07.02</t>
  </si>
  <si>
    <t>01.01.03</t>
  </si>
  <si>
    <t>01.01.01</t>
  </si>
  <si>
    <t>04.07.06</t>
  </si>
  <si>
    <t>04.03.08</t>
  </si>
  <si>
    <t>04.02.12</t>
  </si>
  <si>
    <t>02.02.06</t>
  </si>
  <si>
    <t>02.03.05 / 03.01.06 / 03.02.04 / 03.03.05 / 04.02.10 / 04.03.05 / 04.04.05 / 04.05.04 / 04.06.03 / 04.07.04</t>
  </si>
  <si>
    <t>01.01.04</t>
  </si>
  <si>
    <t>06.07.01</t>
  </si>
  <si>
    <t>01.02.02</t>
  </si>
  <si>
    <t>01.02.01</t>
  </si>
  <si>
    <t>04.02.13</t>
  </si>
  <si>
    <t>05.01.03</t>
  </si>
  <si>
    <t>01.01.02</t>
  </si>
  <si>
    <t>05.01.01</t>
  </si>
  <si>
    <t>02.03.07</t>
  </si>
  <si>
    <t>05.01.02</t>
  </si>
  <si>
    <t>05.01.04</t>
  </si>
  <si>
    <t>06.04.01</t>
  </si>
  <si>
    <t>05.01.07</t>
  </si>
  <si>
    <t>06.03.01</t>
  </si>
  <si>
    <t>06.01.04</t>
  </si>
  <si>
    <t>06.02.01</t>
  </si>
  <si>
    <t>03.01.02</t>
  </si>
  <si>
    <t>03.02.01</t>
  </si>
  <si>
    <t>03.02.02</t>
  </si>
  <si>
    <t>03.02.03</t>
  </si>
  <si>
    <t>03.02.04</t>
  </si>
  <si>
    <t>03.02.05</t>
  </si>
  <si>
    <t>04.01.01</t>
  </si>
  <si>
    <t>Plantio de grama comercial em placas</t>
  </si>
  <si>
    <t>03.03.03</t>
  </si>
  <si>
    <t>03.01.01</t>
  </si>
  <si>
    <t>05.02.06</t>
  </si>
  <si>
    <t>03.03.01</t>
  </si>
  <si>
    <t>03.01.03</t>
  </si>
  <si>
    <t>03.01.04</t>
  </si>
  <si>
    <t>03.01.05</t>
  </si>
  <si>
    <t>03.01.06</t>
  </si>
  <si>
    <t>03.01.07</t>
  </si>
  <si>
    <t>04.01.02</t>
  </si>
  <si>
    <t>04.03.01</t>
  </si>
  <si>
    <t>04.02.02</t>
  </si>
  <si>
    <t>04.03.02</t>
  </si>
  <si>
    <t>02.02.07</t>
  </si>
  <si>
    <t>02.03.06</t>
  </si>
  <si>
    <t>03.03.06</t>
  </si>
  <si>
    <t>04.02.11</t>
  </si>
  <si>
    <t>04.03.06</t>
  </si>
  <si>
    <t>04.04.06</t>
  </si>
  <si>
    <t>04.05.05</t>
  </si>
  <si>
    <t>04.06.04</t>
  </si>
  <si>
    <t>04.07.05</t>
  </si>
  <si>
    <t>0307732</t>
  </si>
  <si>
    <t>02.01.05</t>
  </si>
  <si>
    <t>0407819</t>
  </si>
  <si>
    <t>02.02.02</t>
  </si>
  <si>
    <t>02.03.01</t>
  </si>
  <si>
    <t>03.03.02</t>
  </si>
  <si>
    <t>04.04.01</t>
  </si>
  <si>
    <t>04.05.01</t>
  </si>
  <si>
    <t>04.07.01</t>
  </si>
  <si>
    <t>02.03.02</t>
  </si>
  <si>
    <t>0407820</t>
  </si>
  <si>
    <t>04.02.03</t>
  </si>
  <si>
    <t>04.04.02</t>
  </si>
  <si>
    <t>P9806</t>
  </si>
  <si>
    <t>Auxiliar administrativo - mensalista</t>
  </si>
  <si>
    <t>06.05.02</t>
  </si>
  <si>
    <t>Auxiliar de laboratório - mensalista</t>
  </si>
  <si>
    <t>Auxiliar de topografia - mensalista</t>
  </si>
  <si>
    <t>02.02.05</t>
  </si>
  <si>
    <t>02.03.04</t>
  </si>
  <si>
    <t>03.03.04</t>
  </si>
  <si>
    <t>04.03.04</t>
  </si>
  <si>
    <t>04.04.04</t>
  </si>
  <si>
    <t>04.05.03</t>
  </si>
  <si>
    <t>04.06.02</t>
  </si>
  <si>
    <t>04.07.03</t>
  </si>
  <si>
    <t>02.02.04</t>
  </si>
  <si>
    <t>Encarregado geral - mensalista</t>
  </si>
  <si>
    <t>Engenheiro supervisor - mensalista</t>
  </si>
  <si>
    <t>02.02.03</t>
  </si>
  <si>
    <t>02.03.03</t>
  </si>
  <si>
    <t>04.02.08</t>
  </si>
  <si>
    <t>04.03.03</t>
  </si>
  <si>
    <t>04.04.03</t>
  </si>
  <si>
    <t>04.05.02</t>
  </si>
  <si>
    <t>04.06.01</t>
  </si>
  <si>
    <t>04.07.02</t>
  </si>
  <si>
    <t>0903804</t>
  </si>
  <si>
    <t>0307737</t>
  </si>
  <si>
    <t>06.05.01</t>
  </si>
  <si>
    <t>Laboratorista - mensalista</t>
  </si>
  <si>
    <t>02.03.05</t>
  </si>
  <si>
    <t>03.03.05</t>
  </si>
  <si>
    <t>04.02.10</t>
  </si>
  <si>
    <t>04.03.05</t>
  </si>
  <si>
    <t>04.04.05</t>
  </si>
  <si>
    <t>04.05.04</t>
  </si>
  <si>
    <t>04.06.03</t>
  </si>
  <si>
    <t>04.07.04</t>
  </si>
  <si>
    <t>06.06.01</t>
  </si>
  <si>
    <t>Manutenção do Canteiro de Obras e Acampamentos</t>
  </si>
  <si>
    <t>06.01.03</t>
  </si>
  <si>
    <t>P9958</t>
  </si>
  <si>
    <t>Motorista de ônibus - mensalista</t>
  </si>
  <si>
    <t>06.01.05</t>
  </si>
  <si>
    <t>IMT0000666</t>
  </si>
  <si>
    <t>Ônibus com capacidade para 46 passageiros - 153 kW (sem motorista)</t>
  </si>
  <si>
    <t>Técnico de segurança do trabalho - mensalista</t>
  </si>
  <si>
    <t>Topógrafo - mensalista</t>
  </si>
  <si>
    <t>Vigia - mensalista</t>
  </si>
  <si>
    <t>02.01.05 - 02.02.02 - 02.03.01 - 03.01.02 - 03.02.01 - 03.03.02 - 04.02.02 - 04.03.01 - 04.04.01 - 04.05.01 - 04.07.01</t>
  </si>
  <si>
    <t>02.03.02 - 03.01.03 - 04.02.03 - 04.03.02 - 04.04.02</t>
  </si>
  <si>
    <t>02.02.07 - 02.03.06 - 03.01.07 - 03.02.05 - 03.03.06 - 04.02.11 - 04.03.06 - 04.04.06 - 04.05.05 - 04.06.04 - 04.07.05</t>
  </si>
  <si>
    <t>02.02.04 - 04.01.02</t>
  </si>
  <si>
    <t>02.03.05 - 03.01.06 - 03.02.04 - 03.03.05 - 04.02.10 - 04.03.05 - 04.04.05 - 04.05.04 - 04.06.03 - 04.07.04</t>
  </si>
  <si>
    <t>02.02.05 - 02.03.04 - 03.01.05 - 03.02.03 - 03.03.04 - 04.03.04 - 04.04.04 - 04.05.03 - 04.06.02 - 04.07.03</t>
  </si>
  <si>
    <t>03.01.01 - 03.03.01</t>
  </si>
  <si>
    <t>02.02.03 - 02.03.03 - 03.01.04 - 03.02.02 - 03.03.03 - 04.01.01 - 04.02.08 - 04.03.03 - 04.04.03 - 04.05.02 - 04.06.01 - 04.07.02</t>
  </si>
  <si>
    <t>P9842</t>
  </si>
  <si>
    <t>Faxineiro - mensalista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</si>
</sst>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164" formatCode="###,##0.000"/>
    <numFmt numFmtId="165" formatCode="###,##0.00"/>
    <numFmt numFmtId="166" formatCode="0.000"/>
  </numFmts>
  <fonts count="8" x14ac:knownFonts="1">
    <font>
      <sz val="10"/>
      <name val="Arial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 applyProtection="1"/>
    <xf numFmtId="0" fontId="2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Continuous" vertical="center" wrapText="1"/>
    </xf>
    <xf numFmtId="0" fontId="5" fillId="0" borderId="0" xfId="0" applyFont="1" applyAlignment="1" applyProtection="1">
      <alignment horizontal="centerContinuous" vertical="center" wrapText="1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 applyProtection="1">
      <alignment horizontal="left" vertical="center" wrapText="1"/>
    </xf>
    <xf numFmtId="0" fontId="3" fillId="0" borderId="12" xfId="0" applyFont="1" applyFill="1" applyBorder="1" applyAlignment="1" applyProtection="1">
      <alignment horizontal="center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0" fontId="3" fillId="0" borderId="9" xfId="0" applyFont="1" applyFill="1" applyBorder="1" applyAlignment="1" applyProtection="1">
      <alignment horizontal="left" vertical="center" wrapText="1"/>
    </xf>
    <xf numFmtId="165" fontId="3" fillId="0" borderId="10" xfId="0" applyNumberFormat="1" applyFont="1" applyFill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right" vertical="center"/>
    </xf>
    <xf numFmtId="1" fontId="2" fillId="0" borderId="0" xfId="0" applyNumberFormat="1" applyFont="1" applyAlignment="1" applyProtection="1">
      <alignment horizontal="center" vertical="center"/>
    </xf>
    <xf numFmtId="0" fontId="6" fillId="0" borderId="0" xfId="0" applyFont="1" applyAlignment="1" applyProtection="1">
      <alignment horizontal="centerContinuous" vertical="center" wrapText="1"/>
    </xf>
    <xf numFmtId="1" fontId="6" fillId="0" borderId="0" xfId="0" applyNumberFormat="1" applyFont="1" applyAlignment="1" applyProtection="1">
      <alignment horizontal="centerContinuous" vertical="center" wrapText="1"/>
    </xf>
    <xf numFmtId="0" fontId="2" fillId="0" borderId="0" xfId="0" applyFont="1" applyAlignment="1" applyProtection="1">
      <alignment horizontal="centerContinuous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/>
    </xf>
    <xf numFmtId="10" fontId="2" fillId="2" borderId="1" xfId="2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4" xfId="0" applyFont="1" applyFill="1" applyBorder="1" applyAlignment="1" applyProtection="1">
      <alignment horizontal="left" vertical="center" wrapText="1"/>
    </xf>
    <xf numFmtId="0" fontId="2" fillId="0" borderId="14" xfId="0" applyFont="1" applyFill="1" applyBorder="1" applyAlignment="1" applyProtection="1">
      <alignment horizontal="center" vertical="center"/>
    </xf>
    <xf numFmtId="165" fontId="2" fillId="0" borderId="14" xfId="0" applyNumberFormat="1" applyFont="1" applyFill="1" applyBorder="1" applyAlignment="1" applyProtection="1">
      <alignment horizontal="right" vertical="center"/>
    </xf>
    <xf numFmtId="165" fontId="2" fillId="0" borderId="4" xfId="0" applyNumberFormat="1" applyFont="1" applyFill="1" applyBorder="1" applyAlignment="1" applyProtection="1">
      <alignment horizontal="center" vertical="center"/>
    </xf>
    <xf numFmtId="165" fontId="2" fillId="0" borderId="4" xfId="0" applyNumberFormat="1" applyFont="1" applyFill="1" applyBorder="1" applyAlignment="1" applyProtection="1">
      <alignment horizontal="right" vertical="center"/>
    </xf>
    <xf numFmtId="10" fontId="2" fillId="0" borderId="4" xfId="2" applyNumberFormat="1" applyFont="1" applyFill="1" applyBorder="1" applyAlignment="1" applyProtection="1">
      <alignment horizontal="center" vertical="center"/>
    </xf>
    <xf numFmtId="1" fontId="2" fillId="0" borderId="4" xfId="0" applyNumberFormat="1" applyFont="1" applyFill="1" applyBorder="1" applyAlignment="1" applyProtection="1">
      <alignment horizontal="center" vertical="center"/>
    </xf>
    <xf numFmtId="10" fontId="2" fillId="0" borderId="6" xfId="2" applyNumberFormat="1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left" vertical="center" wrapText="1"/>
    </xf>
    <xf numFmtId="0" fontId="2" fillId="0" borderId="16" xfId="0" applyFont="1" applyFill="1" applyBorder="1" applyAlignment="1" applyProtection="1">
      <alignment horizontal="center" vertical="center"/>
    </xf>
    <xf numFmtId="165" fontId="2" fillId="0" borderId="16" xfId="0" applyNumberFormat="1" applyFont="1" applyFill="1" applyBorder="1" applyAlignment="1" applyProtection="1">
      <alignment horizontal="right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left" vertical="center" wrapText="1"/>
    </xf>
    <xf numFmtId="0" fontId="2" fillId="0" borderId="4" xfId="0" applyFont="1" applyFill="1" applyBorder="1" applyAlignment="1" applyProtection="1">
      <alignment horizontal="center" vertical="center"/>
    </xf>
    <xf numFmtId="165" fontId="2" fillId="0" borderId="16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right" vertical="center"/>
    </xf>
    <xf numFmtId="44" fontId="6" fillId="0" borderId="0" xfId="1" applyFont="1" applyFill="1" applyBorder="1" applyAlignment="1" applyProtection="1">
      <alignment horizontal="right"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vertical="center" wrapText="1"/>
    </xf>
    <xf numFmtId="0" fontId="2" fillId="0" borderId="0" xfId="0" applyFont="1" applyFill="1" applyAlignment="1" applyProtection="1">
      <alignment horizontal="right" vertical="center"/>
    </xf>
    <xf numFmtId="1" fontId="2" fillId="0" borderId="0" xfId="0" applyNumberFormat="1" applyFont="1" applyFill="1" applyAlignment="1" applyProtection="1">
      <alignment horizontal="center" vertical="center"/>
    </xf>
    <xf numFmtId="0" fontId="7" fillId="0" borderId="0" xfId="0" applyFont="1" applyAlignment="1" applyProtection="1">
      <alignment horizontal="centerContinuous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165" fontId="2" fillId="0" borderId="0" xfId="0" applyNumberFormat="1" applyFont="1" applyFill="1" applyBorder="1" applyAlignment="1" applyProtection="1">
      <alignment horizontal="right" vertical="center"/>
    </xf>
    <xf numFmtId="165" fontId="2" fillId="0" borderId="0" xfId="0" applyNumberFormat="1" applyFont="1" applyFill="1" applyBorder="1" applyAlignment="1" applyProtection="1">
      <alignment horizontal="center" vertical="center"/>
    </xf>
    <xf numFmtId="10" fontId="2" fillId="0" borderId="0" xfId="2" applyNumberFormat="1" applyFont="1" applyFill="1" applyBorder="1" applyAlignment="1" applyProtection="1">
      <alignment horizontal="center" vertical="center"/>
    </xf>
    <xf numFmtId="2" fontId="2" fillId="0" borderId="0" xfId="0" applyNumberFormat="1" applyFont="1" applyFill="1" applyAlignment="1" applyProtection="1">
      <alignment horizontal="center" vertical="center"/>
    </xf>
    <xf numFmtId="2" fontId="6" fillId="0" borderId="0" xfId="0" applyNumberFormat="1" applyFont="1" applyAlignment="1" applyProtection="1">
      <alignment horizontal="centerContinuous" vertical="center" wrapText="1"/>
    </xf>
    <xf numFmtId="2" fontId="2" fillId="0" borderId="1" xfId="0" applyNumberFormat="1" applyFont="1" applyFill="1" applyBorder="1" applyAlignment="1" applyProtection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0" borderId="14" xfId="0" applyNumberFormat="1" applyFont="1" applyFill="1" applyBorder="1" applyAlignment="1" applyProtection="1">
      <alignment horizontal="center" vertical="center"/>
    </xf>
    <xf numFmtId="2" fontId="2" fillId="0" borderId="16" xfId="0" applyNumberFormat="1" applyFont="1" applyFill="1" applyBorder="1" applyAlignment="1" applyProtection="1">
      <alignment horizontal="center" vertical="center"/>
    </xf>
    <xf numFmtId="2" fontId="2" fillId="0" borderId="4" xfId="0" applyNumberFormat="1" applyFont="1" applyFill="1" applyBorder="1" applyAlignment="1" applyProtection="1">
      <alignment horizontal="center" vertical="center"/>
    </xf>
    <xf numFmtId="2" fontId="2" fillId="0" borderId="0" xfId="0" applyNumberFormat="1" applyFont="1" applyFill="1" applyBorder="1" applyAlignment="1" applyProtection="1">
      <alignment horizontal="center" vertical="center"/>
    </xf>
    <xf numFmtId="166" fontId="2" fillId="0" borderId="16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49" fontId="3" fillId="0" borderId="0" xfId="0" applyNumberFormat="1" applyFont="1" applyAlignment="1" applyProtection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9" fontId="3" fillId="2" borderId="8" xfId="0" applyNumberFormat="1" applyFont="1" applyFill="1" applyBorder="1" applyAlignment="1" applyProtection="1">
      <alignment horizontal="center" vertical="center" wrapText="1"/>
    </xf>
    <xf numFmtId="49" fontId="3" fillId="2" borderId="9" xfId="0" applyNumberFormat="1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49" fontId="3" fillId="0" borderId="11" xfId="0" applyNumberFormat="1" applyFont="1" applyBorder="1" applyAlignment="1" applyProtection="1">
      <alignment horizontal="center" vertical="center" wrapText="1"/>
    </xf>
    <xf numFmtId="49" fontId="3" fillId="0" borderId="12" xfId="0" applyNumberFormat="1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left" vertical="center" wrapText="1"/>
    </xf>
    <xf numFmtId="0" fontId="3" fillId="0" borderId="12" xfId="0" applyFont="1" applyBorder="1" applyAlignment="1" applyProtection="1">
      <alignment horizontal="center" vertical="center"/>
    </xf>
    <xf numFmtId="164" fontId="3" fillId="0" borderId="12" xfId="0" applyNumberFormat="1" applyFont="1" applyBorder="1" applyAlignment="1" applyProtection="1">
      <alignment horizontal="right" vertical="center"/>
    </xf>
    <xf numFmtId="165" fontId="3" fillId="0" borderId="13" xfId="0" applyNumberFormat="1" applyFont="1" applyBorder="1" applyAlignment="1" applyProtection="1">
      <alignment horizontal="right" vertical="center"/>
    </xf>
    <xf numFmtId="49" fontId="3" fillId="0" borderId="8" xfId="0" applyNumberFormat="1" applyFont="1" applyBorder="1" applyAlignment="1" applyProtection="1">
      <alignment horizontal="center" vertical="center" wrapText="1"/>
    </xf>
    <xf numFmtId="49" fontId="3" fillId="0" borderId="9" xfId="0" applyNumberFormat="1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center" vertical="center"/>
    </xf>
    <xf numFmtId="164" fontId="3" fillId="0" borderId="9" xfId="0" applyNumberFormat="1" applyFont="1" applyBorder="1" applyAlignment="1" applyProtection="1">
      <alignment horizontal="right" vertical="center"/>
    </xf>
    <xf numFmtId="165" fontId="3" fillId="0" borderId="10" xfId="0" applyNumberFormat="1" applyFont="1" applyBorder="1" applyAlignment="1" applyProtection="1">
      <alignment horizontal="right" vertical="center"/>
    </xf>
    <xf numFmtId="0" fontId="3" fillId="3" borderId="11" xfId="0" applyNumberFormat="1" applyFont="1" applyFill="1" applyBorder="1" applyAlignment="1" applyProtection="1">
      <alignment horizontal="center" vertical="center" wrapText="1"/>
    </xf>
    <xf numFmtId="49" fontId="3" fillId="3" borderId="12" xfId="0" applyNumberFormat="1" applyFont="1" applyFill="1" applyBorder="1" applyAlignment="1" applyProtection="1">
      <alignment horizontal="center" vertical="center" wrapText="1"/>
    </xf>
    <xf numFmtId="0" fontId="3" fillId="3" borderId="12" xfId="0" applyFont="1" applyFill="1" applyBorder="1" applyAlignment="1" applyProtection="1">
      <alignment horizontal="left" vertical="center" wrapText="1"/>
    </xf>
    <xf numFmtId="0" fontId="3" fillId="3" borderId="12" xfId="0" applyFont="1" applyFill="1" applyBorder="1" applyAlignment="1" applyProtection="1">
      <alignment horizontal="center" vertical="center"/>
    </xf>
    <xf numFmtId="164" fontId="3" fillId="3" borderId="12" xfId="0" applyNumberFormat="1" applyFont="1" applyFill="1" applyBorder="1" applyAlignment="1" applyProtection="1">
      <alignment horizontal="right" vertical="center"/>
    </xf>
    <xf numFmtId="165" fontId="3" fillId="3" borderId="13" xfId="0" applyNumberFormat="1" applyFont="1" applyFill="1" applyBorder="1" applyAlignment="1" applyProtection="1">
      <alignment horizontal="right"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164" fontId="3" fillId="0" borderId="12" xfId="0" applyNumberFormat="1" applyFont="1" applyFill="1" applyBorder="1" applyAlignment="1" applyProtection="1">
      <alignment horizontal="right" vertical="center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164" fontId="3" fillId="0" borderId="9" xfId="0" applyNumberFormat="1" applyFont="1" applyFill="1" applyBorder="1" applyAlignment="1" applyProtection="1">
      <alignment horizontal="right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10" fontId="2" fillId="0" borderId="1" xfId="2" applyNumberFormat="1" applyFont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0" fontId="2" fillId="0" borderId="1" xfId="2" applyNumberFormat="1" applyFont="1" applyFill="1" applyBorder="1" applyAlignment="1" applyProtection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100%'!$M$7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'Total 100%'!$L$11:$L$56</c:f>
              <c:strCache>
                <c:ptCount val="46"/>
                <c:pt idx="0">
                  <c:v>IMT9900335</c:v>
                </c:pt>
                <c:pt idx="1">
                  <c:v>0407819</c:v>
                </c:pt>
                <c:pt idx="2">
                  <c:v>AGE5010029</c:v>
                </c:pt>
                <c:pt idx="3">
                  <c:v>1505877</c:v>
                </c:pt>
                <c:pt idx="4">
                  <c:v>IMT0000156</c:v>
                </c:pt>
                <c:pt idx="5">
                  <c:v>IMT0000666</c:v>
                </c:pt>
                <c:pt idx="6">
                  <c:v>3108000</c:v>
                </c:pt>
                <c:pt idx="7">
                  <c:v>1107890</c:v>
                </c:pt>
                <c:pt idx="8">
                  <c:v>P9840</c:v>
                </c:pt>
                <c:pt idx="9">
                  <c:v>0903804</c:v>
                </c:pt>
                <c:pt idx="10">
                  <c:v>3806424</c:v>
                </c:pt>
                <c:pt idx="11">
                  <c:v>IMT9900045</c:v>
                </c:pt>
                <c:pt idx="12">
                  <c:v>IMT9900540</c:v>
                </c:pt>
                <c:pt idx="13">
                  <c:v>P9827</c:v>
                </c:pt>
                <c:pt idx="14">
                  <c:v>IMT9900561</c:v>
                </c:pt>
                <c:pt idx="15">
                  <c:v>1106281</c:v>
                </c:pt>
                <c:pt idx="16">
                  <c:v>3713604</c:v>
                </c:pt>
                <c:pt idx="17">
                  <c:v>4507956</c:v>
                </c:pt>
                <c:pt idx="18">
                  <c:v>P9876</c:v>
                </c:pt>
                <c:pt idx="19">
                  <c:v>P9958</c:v>
                </c:pt>
                <c:pt idx="20">
                  <c:v>P9819</c:v>
                </c:pt>
                <c:pt idx="21">
                  <c:v>4413200</c:v>
                </c:pt>
                <c:pt idx="22">
                  <c:v>AGE5010024</c:v>
                </c:pt>
                <c:pt idx="23">
                  <c:v>2306733</c:v>
                </c:pt>
                <c:pt idx="24">
                  <c:v>1106088</c:v>
                </c:pt>
                <c:pt idx="25">
                  <c:v>P9842</c:v>
                </c:pt>
                <c:pt idx="26">
                  <c:v>IMT0000007</c:v>
                </c:pt>
                <c:pt idx="27">
                  <c:v>0407820</c:v>
                </c:pt>
                <c:pt idx="28">
                  <c:v>4507834</c:v>
                </c:pt>
                <c:pt idx="29">
                  <c:v>IMT0000182</c:v>
                </c:pt>
                <c:pt idx="30">
                  <c:v>3713605</c:v>
                </c:pt>
                <c:pt idx="31">
                  <c:v>4507754</c:v>
                </c:pt>
                <c:pt idx="32">
                  <c:v>0307732</c:v>
                </c:pt>
                <c:pt idx="33">
                  <c:v>3816197</c:v>
                </c:pt>
                <c:pt idx="34">
                  <c:v>IMT9900195</c:v>
                </c:pt>
                <c:pt idx="35">
                  <c:v>IMT9900196</c:v>
                </c:pt>
                <c:pt idx="36">
                  <c:v>5502146</c:v>
                </c:pt>
                <c:pt idx="37">
                  <c:v>0307737</c:v>
                </c:pt>
                <c:pt idx="38">
                  <c:v>1106057</c:v>
                </c:pt>
                <c:pt idx="39">
                  <c:v>P9950</c:v>
                </c:pt>
                <c:pt idx="40">
                  <c:v>2108169</c:v>
                </c:pt>
                <c:pt idx="41">
                  <c:v>IMT0000171</c:v>
                </c:pt>
                <c:pt idx="42">
                  <c:v>1106050</c:v>
                </c:pt>
                <c:pt idx="43">
                  <c:v>5502978</c:v>
                </c:pt>
                <c:pt idx="44">
                  <c:v>AGC1000001</c:v>
                </c:pt>
                <c:pt idx="45">
                  <c:v>3806426</c:v>
                </c:pt>
              </c:strCache>
            </c:strRef>
          </c:cat>
          <c:val>
            <c:numRef>
              <c:f>'Total 100%'!$M$11:$M$56</c:f>
              <c:numCache>
                <c:formatCode>0.00%</c:formatCode>
                <c:ptCount val="46"/>
                <c:pt idx="0">
                  <c:v>0.22157451845864823</c:v>
                </c:pt>
                <c:pt idx="1">
                  <c:v>0.40379630389582888</c:v>
                </c:pt>
                <c:pt idx="2">
                  <c:v>0.49963538155506509</c:v>
                </c:pt>
                <c:pt idx="3">
                  <c:v>0.56400531257521447</c:v>
                </c:pt>
                <c:pt idx="4">
                  <c:v>0.60754319568973048</c:v>
                </c:pt>
                <c:pt idx="5">
                  <c:v>0.6450839573889533</c:v>
                </c:pt>
                <c:pt idx="6">
                  <c:v>0.67943438260096878</c:v>
                </c:pt>
                <c:pt idx="7">
                  <c:v>0.71170096675689842</c:v>
                </c:pt>
                <c:pt idx="8">
                  <c:v>0.73133750253280672</c:v>
                </c:pt>
                <c:pt idx="9">
                  <c:v>0.7500355429979122</c:v>
                </c:pt>
                <c:pt idx="10">
                  <c:v>0.76768641356115797</c:v>
                </c:pt>
                <c:pt idx="11">
                  <c:v>0.78328904974775937</c:v>
                </c:pt>
                <c:pt idx="12">
                  <c:v>0.79869350351808732</c:v>
                </c:pt>
                <c:pt idx="13">
                  <c:v>0.81398465731089886</c:v>
                </c:pt>
                <c:pt idx="14">
                  <c:v>0.82915334465112611</c:v>
                </c:pt>
                <c:pt idx="15">
                  <c:v>0.84363943563665966</c:v>
                </c:pt>
                <c:pt idx="16">
                  <c:v>0.85633044052611285</c:v>
                </c:pt>
                <c:pt idx="17">
                  <c:v>0.86814410086576577</c:v>
                </c:pt>
                <c:pt idx="18">
                  <c:v>0.87953259033097075</c:v>
                </c:pt>
                <c:pt idx="19">
                  <c:v>0.88996797896632251</c:v>
                </c:pt>
                <c:pt idx="20">
                  <c:v>0.90004721834197066</c:v>
                </c:pt>
                <c:pt idx="21">
                  <c:v>0.90761789842989615</c:v>
                </c:pt>
                <c:pt idx="22">
                  <c:v>0.91471654353563536</c:v>
                </c:pt>
                <c:pt idx="23">
                  <c:v>0.92178958775039177</c:v>
                </c:pt>
                <c:pt idx="24">
                  <c:v>0.9283538962640131</c:v>
                </c:pt>
                <c:pt idx="25">
                  <c:v>0.9345623560580969</c:v>
                </c:pt>
                <c:pt idx="26">
                  <c:v>0.94059541767911348</c:v>
                </c:pt>
                <c:pt idx="27">
                  <c:v>0.94632989997530292</c:v>
                </c:pt>
                <c:pt idx="28">
                  <c:v>0.95140942278415097</c:v>
                </c:pt>
                <c:pt idx="29">
                  <c:v>0.95613127530684472</c:v>
                </c:pt>
                <c:pt idx="30">
                  <c:v>0.96071370651343435</c:v>
                </c:pt>
                <c:pt idx="31">
                  <c:v>0.96516032288591369</c:v>
                </c:pt>
                <c:pt idx="32">
                  <c:v>0.9695555817086583</c:v>
                </c:pt>
                <c:pt idx="33">
                  <c:v>0.97274458409073783</c:v>
                </c:pt>
                <c:pt idx="34">
                  <c:v>0.97579991940135791</c:v>
                </c:pt>
                <c:pt idx="35">
                  <c:v>0.97885525471197798</c:v>
                </c:pt>
                <c:pt idx="36">
                  <c:v>0.98106603916958657</c:v>
                </c:pt>
                <c:pt idx="37">
                  <c:v>0.98278540746941578</c:v>
                </c:pt>
                <c:pt idx="38">
                  <c:v>0.98443745477202627</c:v>
                </c:pt>
                <c:pt idx="39">
                  <c:v>0.98599824048759699</c:v>
                </c:pt>
                <c:pt idx="40">
                  <c:v>0.98738724734002825</c:v>
                </c:pt>
                <c:pt idx="41">
                  <c:v>0.9885809379031365</c:v>
                </c:pt>
                <c:pt idx="42">
                  <c:v>0.98966695445403374</c:v>
                </c:pt>
                <c:pt idx="43">
                  <c:v>0.99070542335157086</c:v>
                </c:pt>
                <c:pt idx="44">
                  <c:v>0.99173114494791426</c:v>
                </c:pt>
                <c:pt idx="45">
                  <c:v>0.99273323382485068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F5-4FAA-9C12-CF2C30955D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2636120"/>
        <c:axId val="1"/>
      </c:lineChart>
      <c:catAx>
        <c:axId val="1726361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7263612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75</xdr:row>
      <xdr:rowOff>113180</xdr:rowOff>
    </xdr:from>
    <xdr:to>
      <xdr:col>12</xdr:col>
      <xdr:colOff>551329</xdr:colOff>
      <xdr:row>103</xdr:row>
      <xdr:rowOff>55468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5"/>
  <sheetViews>
    <sheetView showGridLines="0" tabSelected="1" view="pageBreakPreview" topLeftCell="A40" zoomScale="85" zoomScaleNormal="85" zoomScaleSheetLayoutView="85" zoomScalePageLayoutView="70" workbookViewId="0">
      <selection activeCell="G8" sqref="G8"/>
    </sheetView>
  </sheetViews>
  <sheetFormatPr defaultRowHeight="12.75" x14ac:dyDescent="0.2"/>
  <cols>
    <col min="1" max="1" width="1.7109375" style="1" customWidth="1"/>
    <col min="2" max="2" width="23" style="5" customWidth="1"/>
    <col min="3" max="3" width="12.28515625" style="5" bestFit="1" customWidth="1"/>
    <col min="4" max="4" width="80.7109375" style="47" customWidth="1"/>
    <col min="5" max="5" width="8.7109375" style="5" customWidth="1"/>
    <col min="6" max="6" width="10.7109375" style="56" customWidth="1"/>
    <col min="7" max="7" width="12.7109375" style="4" customWidth="1"/>
    <col min="8" max="8" width="12.7109375" style="5" customWidth="1"/>
    <col min="9" max="9" width="11.7109375" style="48" bestFit="1" customWidth="1"/>
    <col min="10" max="10" width="17.42578125" style="48" bestFit="1" customWidth="1"/>
    <col min="11" max="11" width="10.7109375" style="5" customWidth="1"/>
    <col min="12" max="12" width="12.7109375" style="49" hidden="1" customWidth="1"/>
    <col min="13" max="13" width="10.7109375" style="5" customWidth="1"/>
    <col min="14" max="14" width="1.7109375" style="4" customWidth="1"/>
    <col min="15" max="18" width="9.140625" style="5"/>
    <col min="19" max="16384" width="9.140625" style="4"/>
  </cols>
  <sheetData>
    <row r="1" spans="2:18" s="1" customFormat="1" x14ac:dyDescent="0.2">
      <c r="B1" s="12"/>
      <c r="C1" s="12"/>
      <c r="D1" s="13"/>
      <c r="E1" s="12"/>
      <c r="F1" s="56"/>
      <c r="H1" s="12"/>
      <c r="I1" s="14"/>
      <c r="J1" s="14"/>
      <c r="K1" s="12"/>
      <c r="L1" s="15"/>
      <c r="M1" s="12"/>
      <c r="O1" s="12"/>
      <c r="P1" s="12"/>
      <c r="Q1" s="12"/>
      <c r="R1" s="12"/>
    </row>
    <row r="2" spans="2:18" s="1" customFormat="1" ht="21" x14ac:dyDescent="0.2">
      <c r="B2" s="50" t="s">
        <v>0</v>
      </c>
      <c r="C2" s="18"/>
      <c r="D2" s="16"/>
      <c r="E2" s="16"/>
      <c r="F2" s="57"/>
      <c r="G2" s="16"/>
      <c r="H2" s="16"/>
      <c r="I2" s="16"/>
      <c r="J2" s="16"/>
      <c r="K2" s="16"/>
      <c r="L2" s="17"/>
      <c r="M2" s="16"/>
      <c r="O2" s="12"/>
      <c r="P2" s="12"/>
      <c r="Q2" s="12"/>
      <c r="R2" s="12"/>
    </row>
    <row r="3" spans="2:18" s="1" customFormat="1" ht="18.75" x14ac:dyDescent="0.2">
      <c r="B3" s="3" t="s">
        <v>1</v>
      </c>
      <c r="C3" s="18"/>
      <c r="D3" s="16"/>
      <c r="E3" s="16"/>
      <c r="F3" s="57"/>
      <c r="G3" s="16"/>
      <c r="H3" s="16"/>
      <c r="I3" s="16"/>
      <c r="J3" s="16"/>
      <c r="K3" s="16"/>
      <c r="L3" s="17"/>
      <c r="M3" s="16"/>
      <c r="N3" s="18"/>
      <c r="O3" s="12"/>
      <c r="P3" s="12"/>
      <c r="Q3" s="12"/>
      <c r="R3" s="12"/>
    </row>
    <row r="4" spans="2:18" s="1" customFormat="1" ht="18.75" x14ac:dyDescent="0.2">
      <c r="B4" s="3" t="s">
        <v>2</v>
      </c>
      <c r="C4" s="18"/>
      <c r="D4" s="16"/>
      <c r="E4" s="16"/>
      <c r="F4" s="57"/>
      <c r="G4" s="16"/>
      <c r="H4" s="16"/>
      <c r="I4" s="16"/>
      <c r="J4" s="16"/>
      <c r="K4" s="16"/>
      <c r="L4" s="17"/>
      <c r="M4" s="16"/>
      <c r="O4" s="12"/>
      <c r="P4" s="12"/>
      <c r="Q4" s="12"/>
      <c r="R4" s="12"/>
    </row>
    <row r="5" spans="2:18" s="1" customFormat="1" ht="18.75" x14ac:dyDescent="0.2">
      <c r="B5" s="2" t="s">
        <v>27</v>
      </c>
      <c r="C5" s="18"/>
      <c r="D5" s="16"/>
      <c r="E5" s="16"/>
      <c r="F5" s="57"/>
      <c r="G5" s="16"/>
      <c r="H5" s="16"/>
      <c r="I5" s="16"/>
      <c r="J5" s="16"/>
      <c r="K5" s="16"/>
      <c r="L5" s="17"/>
      <c r="M5" s="16"/>
      <c r="N5" s="18"/>
      <c r="O5" s="12"/>
      <c r="P5" s="12"/>
      <c r="Q5" s="12"/>
      <c r="R5" s="12"/>
    </row>
    <row r="6" spans="2:18" s="1" customFormat="1" x14ac:dyDescent="0.2">
      <c r="B6" s="12"/>
      <c r="C6" s="12"/>
      <c r="D6" s="13"/>
      <c r="E6" s="12"/>
      <c r="F6" s="56"/>
      <c r="H6" s="12"/>
      <c r="I6" s="14"/>
      <c r="J6" s="14"/>
      <c r="K6" s="12"/>
      <c r="L6" s="15"/>
      <c r="M6" s="12"/>
      <c r="O6" s="12"/>
      <c r="P6" s="12"/>
      <c r="Q6" s="12"/>
      <c r="R6" s="12"/>
    </row>
    <row r="7" spans="2:18" s="1" customFormat="1" x14ac:dyDescent="0.2">
      <c r="B7" s="12"/>
      <c r="C7" s="12"/>
      <c r="D7" s="13"/>
      <c r="E7" s="104" t="s">
        <v>16</v>
      </c>
      <c r="F7" s="58" t="s">
        <v>17</v>
      </c>
      <c r="G7" s="100">
        <v>0.29570000000000002</v>
      </c>
      <c r="H7" s="12"/>
      <c r="I7" s="14"/>
      <c r="J7" s="14"/>
      <c r="K7" s="12"/>
      <c r="L7" s="15"/>
      <c r="M7" s="12"/>
      <c r="O7" s="12"/>
      <c r="P7" s="12"/>
      <c r="Q7" s="12"/>
      <c r="R7" s="12"/>
    </row>
    <row r="8" spans="2:18" s="1" customFormat="1" x14ac:dyDescent="0.2">
      <c r="B8" s="12"/>
      <c r="C8" s="12"/>
      <c r="D8" s="13"/>
      <c r="E8" s="105"/>
      <c r="F8" s="58" t="s">
        <v>18</v>
      </c>
      <c r="G8" s="106">
        <v>0.185</v>
      </c>
      <c r="H8" s="12"/>
      <c r="I8" s="14"/>
      <c r="J8" s="14"/>
      <c r="K8" s="12"/>
      <c r="L8" s="15"/>
      <c r="M8" s="12"/>
      <c r="O8" s="12"/>
      <c r="P8" s="12"/>
      <c r="Q8" s="12"/>
      <c r="R8" s="12"/>
    </row>
    <row r="9" spans="2:18" s="1" customFormat="1" x14ac:dyDescent="0.2">
      <c r="B9" s="12"/>
      <c r="C9" s="12"/>
      <c r="D9" s="13"/>
      <c r="E9" s="12"/>
      <c r="F9" s="56"/>
      <c r="H9" s="12"/>
      <c r="I9" s="14"/>
      <c r="J9" s="14"/>
      <c r="K9" s="12"/>
      <c r="L9" s="15"/>
      <c r="M9" s="12"/>
      <c r="O9" s="12"/>
      <c r="P9" s="12"/>
      <c r="Q9" s="12"/>
      <c r="R9" s="12"/>
    </row>
    <row r="10" spans="2:18" s="1" customFormat="1" ht="38.25" x14ac:dyDescent="0.2">
      <c r="B10" s="19" t="s">
        <v>96</v>
      </c>
      <c r="C10" s="19" t="s">
        <v>19</v>
      </c>
      <c r="D10" s="20" t="s">
        <v>3</v>
      </c>
      <c r="E10" s="19" t="s">
        <v>20</v>
      </c>
      <c r="F10" s="59" t="s">
        <v>21</v>
      </c>
      <c r="G10" s="21" t="s">
        <v>22</v>
      </c>
      <c r="H10" s="19" t="s">
        <v>16</v>
      </c>
      <c r="I10" s="21" t="s">
        <v>34</v>
      </c>
      <c r="J10" s="21" t="s">
        <v>23</v>
      </c>
      <c r="K10" s="21" t="s">
        <v>24</v>
      </c>
      <c r="L10" s="22" t="s">
        <v>25</v>
      </c>
      <c r="M10" s="23" t="s">
        <v>26</v>
      </c>
      <c r="O10" s="12"/>
      <c r="P10" s="12"/>
      <c r="Q10" s="12"/>
      <c r="R10" s="12"/>
    </row>
    <row r="11" spans="2:18" x14ac:dyDescent="0.2">
      <c r="B11" s="24" t="s">
        <v>131</v>
      </c>
      <c r="C11" s="101" t="s">
        <v>37</v>
      </c>
      <c r="D11" s="25" t="s">
        <v>38</v>
      </c>
      <c r="E11" s="26" t="s">
        <v>6</v>
      </c>
      <c r="F11" s="60">
        <v>1</v>
      </c>
      <c r="G11" s="27">
        <v>933161.22</v>
      </c>
      <c r="H11" s="28" t="s">
        <v>17</v>
      </c>
      <c r="I11" s="29">
        <f>ROUND(IF(H11=$F$7,G11+(G11*$G$7),G11+(G11*$G$8)),2)</f>
        <v>1209096.99</v>
      </c>
      <c r="J11" s="29">
        <f t="shared" ref="J11:J42" si="0">TRUNC(F11*I11,2)</f>
        <v>1209096.99</v>
      </c>
      <c r="K11" s="30">
        <f t="shared" ref="K11:K42" si="1">J11/$J$74</f>
        <v>0.22157451845864823</v>
      </c>
      <c r="L11" s="31" t="str">
        <f t="shared" ref="L11:L42" si="2">C11</f>
        <v>IMT9900335</v>
      </c>
      <c r="M11" s="32">
        <f>K11</f>
        <v>0.22157451845864823</v>
      </c>
    </row>
    <row r="12" spans="2:18" ht="76.5" x14ac:dyDescent="0.2">
      <c r="B12" s="33" t="s">
        <v>247</v>
      </c>
      <c r="C12" s="102" t="s">
        <v>189</v>
      </c>
      <c r="D12" s="34" t="s">
        <v>11</v>
      </c>
      <c r="E12" s="35" t="s">
        <v>12</v>
      </c>
      <c r="F12" s="64">
        <v>53894.600000000006</v>
      </c>
      <c r="G12" s="36">
        <v>14.24</v>
      </c>
      <c r="H12" s="28" t="s">
        <v>17</v>
      </c>
      <c r="I12" s="29">
        <f t="shared" ref="I12:I72" si="3">ROUND(IF(H12=$F$7,G12+(G12*$G$7),G12+(G12*$G$8)),2)</f>
        <v>18.45</v>
      </c>
      <c r="J12" s="29">
        <f t="shared" si="0"/>
        <v>994355.37</v>
      </c>
      <c r="K12" s="30">
        <f t="shared" si="1"/>
        <v>0.18222178543718068</v>
      </c>
      <c r="L12" s="31" t="str">
        <f t="shared" si="2"/>
        <v>0407819</v>
      </c>
      <c r="M12" s="32">
        <f>K12+M11</f>
        <v>0.40379630389582888</v>
      </c>
    </row>
    <row r="13" spans="2:18" ht="12" customHeight="1" x14ac:dyDescent="0.2">
      <c r="B13" s="33" t="s">
        <v>105</v>
      </c>
      <c r="C13" s="102" t="s">
        <v>56</v>
      </c>
      <c r="D13" s="34" t="s">
        <v>57</v>
      </c>
      <c r="E13" s="35" t="s">
        <v>10</v>
      </c>
      <c r="F13" s="61">
        <v>329.93</v>
      </c>
      <c r="G13" s="36">
        <v>1223.3699999999999</v>
      </c>
      <c r="H13" s="28" t="s">
        <v>17</v>
      </c>
      <c r="I13" s="29">
        <f t="shared" si="3"/>
        <v>1585.12</v>
      </c>
      <c r="J13" s="29">
        <f t="shared" si="0"/>
        <v>522978.64</v>
      </c>
      <c r="K13" s="30">
        <f t="shared" si="1"/>
        <v>9.5839077659236216E-2</v>
      </c>
      <c r="L13" s="31" t="str">
        <f t="shared" si="2"/>
        <v>AGE5010029</v>
      </c>
      <c r="M13" s="32">
        <f t="shared" ref="M13:M72" si="4">K13+M12</f>
        <v>0.49963538155506509</v>
      </c>
    </row>
    <row r="14" spans="2:18" ht="25.5" x14ac:dyDescent="0.2">
      <c r="B14" s="33" t="s">
        <v>126</v>
      </c>
      <c r="C14" s="102">
        <v>1505877</v>
      </c>
      <c r="D14" s="34" t="s">
        <v>74</v>
      </c>
      <c r="E14" s="35" t="s">
        <v>7</v>
      </c>
      <c r="F14" s="61">
        <v>1575</v>
      </c>
      <c r="G14" s="36">
        <v>172.12</v>
      </c>
      <c r="H14" s="28" t="s">
        <v>17</v>
      </c>
      <c r="I14" s="29">
        <f t="shared" si="3"/>
        <v>223.02</v>
      </c>
      <c r="J14" s="29">
        <f t="shared" si="0"/>
        <v>351256.5</v>
      </c>
      <c r="K14" s="30">
        <f t="shared" si="1"/>
        <v>6.4369931020149318E-2</v>
      </c>
      <c r="L14" s="31">
        <f t="shared" si="2"/>
        <v>1505877</v>
      </c>
      <c r="M14" s="32">
        <f t="shared" si="4"/>
        <v>0.56400531257521447</v>
      </c>
    </row>
    <row r="15" spans="2:18" x14ac:dyDescent="0.2">
      <c r="B15" s="33" t="s">
        <v>144</v>
      </c>
      <c r="C15" s="102" t="s">
        <v>40</v>
      </c>
      <c r="D15" s="34" t="s">
        <v>41</v>
      </c>
      <c r="E15" s="35" t="s">
        <v>6</v>
      </c>
      <c r="F15" s="61">
        <v>2</v>
      </c>
      <c r="G15" s="36">
        <v>91679.91</v>
      </c>
      <c r="H15" s="28" t="s">
        <v>17</v>
      </c>
      <c r="I15" s="29">
        <f t="shared" si="3"/>
        <v>118789.66</v>
      </c>
      <c r="J15" s="29">
        <f t="shared" si="0"/>
        <v>237579.32</v>
      </c>
      <c r="K15" s="30">
        <f t="shared" si="1"/>
        <v>4.3537883114515979E-2</v>
      </c>
      <c r="L15" s="31" t="str">
        <f t="shared" si="2"/>
        <v>IMT0000156</v>
      </c>
      <c r="M15" s="32">
        <f t="shared" si="4"/>
        <v>0.60754319568973048</v>
      </c>
    </row>
    <row r="16" spans="2:18" ht="12" customHeight="1" x14ac:dyDescent="0.2">
      <c r="B16" s="33" t="s">
        <v>241</v>
      </c>
      <c r="C16" s="102" t="s">
        <v>242</v>
      </c>
      <c r="D16" s="34" t="s">
        <v>243</v>
      </c>
      <c r="E16" s="35" t="s">
        <v>13</v>
      </c>
      <c r="F16" s="61">
        <v>6</v>
      </c>
      <c r="G16" s="36">
        <v>26350.49</v>
      </c>
      <c r="H16" s="28" t="s">
        <v>17</v>
      </c>
      <c r="I16" s="29">
        <f t="shared" si="3"/>
        <v>34142.33</v>
      </c>
      <c r="J16" s="29">
        <f t="shared" si="0"/>
        <v>204853.98</v>
      </c>
      <c r="K16" s="30">
        <f t="shared" si="1"/>
        <v>3.754076169922279E-2</v>
      </c>
      <c r="L16" s="31" t="str">
        <f t="shared" si="2"/>
        <v>IMT0000666</v>
      </c>
      <c r="M16" s="32">
        <f t="shared" si="4"/>
        <v>0.6450839573889533</v>
      </c>
    </row>
    <row r="17" spans="2:13" ht="76.5" x14ac:dyDescent="0.2">
      <c r="B17" s="33" t="s">
        <v>254</v>
      </c>
      <c r="C17" s="102">
        <v>3108000</v>
      </c>
      <c r="D17" s="34" t="s">
        <v>79</v>
      </c>
      <c r="E17" s="35" t="s">
        <v>5</v>
      </c>
      <c r="F17" s="61">
        <v>1678.41</v>
      </c>
      <c r="G17" s="36">
        <v>86.19</v>
      </c>
      <c r="H17" s="28" t="s">
        <v>17</v>
      </c>
      <c r="I17" s="29">
        <f t="shared" si="3"/>
        <v>111.68</v>
      </c>
      <c r="J17" s="29">
        <f t="shared" si="0"/>
        <v>187444.82</v>
      </c>
      <c r="K17" s="30">
        <f t="shared" si="1"/>
        <v>3.4350425212015451E-2</v>
      </c>
      <c r="L17" s="31">
        <f t="shared" si="2"/>
        <v>3108000</v>
      </c>
      <c r="M17" s="32">
        <f t="shared" si="4"/>
        <v>0.67943438260096878</v>
      </c>
    </row>
    <row r="18" spans="2:13" ht="63.75" x14ac:dyDescent="0.2">
      <c r="B18" s="33" t="s">
        <v>252</v>
      </c>
      <c r="C18" s="102">
        <v>1107890</v>
      </c>
      <c r="D18" s="34" t="s">
        <v>71</v>
      </c>
      <c r="E18" s="35" t="s">
        <v>7</v>
      </c>
      <c r="F18" s="61">
        <v>298.44</v>
      </c>
      <c r="G18" s="36">
        <v>455.34</v>
      </c>
      <c r="H18" s="28" t="s">
        <v>17</v>
      </c>
      <c r="I18" s="29">
        <f t="shared" si="3"/>
        <v>589.98</v>
      </c>
      <c r="J18" s="29">
        <f t="shared" si="0"/>
        <v>176073.63</v>
      </c>
      <c r="K18" s="30">
        <f t="shared" si="1"/>
        <v>3.2266584155929624E-2</v>
      </c>
      <c r="L18" s="31">
        <f t="shared" si="2"/>
        <v>1107890</v>
      </c>
      <c r="M18" s="32">
        <f t="shared" si="4"/>
        <v>0.71170096675689842</v>
      </c>
    </row>
    <row r="19" spans="2:13" x14ac:dyDescent="0.2">
      <c r="B19" s="33" t="s">
        <v>124</v>
      </c>
      <c r="C19" s="102" t="s">
        <v>30</v>
      </c>
      <c r="D19" s="34" t="s">
        <v>214</v>
      </c>
      <c r="E19" s="35" t="s">
        <v>13</v>
      </c>
      <c r="F19" s="61">
        <v>6</v>
      </c>
      <c r="G19" s="36">
        <v>13783.214400000001</v>
      </c>
      <c r="H19" s="28" t="s">
        <v>17</v>
      </c>
      <c r="I19" s="29">
        <f t="shared" si="3"/>
        <v>17858.91</v>
      </c>
      <c r="J19" s="29">
        <f t="shared" si="0"/>
        <v>107153.46</v>
      </c>
      <c r="K19" s="30">
        <f t="shared" si="1"/>
        <v>1.9636535775908289E-2</v>
      </c>
      <c r="L19" s="31" t="str">
        <f t="shared" si="2"/>
        <v>P9840</v>
      </c>
      <c r="M19" s="32">
        <f t="shared" si="4"/>
        <v>0.73133750253280672</v>
      </c>
    </row>
    <row r="20" spans="2:13" ht="12" customHeight="1" x14ac:dyDescent="0.2">
      <c r="B20" s="33" t="s">
        <v>134</v>
      </c>
      <c r="C20" s="102" t="s">
        <v>224</v>
      </c>
      <c r="D20" s="34" t="s">
        <v>39</v>
      </c>
      <c r="E20" s="35" t="s">
        <v>6</v>
      </c>
      <c r="F20" s="61">
        <v>1</v>
      </c>
      <c r="G20" s="36">
        <v>78746.81</v>
      </c>
      <c r="H20" s="28" t="s">
        <v>17</v>
      </c>
      <c r="I20" s="29">
        <f t="shared" si="3"/>
        <v>102032.24</v>
      </c>
      <c r="J20" s="29">
        <f t="shared" si="0"/>
        <v>102032.24</v>
      </c>
      <c r="K20" s="30">
        <f t="shared" si="1"/>
        <v>1.8698040465105474E-2</v>
      </c>
      <c r="L20" s="31" t="str">
        <f t="shared" si="2"/>
        <v>0903804</v>
      </c>
      <c r="M20" s="32">
        <f t="shared" si="4"/>
        <v>0.7500355429979122</v>
      </c>
    </row>
    <row r="21" spans="2:13" ht="12" customHeight="1" x14ac:dyDescent="0.2">
      <c r="B21" s="33" t="s">
        <v>138</v>
      </c>
      <c r="C21" s="102">
        <v>3806424</v>
      </c>
      <c r="D21" s="34" t="s">
        <v>50</v>
      </c>
      <c r="E21" s="35" t="s">
        <v>6</v>
      </c>
      <c r="F21" s="61">
        <v>12</v>
      </c>
      <c r="G21" s="36">
        <v>6194.72</v>
      </c>
      <c r="H21" s="28" t="s">
        <v>17</v>
      </c>
      <c r="I21" s="29">
        <f t="shared" si="3"/>
        <v>8026.5</v>
      </c>
      <c r="J21" s="29">
        <f t="shared" si="0"/>
        <v>96318</v>
      </c>
      <c r="K21" s="30">
        <f t="shared" si="1"/>
        <v>1.7650870563245782E-2</v>
      </c>
      <c r="L21" s="31">
        <f t="shared" si="2"/>
        <v>3806424</v>
      </c>
      <c r="M21" s="32">
        <f t="shared" si="4"/>
        <v>0.76768641356115797</v>
      </c>
    </row>
    <row r="22" spans="2:13" ht="12" customHeight="1" x14ac:dyDescent="0.2">
      <c r="B22" s="33" t="s">
        <v>135</v>
      </c>
      <c r="C22" s="102" t="s">
        <v>42</v>
      </c>
      <c r="D22" s="34" t="s">
        <v>43</v>
      </c>
      <c r="E22" s="35" t="s">
        <v>6</v>
      </c>
      <c r="F22" s="61">
        <v>1</v>
      </c>
      <c r="G22" s="36">
        <v>65710.509999999995</v>
      </c>
      <c r="H22" s="28" t="s">
        <v>17</v>
      </c>
      <c r="I22" s="29">
        <f t="shared" si="3"/>
        <v>85141.11</v>
      </c>
      <c r="J22" s="29">
        <f t="shared" si="0"/>
        <v>85141.11</v>
      </c>
      <c r="K22" s="30">
        <f t="shared" si="1"/>
        <v>1.5602636186601375E-2</v>
      </c>
      <c r="L22" s="31" t="str">
        <f t="shared" si="2"/>
        <v>IMT9900045</v>
      </c>
      <c r="M22" s="32">
        <f t="shared" si="4"/>
        <v>0.78328904974775937</v>
      </c>
    </row>
    <row r="23" spans="2:13" x14ac:dyDescent="0.2">
      <c r="B23" s="33" t="s">
        <v>145</v>
      </c>
      <c r="C23" s="102" t="s">
        <v>44</v>
      </c>
      <c r="D23" s="34" t="s">
        <v>45</v>
      </c>
      <c r="E23" s="35" t="s">
        <v>6</v>
      </c>
      <c r="F23" s="61">
        <v>2</v>
      </c>
      <c r="G23" s="36">
        <v>32437.93</v>
      </c>
      <c r="H23" s="28" t="s">
        <v>17</v>
      </c>
      <c r="I23" s="29">
        <f t="shared" si="3"/>
        <v>42029.83</v>
      </c>
      <c r="J23" s="29">
        <f t="shared" si="0"/>
        <v>84059.66</v>
      </c>
      <c r="K23" s="30">
        <f t="shared" si="1"/>
        <v>1.5404453770327967E-2</v>
      </c>
      <c r="L23" s="31" t="str">
        <f t="shared" si="2"/>
        <v>IMT9900540</v>
      </c>
      <c r="M23" s="32">
        <f t="shared" si="4"/>
        <v>0.79869350351808732</v>
      </c>
    </row>
    <row r="24" spans="2:13" ht="12" customHeight="1" x14ac:dyDescent="0.2">
      <c r="B24" s="33" t="s">
        <v>132</v>
      </c>
      <c r="C24" s="102" t="s">
        <v>31</v>
      </c>
      <c r="D24" s="34" t="s">
        <v>246</v>
      </c>
      <c r="E24" s="35" t="s">
        <v>13</v>
      </c>
      <c r="F24" s="61">
        <v>12</v>
      </c>
      <c r="G24" s="36">
        <v>5366.5563000000002</v>
      </c>
      <c r="H24" s="28" t="s">
        <v>17</v>
      </c>
      <c r="I24" s="29">
        <f t="shared" si="3"/>
        <v>6953.45</v>
      </c>
      <c r="J24" s="29">
        <f t="shared" si="0"/>
        <v>83441.399999999994</v>
      </c>
      <c r="K24" s="30">
        <f t="shared" si="1"/>
        <v>1.5291153792811485E-2</v>
      </c>
      <c r="L24" s="31" t="str">
        <f t="shared" si="2"/>
        <v>P9827</v>
      </c>
      <c r="M24" s="32">
        <f t="shared" si="4"/>
        <v>0.81398465731089886</v>
      </c>
    </row>
    <row r="25" spans="2:13" x14ac:dyDescent="0.2">
      <c r="B25" s="33" t="s">
        <v>141</v>
      </c>
      <c r="C25" s="102" t="s">
        <v>53</v>
      </c>
      <c r="D25" s="34" t="s">
        <v>54</v>
      </c>
      <c r="E25" s="35" t="s">
        <v>13</v>
      </c>
      <c r="F25" s="61">
        <v>8</v>
      </c>
      <c r="G25" s="36">
        <v>7985.37</v>
      </c>
      <c r="H25" s="28" t="s">
        <v>17</v>
      </c>
      <c r="I25" s="29">
        <f t="shared" si="3"/>
        <v>10346.64</v>
      </c>
      <c r="J25" s="29">
        <f t="shared" si="0"/>
        <v>82773.119999999995</v>
      </c>
      <c r="K25" s="30">
        <f t="shared" si="1"/>
        <v>1.5168687340227275E-2</v>
      </c>
      <c r="L25" s="31" t="str">
        <f t="shared" si="2"/>
        <v>IMT9900561</v>
      </c>
      <c r="M25" s="32">
        <f t="shared" si="4"/>
        <v>0.82915334465112611</v>
      </c>
    </row>
    <row r="26" spans="2:13" ht="12" customHeight="1" x14ac:dyDescent="0.2">
      <c r="B26" s="33" t="s">
        <v>118</v>
      </c>
      <c r="C26" s="102">
        <v>1106281</v>
      </c>
      <c r="D26" s="34" t="s">
        <v>68</v>
      </c>
      <c r="E26" s="35" t="s">
        <v>7</v>
      </c>
      <c r="F26" s="61">
        <v>116.28</v>
      </c>
      <c r="G26" s="36">
        <v>524.66999999999996</v>
      </c>
      <c r="H26" s="28" t="s">
        <v>17</v>
      </c>
      <c r="I26" s="29">
        <f t="shared" si="3"/>
        <v>679.81</v>
      </c>
      <c r="J26" s="29">
        <f t="shared" si="0"/>
        <v>79048.3</v>
      </c>
      <c r="K26" s="30">
        <f t="shared" si="1"/>
        <v>1.4486090985533563E-2</v>
      </c>
      <c r="L26" s="31">
        <f t="shared" si="2"/>
        <v>1106281</v>
      </c>
      <c r="M26" s="32">
        <f t="shared" si="4"/>
        <v>0.84363943563665966</v>
      </c>
    </row>
    <row r="27" spans="2:13" ht="12" customHeight="1" x14ac:dyDescent="0.2">
      <c r="B27" s="33" t="s">
        <v>120</v>
      </c>
      <c r="C27" s="102">
        <v>3713604</v>
      </c>
      <c r="D27" s="34" t="s">
        <v>73</v>
      </c>
      <c r="E27" s="35" t="s">
        <v>9</v>
      </c>
      <c r="F27" s="61">
        <v>160</v>
      </c>
      <c r="G27" s="36">
        <v>334.05</v>
      </c>
      <c r="H27" s="28" t="s">
        <v>17</v>
      </c>
      <c r="I27" s="29">
        <f t="shared" si="3"/>
        <v>432.83</v>
      </c>
      <c r="J27" s="29">
        <f t="shared" si="0"/>
        <v>69252.800000000003</v>
      </c>
      <c r="K27" s="30">
        <f t="shared" si="1"/>
        <v>1.269100488945314E-2</v>
      </c>
      <c r="L27" s="31">
        <f t="shared" si="2"/>
        <v>3713604</v>
      </c>
      <c r="M27" s="32">
        <f t="shared" si="4"/>
        <v>0.85633044052611285</v>
      </c>
    </row>
    <row r="28" spans="2:13" x14ac:dyDescent="0.2">
      <c r="B28" s="33" t="s">
        <v>119</v>
      </c>
      <c r="C28" s="102">
        <v>4507956</v>
      </c>
      <c r="D28" s="34" t="s">
        <v>91</v>
      </c>
      <c r="E28" s="35" t="s">
        <v>12</v>
      </c>
      <c r="F28" s="61">
        <v>4951.25</v>
      </c>
      <c r="G28" s="36">
        <v>10.050000000000001</v>
      </c>
      <c r="H28" s="28" t="s">
        <v>17</v>
      </c>
      <c r="I28" s="29">
        <f t="shared" si="3"/>
        <v>13.02</v>
      </c>
      <c r="J28" s="29">
        <f t="shared" si="0"/>
        <v>64465.27</v>
      </c>
      <c r="K28" s="30">
        <f t="shared" si="1"/>
        <v>1.1813660339652934E-2</v>
      </c>
      <c r="L28" s="31">
        <f t="shared" si="2"/>
        <v>4507956</v>
      </c>
      <c r="M28" s="32">
        <f t="shared" si="4"/>
        <v>0.86814410086576577</v>
      </c>
    </row>
    <row r="29" spans="2:13" ht="12" customHeight="1" x14ac:dyDescent="0.2">
      <c r="B29" s="33" t="s">
        <v>152</v>
      </c>
      <c r="C29" s="102" t="s">
        <v>32</v>
      </c>
      <c r="D29" s="34" t="s">
        <v>244</v>
      </c>
      <c r="E29" s="35" t="s">
        <v>13</v>
      </c>
      <c r="F29" s="61">
        <v>6</v>
      </c>
      <c r="G29" s="36">
        <v>7993.7699000000002</v>
      </c>
      <c r="H29" s="28" t="s">
        <v>17</v>
      </c>
      <c r="I29" s="29">
        <f t="shared" si="3"/>
        <v>10357.530000000001</v>
      </c>
      <c r="J29" s="29">
        <f t="shared" si="0"/>
        <v>62145.18</v>
      </c>
      <c r="K29" s="30">
        <f t="shared" si="1"/>
        <v>1.1388489465204953E-2</v>
      </c>
      <c r="L29" s="31" t="str">
        <f t="shared" si="2"/>
        <v>P9876</v>
      </c>
      <c r="M29" s="32">
        <f t="shared" si="4"/>
        <v>0.87953259033097075</v>
      </c>
    </row>
    <row r="30" spans="2:13" ht="12" customHeight="1" x14ac:dyDescent="0.2">
      <c r="B30" s="33" t="s">
        <v>238</v>
      </c>
      <c r="C30" s="102" t="s">
        <v>239</v>
      </c>
      <c r="D30" s="34" t="s">
        <v>240</v>
      </c>
      <c r="E30" s="35" t="s">
        <v>13</v>
      </c>
      <c r="F30" s="61">
        <v>6</v>
      </c>
      <c r="G30" s="36">
        <v>7324.7772999999997</v>
      </c>
      <c r="H30" s="28" t="s">
        <v>17</v>
      </c>
      <c r="I30" s="29">
        <f t="shared" si="3"/>
        <v>9490.7099999999991</v>
      </c>
      <c r="J30" s="29">
        <f t="shared" si="0"/>
        <v>56944.26</v>
      </c>
      <c r="K30" s="30">
        <f t="shared" si="1"/>
        <v>1.0435388635351796E-2</v>
      </c>
      <c r="L30" s="31" t="str">
        <f t="shared" si="2"/>
        <v>P9958</v>
      </c>
      <c r="M30" s="32">
        <f t="shared" si="4"/>
        <v>0.88996797896632251</v>
      </c>
    </row>
    <row r="31" spans="2:13" ht="12" customHeight="1" x14ac:dyDescent="0.2">
      <c r="B31" s="37" t="s">
        <v>125</v>
      </c>
      <c r="C31" s="103" t="s">
        <v>29</v>
      </c>
      <c r="D31" s="38" t="s">
        <v>215</v>
      </c>
      <c r="E31" s="39" t="s">
        <v>13</v>
      </c>
      <c r="F31" s="62">
        <v>1.5</v>
      </c>
      <c r="G31" s="29">
        <v>28299.151099999999</v>
      </c>
      <c r="H31" s="28" t="s">
        <v>17</v>
      </c>
      <c r="I31" s="29">
        <f t="shared" si="3"/>
        <v>36667.21</v>
      </c>
      <c r="J31" s="29">
        <f t="shared" si="0"/>
        <v>55000.81</v>
      </c>
      <c r="K31" s="30">
        <f t="shared" si="1"/>
        <v>1.0079239375648105E-2</v>
      </c>
      <c r="L31" s="31" t="str">
        <f t="shared" si="2"/>
        <v>P9819</v>
      </c>
      <c r="M31" s="32">
        <f t="shared" si="4"/>
        <v>0.90004721834197066</v>
      </c>
    </row>
    <row r="32" spans="2:13" ht="12" customHeight="1" x14ac:dyDescent="0.2">
      <c r="B32" s="33" t="s">
        <v>167</v>
      </c>
      <c r="C32" s="102">
        <v>4413200</v>
      </c>
      <c r="D32" s="34" t="s">
        <v>164</v>
      </c>
      <c r="E32" s="35" t="s">
        <v>5</v>
      </c>
      <c r="F32" s="61">
        <v>1600</v>
      </c>
      <c r="G32" s="36">
        <v>19.93</v>
      </c>
      <c r="H32" s="40" t="s">
        <v>17</v>
      </c>
      <c r="I32" s="29">
        <f t="shared" si="3"/>
        <v>25.82</v>
      </c>
      <c r="J32" s="29">
        <f t="shared" si="0"/>
        <v>41312</v>
      </c>
      <c r="K32" s="30">
        <f t="shared" si="1"/>
        <v>7.5706800879255156E-3</v>
      </c>
      <c r="L32" s="31">
        <f t="shared" si="2"/>
        <v>4413200</v>
      </c>
      <c r="M32" s="32">
        <f t="shared" si="4"/>
        <v>0.90761789842989615</v>
      </c>
    </row>
    <row r="33" spans="2:13" ht="12" customHeight="1" x14ac:dyDescent="0.2">
      <c r="B33" s="33" t="s">
        <v>106</v>
      </c>
      <c r="C33" s="102" t="s">
        <v>85</v>
      </c>
      <c r="D33" s="34" t="s">
        <v>86</v>
      </c>
      <c r="E33" s="35" t="s">
        <v>9</v>
      </c>
      <c r="F33" s="61">
        <v>497</v>
      </c>
      <c r="G33" s="36">
        <v>60.15</v>
      </c>
      <c r="H33" s="28" t="s">
        <v>17</v>
      </c>
      <c r="I33" s="29">
        <f t="shared" si="3"/>
        <v>77.94</v>
      </c>
      <c r="J33" s="29">
        <f t="shared" si="0"/>
        <v>38736.18</v>
      </c>
      <c r="K33" s="30">
        <f t="shared" si="1"/>
        <v>7.0986451057392184E-3</v>
      </c>
      <c r="L33" s="31" t="str">
        <f t="shared" si="2"/>
        <v>AGE5010024</v>
      </c>
      <c r="M33" s="32">
        <f t="shared" si="4"/>
        <v>0.91471654353563536</v>
      </c>
    </row>
    <row r="34" spans="2:13" ht="12" customHeight="1" x14ac:dyDescent="0.2">
      <c r="B34" s="33" t="s">
        <v>112</v>
      </c>
      <c r="C34" s="102">
        <v>2306733</v>
      </c>
      <c r="D34" s="34" t="s">
        <v>63</v>
      </c>
      <c r="E34" s="35" t="s">
        <v>9</v>
      </c>
      <c r="F34" s="61">
        <v>32</v>
      </c>
      <c r="G34" s="36">
        <v>930.88</v>
      </c>
      <c r="H34" s="28" t="s">
        <v>17</v>
      </c>
      <c r="I34" s="29">
        <f t="shared" si="3"/>
        <v>1206.1400000000001</v>
      </c>
      <c r="J34" s="29">
        <f t="shared" si="0"/>
        <v>38596.480000000003</v>
      </c>
      <c r="K34" s="30">
        <f t="shared" si="1"/>
        <v>7.0730442147563764E-3</v>
      </c>
      <c r="L34" s="31">
        <f t="shared" si="2"/>
        <v>2306733</v>
      </c>
      <c r="M34" s="32">
        <f t="shared" si="4"/>
        <v>0.92178958775039177</v>
      </c>
    </row>
    <row r="35" spans="2:13" ht="63.75" x14ac:dyDescent="0.2">
      <c r="B35" s="33" t="s">
        <v>251</v>
      </c>
      <c r="C35" s="102">
        <v>1106088</v>
      </c>
      <c r="D35" s="34" t="s">
        <v>82</v>
      </c>
      <c r="E35" s="35" t="s">
        <v>7</v>
      </c>
      <c r="F35" s="61">
        <v>345.69</v>
      </c>
      <c r="G35" s="36">
        <v>79.97</v>
      </c>
      <c r="H35" s="28" t="s">
        <v>17</v>
      </c>
      <c r="I35" s="29">
        <f t="shared" si="3"/>
        <v>103.62</v>
      </c>
      <c r="J35" s="29">
        <f t="shared" si="0"/>
        <v>35820.39</v>
      </c>
      <c r="K35" s="30">
        <f t="shared" si="1"/>
        <v>6.5643085136213751E-3</v>
      </c>
      <c r="L35" s="31">
        <f t="shared" si="2"/>
        <v>1106088</v>
      </c>
      <c r="M35" s="32">
        <f t="shared" si="4"/>
        <v>0.9283538962640131</v>
      </c>
    </row>
    <row r="36" spans="2:13" x14ac:dyDescent="0.2">
      <c r="B36" s="33" t="s">
        <v>156</v>
      </c>
      <c r="C36" s="102" t="s">
        <v>255</v>
      </c>
      <c r="D36" s="34" t="s">
        <v>256</v>
      </c>
      <c r="E36" s="35" t="s">
        <v>13</v>
      </c>
      <c r="F36" s="61">
        <v>6</v>
      </c>
      <c r="G36" s="36">
        <v>4357.8184000000001</v>
      </c>
      <c r="H36" s="28" t="s">
        <v>17</v>
      </c>
      <c r="I36" s="29">
        <f t="shared" si="3"/>
        <v>5646.43</v>
      </c>
      <c r="J36" s="29">
        <f t="shared" si="0"/>
        <v>33878.58</v>
      </c>
      <c r="K36" s="30">
        <f t="shared" si="1"/>
        <v>6.2084597940838407E-3</v>
      </c>
      <c r="L36" s="31" t="str">
        <f t="shared" si="2"/>
        <v>P9842</v>
      </c>
      <c r="M36" s="32">
        <f t="shared" si="4"/>
        <v>0.9345623560580969</v>
      </c>
    </row>
    <row r="37" spans="2:13" ht="12" customHeight="1" x14ac:dyDescent="0.2">
      <c r="B37" s="33" t="s">
        <v>142</v>
      </c>
      <c r="C37" s="102" t="s">
        <v>46</v>
      </c>
      <c r="D37" s="34" t="s">
        <v>47</v>
      </c>
      <c r="E37" s="35" t="s">
        <v>6</v>
      </c>
      <c r="F37" s="61">
        <v>1</v>
      </c>
      <c r="G37" s="36">
        <v>25408.240000000002</v>
      </c>
      <c r="H37" s="28" t="s">
        <v>17</v>
      </c>
      <c r="I37" s="29">
        <f t="shared" si="3"/>
        <v>32921.46</v>
      </c>
      <c r="J37" s="29">
        <f t="shared" si="0"/>
        <v>32921.46</v>
      </c>
      <c r="K37" s="30">
        <f t="shared" si="1"/>
        <v>6.0330616210165647E-3</v>
      </c>
      <c r="L37" s="31" t="str">
        <f t="shared" si="2"/>
        <v>IMT0000007</v>
      </c>
      <c r="M37" s="32">
        <f t="shared" si="4"/>
        <v>0.94059541767911348</v>
      </c>
    </row>
    <row r="38" spans="2:13" ht="38.25" x14ac:dyDescent="0.2">
      <c r="B38" s="33" t="s">
        <v>248</v>
      </c>
      <c r="C38" s="102" t="s">
        <v>197</v>
      </c>
      <c r="D38" s="34" t="s">
        <v>33</v>
      </c>
      <c r="E38" s="35" t="s">
        <v>12</v>
      </c>
      <c r="F38" s="61">
        <v>1629.7999999999997</v>
      </c>
      <c r="G38" s="36">
        <v>14.82</v>
      </c>
      <c r="H38" s="28" t="s">
        <v>17</v>
      </c>
      <c r="I38" s="29">
        <f t="shared" si="3"/>
        <v>19.2</v>
      </c>
      <c r="J38" s="29">
        <f t="shared" si="0"/>
        <v>31292.16</v>
      </c>
      <c r="K38" s="30">
        <f t="shared" si="1"/>
        <v>5.7344822961894679E-3</v>
      </c>
      <c r="L38" s="31" t="str">
        <f t="shared" si="2"/>
        <v>0407820</v>
      </c>
      <c r="M38" s="32">
        <f t="shared" si="4"/>
        <v>0.94632989997530292</v>
      </c>
    </row>
    <row r="39" spans="2:13" ht="25.5" x14ac:dyDescent="0.2">
      <c r="B39" s="33" t="s">
        <v>111</v>
      </c>
      <c r="C39" s="102">
        <v>4507834</v>
      </c>
      <c r="D39" s="34" t="s">
        <v>88</v>
      </c>
      <c r="E39" s="35" t="s">
        <v>9</v>
      </c>
      <c r="F39" s="61">
        <v>529.67999999999995</v>
      </c>
      <c r="G39" s="36">
        <v>40.39</v>
      </c>
      <c r="H39" s="28" t="s">
        <v>17</v>
      </c>
      <c r="I39" s="29">
        <f t="shared" si="3"/>
        <v>52.33</v>
      </c>
      <c r="J39" s="29">
        <f t="shared" si="0"/>
        <v>27718.15</v>
      </c>
      <c r="K39" s="30">
        <f t="shared" si="1"/>
        <v>5.0795228088480983E-3</v>
      </c>
      <c r="L39" s="31">
        <f t="shared" si="2"/>
        <v>4507834</v>
      </c>
      <c r="M39" s="32">
        <f t="shared" si="4"/>
        <v>0.95140942278415097</v>
      </c>
    </row>
    <row r="40" spans="2:13" x14ac:dyDescent="0.2">
      <c r="B40" s="33" t="s">
        <v>155</v>
      </c>
      <c r="C40" s="102" t="s">
        <v>55</v>
      </c>
      <c r="D40" s="34" t="s">
        <v>14</v>
      </c>
      <c r="E40" s="35" t="s">
        <v>13</v>
      </c>
      <c r="F40" s="61">
        <v>7.5</v>
      </c>
      <c r="G40" s="36">
        <v>2651.48</v>
      </c>
      <c r="H40" s="28" t="s">
        <v>17</v>
      </c>
      <c r="I40" s="29">
        <f t="shared" si="3"/>
        <v>3435.52</v>
      </c>
      <c r="J40" s="29">
        <f t="shared" si="0"/>
        <v>25766.400000000001</v>
      </c>
      <c r="K40" s="30">
        <f t="shared" si="1"/>
        <v>4.7218525226937454E-3</v>
      </c>
      <c r="L40" s="31" t="str">
        <f t="shared" si="2"/>
        <v>IMT0000182</v>
      </c>
      <c r="M40" s="32">
        <f t="shared" si="4"/>
        <v>0.95613127530684472</v>
      </c>
    </row>
    <row r="41" spans="2:13" x14ac:dyDescent="0.2">
      <c r="B41" s="33" t="s">
        <v>102</v>
      </c>
      <c r="C41" s="102">
        <v>3713605</v>
      </c>
      <c r="D41" s="34" t="s">
        <v>72</v>
      </c>
      <c r="E41" s="35" t="s">
        <v>9</v>
      </c>
      <c r="F41" s="61">
        <v>48</v>
      </c>
      <c r="G41" s="36">
        <v>402.06</v>
      </c>
      <c r="H41" s="28" t="s">
        <v>17</v>
      </c>
      <c r="I41" s="29">
        <f t="shared" si="3"/>
        <v>520.95000000000005</v>
      </c>
      <c r="J41" s="29">
        <f t="shared" si="0"/>
        <v>25005.599999999999</v>
      </c>
      <c r="K41" s="30">
        <f t="shared" si="1"/>
        <v>4.5824312065896166E-3</v>
      </c>
      <c r="L41" s="31">
        <f t="shared" si="2"/>
        <v>3713605</v>
      </c>
      <c r="M41" s="32">
        <f t="shared" si="4"/>
        <v>0.96071370651343435</v>
      </c>
    </row>
    <row r="42" spans="2:13" x14ac:dyDescent="0.2">
      <c r="B42" s="33" t="s">
        <v>101</v>
      </c>
      <c r="C42" s="102">
        <v>4507754</v>
      </c>
      <c r="D42" s="34" t="s">
        <v>62</v>
      </c>
      <c r="E42" s="35" t="s">
        <v>6</v>
      </c>
      <c r="F42" s="61">
        <v>24</v>
      </c>
      <c r="G42" s="36">
        <v>780.29</v>
      </c>
      <c r="H42" s="28" t="s">
        <v>17</v>
      </c>
      <c r="I42" s="29">
        <f t="shared" si="3"/>
        <v>1011.02</v>
      </c>
      <c r="J42" s="29">
        <f t="shared" si="0"/>
        <v>24264.48</v>
      </c>
      <c r="K42" s="30">
        <f t="shared" si="1"/>
        <v>4.4466163724793499E-3</v>
      </c>
      <c r="L42" s="31">
        <f t="shared" si="2"/>
        <v>4507754</v>
      </c>
      <c r="M42" s="32">
        <f t="shared" si="4"/>
        <v>0.96516032288591369</v>
      </c>
    </row>
    <row r="43" spans="2:13" ht="12" customHeight="1" x14ac:dyDescent="0.2">
      <c r="B43" s="33" t="s">
        <v>104</v>
      </c>
      <c r="C43" s="102" t="s">
        <v>187</v>
      </c>
      <c r="D43" s="34" t="s">
        <v>76</v>
      </c>
      <c r="E43" s="35" t="s">
        <v>77</v>
      </c>
      <c r="F43" s="61">
        <v>133.12</v>
      </c>
      <c r="G43" s="36">
        <v>139.05000000000001</v>
      </c>
      <c r="H43" s="28" t="s">
        <v>17</v>
      </c>
      <c r="I43" s="29">
        <f t="shared" si="3"/>
        <v>180.17</v>
      </c>
      <c r="J43" s="29">
        <f t="shared" ref="J43:J74" si="5">TRUNC(F43*I43,2)</f>
        <v>23984.23</v>
      </c>
      <c r="K43" s="30">
        <f t="shared" ref="K43:K74" si="6">J43/$J$74</f>
        <v>4.3952588227446207E-3</v>
      </c>
      <c r="L43" s="31" t="str">
        <f t="shared" ref="L43:L72" si="7">C43</f>
        <v>0307732</v>
      </c>
      <c r="M43" s="32">
        <f t="shared" si="4"/>
        <v>0.9695555817086583</v>
      </c>
    </row>
    <row r="44" spans="2:13" ht="12" customHeight="1" x14ac:dyDescent="0.2">
      <c r="B44" s="33" t="s">
        <v>149</v>
      </c>
      <c r="C44" s="102">
        <v>3816197</v>
      </c>
      <c r="D44" s="34" t="s">
        <v>83</v>
      </c>
      <c r="E44" s="35" t="s">
        <v>7</v>
      </c>
      <c r="F44" s="61">
        <v>215.61</v>
      </c>
      <c r="G44" s="36">
        <v>62.29</v>
      </c>
      <c r="H44" s="28" t="s">
        <v>17</v>
      </c>
      <c r="I44" s="29">
        <f t="shared" si="3"/>
        <v>80.709999999999994</v>
      </c>
      <c r="J44" s="29">
        <f t="shared" si="5"/>
        <v>17401.88</v>
      </c>
      <c r="K44" s="30">
        <f t="shared" si="6"/>
        <v>3.1890023820795236E-3</v>
      </c>
      <c r="L44" s="31">
        <f t="shared" si="7"/>
        <v>3816197</v>
      </c>
      <c r="M44" s="32">
        <f t="shared" si="4"/>
        <v>0.97274458409073783</v>
      </c>
    </row>
    <row r="45" spans="2:13" x14ac:dyDescent="0.2">
      <c r="B45" s="33" t="s">
        <v>143</v>
      </c>
      <c r="C45" s="102" t="s">
        <v>58</v>
      </c>
      <c r="D45" s="34" t="s">
        <v>59</v>
      </c>
      <c r="E45" s="35" t="s">
        <v>6</v>
      </c>
      <c r="F45" s="61">
        <v>8</v>
      </c>
      <c r="G45" s="36">
        <v>1608.44</v>
      </c>
      <c r="H45" s="28" t="s">
        <v>17</v>
      </c>
      <c r="I45" s="29">
        <f t="shared" si="3"/>
        <v>2084.06</v>
      </c>
      <c r="J45" s="29">
        <f t="shared" si="5"/>
        <v>16672.48</v>
      </c>
      <c r="K45" s="30">
        <f t="shared" si="6"/>
        <v>3.0553353106200715E-3</v>
      </c>
      <c r="L45" s="31" t="str">
        <f t="shared" si="7"/>
        <v>IMT9900195</v>
      </c>
      <c r="M45" s="32">
        <f t="shared" si="4"/>
        <v>0.97579991940135791</v>
      </c>
    </row>
    <row r="46" spans="2:13" ht="12" customHeight="1" x14ac:dyDescent="0.2">
      <c r="B46" s="33" t="s">
        <v>122</v>
      </c>
      <c r="C46" s="102" t="s">
        <v>60</v>
      </c>
      <c r="D46" s="34" t="s">
        <v>61</v>
      </c>
      <c r="E46" s="35" t="s">
        <v>6</v>
      </c>
      <c r="F46" s="61">
        <v>8</v>
      </c>
      <c r="G46" s="36">
        <v>1608.44</v>
      </c>
      <c r="H46" s="28" t="s">
        <v>17</v>
      </c>
      <c r="I46" s="29">
        <f t="shared" si="3"/>
        <v>2084.06</v>
      </c>
      <c r="J46" s="29">
        <f t="shared" si="5"/>
        <v>16672.48</v>
      </c>
      <c r="K46" s="30">
        <f t="shared" si="6"/>
        <v>3.0553353106200715E-3</v>
      </c>
      <c r="L46" s="31" t="str">
        <f t="shared" si="7"/>
        <v>IMT9900196</v>
      </c>
      <c r="M46" s="32">
        <f t="shared" si="4"/>
        <v>0.97885525471197798</v>
      </c>
    </row>
    <row r="47" spans="2:13" ht="12" customHeight="1" x14ac:dyDescent="0.2">
      <c r="B47" s="33" t="s">
        <v>127</v>
      </c>
      <c r="C47" s="102">
        <v>5502146</v>
      </c>
      <c r="D47" s="34" t="s">
        <v>92</v>
      </c>
      <c r="E47" s="35" t="s">
        <v>7</v>
      </c>
      <c r="F47" s="61">
        <v>839.52</v>
      </c>
      <c r="G47" s="36">
        <v>11.09</v>
      </c>
      <c r="H47" s="28" t="s">
        <v>17</v>
      </c>
      <c r="I47" s="29">
        <f t="shared" si="3"/>
        <v>14.37</v>
      </c>
      <c r="J47" s="29">
        <f t="shared" si="5"/>
        <v>12063.9</v>
      </c>
      <c r="K47" s="30">
        <f t="shared" si="6"/>
        <v>2.2107844576085547E-3</v>
      </c>
      <c r="L47" s="31">
        <f t="shared" si="7"/>
        <v>5502146</v>
      </c>
      <c r="M47" s="32">
        <f t="shared" si="4"/>
        <v>0.98106603916958657</v>
      </c>
    </row>
    <row r="48" spans="2:13" ht="12" customHeight="1" x14ac:dyDescent="0.2">
      <c r="B48" s="33" t="s">
        <v>136</v>
      </c>
      <c r="C48" s="102" t="s">
        <v>225</v>
      </c>
      <c r="D48" s="34" t="s">
        <v>65</v>
      </c>
      <c r="E48" s="35" t="s">
        <v>9</v>
      </c>
      <c r="F48" s="61">
        <v>12</v>
      </c>
      <c r="G48" s="36">
        <v>603.42999999999995</v>
      </c>
      <c r="H48" s="28" t="s">
        <v>17</v>
      </c>
      <c r="I48" s="29">
        <f t="shared" si="3"/>
        <v>781.86</v>
      </c>
      <c r="J48" s="29">
        <f t="shared" si="5"/>
        <v>9382.32</v>
      </c>
      <c r="K48" s="30">
        <f t="shared" si="6"/>
        <v>1.7193682998292341E-3</v>
      </c>
      <c r="L48" s="31" t="str">
        <f t="shared" si="7"/>
        <v>0307737</v>
      </c>
      <c r="M48" s="32">
        <f t="shared" si="4"/>
        <v>0.98278540746941578</v>
      </c>
    </row>
    <row r="49" spans="2:13" ht="12" customHeight="1" x14ac:dyDescent="0.2">
      <c r="B49" s="33" t="s">
        <v>250</v>
      </c>
      <c r="C49" s="102">
        <v>1106057</v>
      </c>
      <c r="D49" s="34" t="s">
        <v>70</v>
      </c>
      <c r="E49" s="35" t="s">
        <v>7</v>
      </c>
      <c r="F49" s="61">
        <v>14.72</v>
      </c>
      <c r="G49" s="36">
        <v>472.66</v>
      </c>
      <c r="H49" s="28" t="s">
        <v>17</v>
      </c>
      <c r="I49" s="29">
        <f t="shared" si="3"/>
        <v>612.42999999999995</v>
      </c>
      <c r="J49" s="29">
        <f t="shared" si="5"/>
        <v>9014.9599999999991</v>
      </c>
      <c r="K49" s="30">
        <f t="shared" si="6"/>
        <v>1.6520473026105005E-3</v>
      </c>
      <c r="L49" s="31">
        <f t="shared" si="7"/>
        <v>1106057</v>
      </c>
      <c r="M49" s="32">
        <f t="shared" si="4"/>
        <v>0.98443745477202627</v>
      </c>
    </row>
    <row r="50" spans="2:13" ht="12" customHeight="1" x14ac:dyDescent="0.2">
      <c r="B50" s="33" t="s">
        <v>110</v>
      </c>
      <c r="C50" s="102" t="s">
        <v>51</v>
      </c>
      <c r="D50" s="34" t="s">
        <v>204</v>
      </c>
      <c r="E50" s="35" t="s">
        <v>13</v>
      </c>
      <c r="F50" s="61">
        <v>1.2</v>
      </c>
      <c r="G50" s="36">
        <v>5477.7089999999998</v>
      </c>
      <c r="H50" s="28" t="s">
        <v>17</v>
      </c>
      <c r="I50" s="29">
        <f t="shared" si="3"/>
        <v>7097.47</v>
      </c>
      <c r="J50" s="29">
        <f t="shared" si="5"/>
        <v>8516.9599999999991</v>
      </c>
      <c r="K50" s="30">
        <f t="shared" si="6"/>
        <v>1.5607857155707323E-3</v>
      </c>
      <c r="L50" s="31" t="str">
        <f t="shared" si="7"/>
        <v>P9950</v>
      </c>
      <c r="M50" s="32">
        <f t="shared" si="4"/>
        <v>0.98599824048759699</v>
      </c>
    </row>
    <row r="51" spans="2:13" ht="12" customHeight="1" x14ac:dyDescent="0.2">
      <c r="B51" s="33" t="s">
        <v>253</v>
      </c>
      <c r="C51" s="102">
        <v>2108169</v>
      </c>
      <c r="D51" s="34" t="s">
        <v>130</v>
      </c>
      <c r="E51" s="35" t="s">
        <v>7</v>
      </c>
      <c r="F51" s="61">
        <v>116.43</v>
      </c>
      <c r="G51" s="36">
        <v>50.24</v>
      </c>
      <c r="H51" s="28" t="s">
        <v>17</v>
      </c>
      <c r="I51" s="29">
        <f t="shared" si="3"/>
        <v>65.099999999999994</v>
      </c>
      <c r="J51" s="29">
        <f t="shared" si="5"/>
        <v>7579.59</v>
      </c>
      <c r="K51" s="30">
        <f t="shared" si="6"/>
        <v>1.3890068524312392E-3</v>
      </c>
      <c r="L51" s="31">
        <f t="shared" si="7"/>
        <v>2108169</v>
      </c>
      <c r="M51" s="32">
        <f t="shared" si="4"/>
        <v>0.98738724734002825</v>
      </c>
    </row>
    <row r="52" spans="2:13" ht="12" customHeight="1" x14ac:dyDescent="0.2">
      <c r="B52" s="33" t="s">
        <v>236</v>
      </c>
      <c r="C52" s="102" t="s">
        <v>64</v>
      </c>
      <c r="D52" s="34" t="s">
        <v>237</v>
      </c>
      <c r="E52" s="35" t="s">
        <v>13</v>
      </c>
      <c r="F52" s="61">
        <v>6</v>
      </c>
      <c r="G52" s="36">
        <v>837.87</v>
      </c>
      <c r="H52" s="28" t="s">
        <v>17</v>
      </c>
      <c r="I52" s="29">
        <f t="shared" si="3"/>
        <v>1085.6300000000001</v>
      </c>
      <c r="J52" s="29">
        <f t="shared" si="5"/>
        <v>6513.78</v>
      </c>
      <c r="K52" s="30">
        <f t="shared" si="6"/>
        <v>1.1936905631082363E-3</v>
      </c>
      <c r="L52" s="31" t="str">
        <f t="shared" si="7"/>
        <v>IMT0000171</v>
      </c>
      <c r="M52" s="32">
        <f t="shared" si="4"/>
        <v>0.9885809379031365</v>
      </c>
    </row>
    <row r="53" spans="2:13" ht="25.5" x14ac:dyDescent="0.2">
      <c r="B53" s="33" t="s">
        <v>139</v>
      </c>
      <c r="C53" s="102">
        <v>1106050</v>
      </c>
      <c r="D53" s="34" t="s">
        <v>87</v>
      </c>
      <c r="E53" s="35" t="s">
        <v>7</v>
      </c>
      <c r="F53" s="61">
        <v>69.03</v>
      </c>
      <c r="G53" s="36">
        <v>66.260000000000005</v>
      </c>
      <c r="H53" s="28" t="s">
        <v>17</v>
      </c>
      <c r="I53" s="29">
        <f t="shared" si="3"/>
        <v>85.85</v>
      </c>
      <c r="J53" s="29">
        <f t="shared" si="5"/>
        <v>5926.22</v>
      </c>
      <c r="K53" s="30">
        <f t="shared" si="6"/>
        <v>1.08601655089722E-3</v>
      </c>
      <c r="L53" s="31">
        <f t="shared" si="7"/>
        <v>1106050</v>
      </c>
      <c r="M53" s="32">
        <f t="shared" si="4"/>
        <v>0.98966695445403374</v>
      </c>
    </row>
    <row r="54" spans="2:13" ht="12" customHeight="1" x14ac:dyDescent="0.2">
      <c r="B54" s="33" t="s">
        <v>114</v>
      </c>
      <c r="C54" s="102">
        <v>5502978</v>
      </c>
      <c r="D54" s="34" t="s">
        <v>94</v>
      </c>
      <c r="E54" s="35" t="s">
        <v>7</v>
      </c>
      <c r="F54" s="61">
        <v>686.88</v>
      </c>
      <c r="G54" s="36">
        <v>6.37</v>
      </c>
      <c r="H54" s="28" t="s">
        <v>17</v>
      </c>
      <c r="I54" s="29">
        <f t="shared" si="3"/>
        <v>8.25</v>
      </c>
      <c r="J54" s="29">
        <f t="shared" si="5"/>
        <v>5666.76</v>
      </c>
      <c r="K54" s="30">
        <f t="shared" si="6"/>
        <v>1.0384688975371029E-3</v>
      </c>
      <c r="L54" s="31">
        <f t="shared" si="7"/>
        <v>5502978</v>
      </c>
      <c r="M54" s="32">
        <f t="shared" si="4"/>
        <v>0.99070542335157086</v>
      </c>
    </row>
    <row r="55" spans="2:13" ht="12" customHeight="1" x14ac:dyDescent="0.2">
      <c r="B55" s="33" t="s">
        <v>147</v>
      </c>
      <c r="C55" s="102" t="s">
        <v>15</v>
      </c>
      <c r="D55" s="34" t="s">
        <v>4</v>
      </c>
      <c r="E55" s="35" t="s">
        <v>5</v>
      </c>
      <c r="F55" s="61">
        <v>8</v>
      </c>
      <c r="G55" s="36">
        <v>539.98</v>
      </c>
      <c r="H55" s="28" t="s">
        <v>17</v>
      </c>
      <c r="I55" s="29">
        <f t="shared" si="3"/>
        <v>699.65</v>
      </c>
      <c r="J55" s="29">
        <f t="shared" si="5"/>
        <v>5597.2</v>
      </c>
      <c r="K55" s="30">
        <f t="shared" si="6"/>
        <v>1.0257215963433552E-3</v>
      </c>
      <c r="L55" s="31" t="str">
        <f t="shared" si="7"/>
        <v>AGC1000001</v>
      </c>
      <c r="M55" s="32">
        <f t="shared" si="4"/>
        <v>0.99173114494791426</v>
      </c>
    </row>
    <row r="56" spans="2:13" ht="12" customHeight="1" x14ac:dyDescent="0.2">
      <c r="B56" s="33" t="s">
        <v>137</v>
      </c>
      <c r="C56" s="102">
        <v>3806426</v>
      </c>
      <c r="D56" s="34" t="s">
        <v>84</v>
      </c>
      <c r="E56" s="35" t="s">
        <v>8</v>
      </c>
      <c r="F56" s="61">
        <v>58</v>
      </c>
      <c r="G56" s="36">
        <v>72.760000000000005</v>
      </c>
      <c r="H56" s="28" t="s">
        <v>17</v>
      </c>
      <c r="I56" s="29">
        <f t="shared" si="3"/>
        <v>94.28</v>
      </c>
      <c r="J56" s="29">
        <f t="shared" si="5"/>
        <v>5468.24</v>
      </c>
      <c r="K56" s="30">
        <f t="shared" si="6"/>
        <v>1.0020888769364305E-3</v>
      </c>
      <c r="L56" s="31">
        <f t="shared" si="7"/>
        <v>3806426</v>
      </c>
      <c r="M56" s="32">
        <f t="shared" si="4"/>
        <v>0.99273323382485068</v>
      </c>
    </row>
    <row r="57" spans="2:13" ht="12" customHeight="1" x14ac:dyDescent="0.2">
      <c r="B57" s="33" t="s">
        <v>154</v>
      </c>
      <c r="C57" s="102" t="s">
        <v>48</v>
      </c>
      <c r="D57" s="34" t="s">
        <v>245</v>
      </c>
      <c r="E57" s="35" t="s">
        <v>13</v>
      </c>
      <c r="F57" s="61">
        <v>0.6</v>
      </c>
      <c r="G57" s="36">
        <v>6885.0054</v>
      </c>
      <c r="H57" s="28" t="s">
        <v>17</v>
      </c>
      <c r="I57" s="29">
        <f t="shared" si="3"/>
        <v>8920.9</v>
      </c>
      <c r="J57" s="29">
        <f t="shared" si="5"/>
        <v>5352.54</v>
      </c>
      <c r="K57" s="30">
        <f t="shared" si="6"/>
        <v>9.8088613472658887E-4</v>
      </c>
      <c r="L57" s="31" t="str">
        <f t="shared" si="7"/>
        <v>P9949</v>
      </c>
      <c r="M57" s="32">
        <f t="shared" si="4"/>
        <v>0.99371411995957726</v>
      </c>
    </row>
    <row r="58" spans="2:13" ht="12" customHeight="1" x14ac:dyDescent="0.2">
      <c r="B58" s="33" t="s">
        <v>202</v>
      </c>
      <c r="C58" s="102" t="s">
        <v>52</v>
      </c>
      <c r="D58" s="34" t="s">
        <v>203</v>
      </c>
      <c r="E58" s="35" t="s">
        <v>13</v>
      </c>
      <c r="F58" s="61">
        <v>0.82</v>
      </c>
      <c r="G58" s="36">
        <v>4921.0982999999997</v>
      </c>
      <c r="H58" s="28" t="s">
        <v>17</v>
      </c>
      <c r="I58" s="29">
        <f t="shared" si="3"/>
        <v>6376.27</v>
      </c>
      <c r="J58" s="29">
        <f t="shared" si="5"/>
        <v>5228.54</v>
      </c>
      <c r="K58" s="30">
        <f t="shared" si="6"/>
        <v>9.5816236606608427E-4</v>
      </c>
      <c r="L58" s="31" t="str">
        <f t="shared" si="7"/>
        <v>P9833</v>
      </c>
      <c r="M58" s="32">
        <f t="shared" si="4"/>
        <v>0.99467228232564331</v>
      </c>
    </row>
    <row r="59" spans="2:13" ht="12" customHeight="1" x14ac:dyDescent="0.2">
      <c r="B59" s="33" t="s">
        <v>151</v>
      </c>
      <c r="C59" s="102">
        <v>5213362</v>
      </c>
      <c r="D59" s="34" t="s">
        <v>80</v>
      </c>
      <c r="E59" s="35" t="s">
        <v>6</v>
      </c>
      <c r="F59" s="61">
        <v>36</v>
      </c>
      <c r="G59" s="36">
        <v>89.93</v>
      </c>
      <c r="H59" s="28" t="s">
        <v>17</v>
      </c>
      <c r="I59" s="29">
        <f t="shared" si="3"/>
        <v>116.52</v>
      </c>
      <c r="J59" s="29">
        <f t="shared" si="5"/>
        <v>4194.72</v>
      </c>
      <c r="K59" s="30">
        <f t="shared" si="6"/>
        <v>7.6870844254509389E-4</v>
      </c>
      <c r="L59" s="31">
        <f t="shared" si="7"/>
        <v>5213362</v>
      </c>
      <c r="M59" s="32">
        <f t="shared" si="4"/>
        <v>0.99544099076818837</v>
      </c>
    </row>
    <row r="60" spans="2:13" ht="12" customHeight="1" x14ac:dyDescent="0.2">
      <c r="B60" s="33" t="s">
        <v>103</v>
      </c>
      <c r="C60" s="102">
        <v>4507785</v>
      </c>
      <c r="D60" s="34" t="s">
        <v>75</v>
      </c>
      <c r="E60" s="35" t="s">
        <v>6</v>
      </c>
      <c r="F60" s="61">
        <v>24</v>
      </c>
      <c r="G60" s="36">
        <v>129.24</v>
      </c>
      <c r="H60" s="28" t="s">
        <v>17</v>
      </c>
      <c r="I60" s="29">
        <f t="shared" si="3"/>
        <v>167.46</v>
      </c>
      <c r="J60" s="29">
        <f t="shared" si="5"/>
        <v>4019.04</v>
      </c>
      <c r="K60" s="30">
        <f t="shared" si="6"/>
        <v>7.3651399352672741E-4</v>
      </c>
      <c r="L60" s="31">
        <f t="shared" si="7"/>
        <v>4507785</v>
      </c>
      <c r="M60" s="32">
        <f t="shared" si="4"/>
        <v>0.99617750476171507</v>
      </c>
    </row>
    <row r="61" spans="2:13" ht="12" customHeight="1" x14ac:dyDescent="0.2">
      <c r="B61" s="33" t="s">
        <v>226</v>
      </c>
      <c r="C61" s="102" t="s">
        <v>49</v>
      </c>
      <c r="D61" s="34" t="s">
        <v>227</v>
      </c>
      <c r="E61" s="35" t="s">
        <v>13</v>
      </c>
      <c r="F61" s="61">
        <v>0.41</v>
      </c>
      <c r="G61" s="36">
        <v>6839.0326999999997</v>
      </c>
      <c r="H61" s="28" t="s">
        <v>17</v>
      </c>
      <c r="I61" s="29">
        <f t="shared" si="3"/>
        <v>8861.33</v>
      </c>
      <c r="J61" s="29">
        <f t="shared" si="5"/>
        <v>3633.14</v>
      </c>
      <c r="K61" s="30">
        <f t="shared" si="6"/>
        <v>6.6579542638085072E-4</v>
      </c>
      <c r="L61" s="31" t="str">
        <f t="shared" si="7"/>
        <v>P9858</v>
      </c>
      <c r="M61" s="32">
        <f t="shared" si="4"/>
        <v>0.99684330018809597</v>
      </c>
    </row>
    <row r="62" spans="2:13" ht="12" customHeight="1" x14ac:dyDescent="0.2">
      <c r="B62" s="33" t="s">
        <v>148</v>
      </c>
      <c r="C62" s="102">
        <v>5213571</v>
      </c>
      <c r="D62" s="34" t="s">
        <v>67</v>
      </c>
      <c r="E62" s="35" t="s">
        <v>5</v>
      </c>
      <c r="F62" s="61">
        <v>4.2300000000000004</v>
      </c>
      <c r="G62" s="36">
        <v>491.7</v>
      </c>
      <c r="H62" s="28" t="s">
        <v>17</v>
      </c>
      <c r="I62" s="29">
        <f t="shared" si="3"/>
        <v>637.1</v>
      </c>
      <c r="J62" s="29">
        <f t="shared" si="5"/>
        <v>2694.93</v>
      </c>
      <c r="K62" s="30">
        <f t="shared" si="6"/>
        <v>4.9386262803430259E-4</v>
      </c>
      <c r="L62" s="31">
        <f t="shared" si="7"/>
        <v>5213571</v>
      </c>
      <c r="M62" s="32">
        <f t="shared" si="4"/>
        <v>0.99733716281613027</v>
      </c>
    </row>
    <row r="63" spans="2:13" ht="12" customHeight="1" x14ac:dyDescent="0.2">
      <c r="B63" s="33" t="s">
        <v>153</v>
      </c>
      <c r="C63" s="102">
        <v>3713690</v>
      </c>
      <c r="D63" s="34" t="s">
        <v>69</v>
      </c>
      <c r="E63" s="35" t="s">
        <v>6</v>
      </c>
      <c r="F63" s="61">
        <v>4</v>
      </c>
      <c r="G63" s="36">
        <v>487.78</v>
      </c>
      <c r="H63" s="28" t="s">
        <v>17</v>
      </c>
      <c r="I63" s="29">
        <f t="shared" si="3"/>
        <v>632.02</v>
      </c>
      <c r="J63" s="29">
        <f t="shared" si="5"/>
        <v>2528.08</v>
      </c>
      <c r="K63" s="30">
        <f t="shared" si="6"/>
        <v>4.632863312520027E-4</v>
      </c>
      <c r="L63" s="31">
        <f t="shared" si="7"/>
        <v>3713690</v>
      </c>
      <c r="M63" s="32">
        <f t="shared" si="4"/>
        <v>0.99780044914738231</v>
      </c>
    </row>
    <row r="64" spans="2:13" ht="12" customHeight="1" x14ac:dyDescent="0.2">
      <c r="B64" s="33" t="s">
        <v>150</v>
      </c>
      <c r="C64" s="102">
        <v>5216111</v>
      </c>
      <c r="D64" s="34" t="s">
        <v>78</v>
      </c>
      <c r="E64" s="35" t="s">
        <v>6</v>
      </c>
      <c r="F64" s="61">
        <v>12</v>
      </c>
      <c r="G64" s="36">
        <v>141.04</v>
      </c>
      <c r="H64" s="28" t="s">
        <v>17</v>
      </c>
      <c r="I64" s="29">
        <f t="shared" si="3"/>
        <v>182.75</v>
      </c>
      <c r="J64" s="29">
        <f t="shared" si="5"/>
        <v>2193</v>
      </c>
      <c r="K64" s="30">
        <f t="shared" si="6"/>
        <v>4.0188084413295545E-4</v>
      </c>
      <c r="L64" s="31">
        <f t="shared" si="7"/>
        <v>5216111</v>
      </c>
      <c r="M64" s="32">
        <f t="shared" si="4"/>
        <v>0.99820232999151526</v>
      </c>
    </row>
    <row r="65" spans="2:13" ht="12" customHeight="1" x14ac:dyDescent="0.2">
      <c r="B65" s="33" t="s">
        <v>249</v>
      </c>
      <c r="C65" s="102">
        <v>1100657</v>
      </c>
      <c r="D65" s="34" t="s">
        <v>95</v>
      </c>
      <c r="E65" s="35" t="s">
        <v>7</v>
      </c>
      <c r="F65" s="61">
        <v>414.72</v>
      </c>
      <c r="G65" s="36">
        <v>3.85</v>
      </c>
      <c r="H65" s="28" t="s">
        <v>17</v>
      </c>
      <c r="I65" s="29">
        <f t="shared" si="3"/>
        <v>4.99</v>
      </c>
      <c r="J65" s="29">
        <f t="shared" si="5"/>
        <v>2069.4499999999998</v>
      </c>
      <c r="K65" s="30">
        <f t="shared" si="6"/>
        <v>3.7923954076194463E-4</v>
      </c>
      <c r="L65" s="31">
        <f t="shared" si="7"/>
        <v>1100657</v>
      </c>
      <c r="M65" s="32">
        <f t="shared" si="4"/>
        <v>0.99858156953227717</v>
      </c>
    </row>
    <row r="66" spans="2:13" ht="12" customHeight="1" x14ac:dyDescent="0.2">
      <c r="B66" s="33" t="s">
        <v>123</v>
      </c>
      <c r="C66" s="102">
        <v>2007971</v>
      </c>
      <c r="D66" s="34" t="s">
        <v>81</v>
      </c>
      <c r="E66" s="35" t="s">
        <v>9</v>
      </c>
      <c r="F66" s="61">
        <v>17</v>
      </c>
      <c r="G66" s="36">
        <v>91.81</v>
      </c>
      <c r="H66" s="28" t="s">
        <v>17</v>
      </c>
      <c r="I66" s="29">
        <f t="shared" si="3"/>
        <v>118.96</v>
      </c>
      <c r="J66" s="29">
        <f t="shared" si="5"/>
        <v>2022.32</v>
      </c>
      <c r="K66" s="30">
        <f t="shared" si="6"/>
        <v>3.7060267610896416E-4</v>
      </c>
      <c r="L66" s="31">
        <f t="shared" si="7"/>
        <v>2007971</v>
      </c>
      <c r="M66" s="32">
        <f t="shared" si="4"/>
        <v>0.99895217220838617</v>
      </c>
    </row>
    <row r="67" spans="2:13" ht="12" customHeight="1" x14ac:dyDescent="0.2">
      <c r="B67" s="33" t="s">
        <v>113</v>
      </c>
      <c r="C67" s="102">
        <v>5915373</v>
      </c>
      <c r="D67" s="34" t="s">
        <v>89</v>
      </c>
      <c r="E67" s="35" t="s">
        <v>8</v>
      </c>
      <c r="F67" s="61">
        <v>58</v>
      </c>
      <c r="G67" s="36">
        <v>21.73</v>
      </c>
      <c r="H67" s="28" t="s">
        <v>17</v>
      </c>
      <c r="I67" s="29">
        <f t="shared" si="3"/>
        <v>28.16</v>
      </c>
      <c r="J67" s="29">
        <f t="shared" si="5"/>
        <v>1633.28</v>
      </c>
      <c r="K67" s="30">
        <f t="shared" si="6"/>
        <v>2.9930868449861992E-4</v>
      </c>
      <c r="L67" s="31">
        <f t="shared" si="7"/>
        <v>5915373</v>
      </c>
      <c r="M67" s="32">
        <f t="shared" si="4"/>
        <v>0.99925148089288474</v>
      </c>
    </row>
    <row r="68" spans="2:13" ht="12" customHeight="1" x14ac:dyDescent="0.2">
      <c r="B68" s="33" t="s">
        <v>109</v>
      </c>
      <c r="C68" s="102">
        <v>2306248</v>
      </c>
      <c r="D68" s="34" t="s">
        <v>66</v>
      </c>
      <c r="E68" s="35" t="s">
        <v>7</v>
      </c>
      <c r="F68" s="61">
        <v>1.61</v>
      </c>
      <c r="G68" s="36">
        <v>653.24</v>
      </c>
      <c r="H68" s="28" t="s">
        <v>17</v>
      </c>
      <c r="I68" s="29">
        <f t="shared" si="3"/>
        <v>846.4</v>
      </c>
      <c r="J68" s="29">
        <f t="shared" si="5"/>
        <v>1362.7</v>
      </c>
      <c r="K68" s="30">
        <f t="shared" si="6"/>
        <v>2.4972322220701248E-4</v>
      </c>
      <c r="L68" s="31">
        <f t="shared" si="7"/>
        <v>2306248</v>
      </c>
      <c r="M68" s="32">
        <f t="shared" si="4"/>
        <v>0.9995012041150918</v>
      </c>
    </row>
    <row r="69" spans="2:13" ht="12" customHeight="1" x14ac:dyDescent="0.2">
      <c r="B69" s="33" t="s">
        <v>128</v>
      </c>
      <c r="C69" s="102">
        <v>5502135</v>
      </c>
      <c r="D69" s="34" t="s">
        <v>93</v>
      </c>
      <c r="E69" s="35" t="s">
        <v>7</v>
      </c>
      <c r="F69" s="61">
        <v>106.48</v>
      </c>
      <c r="G69" s="36">
        <v>6.42</v>
      </c>
      <c r="H69" s="28" t="s">
        <v>17</v>
      </c>
      <c r="I69" s="29">
        <f t="shared" si="3"/>
        <v>8.32</v>
      </c>
      <c r="J69" s="29">
        <f t="shared" si="5"/>
        <v>885.91</v>
      </c>
      <c r="K69" s="30">
        <f t="shared" si="6"/>
        <v>1.6234849914538373E-4</v>
      </c>
      <c r="L69" s="31">
        <f t="shared" si="7"/>
        <v>5502135</v>
      </c>
      <c r="M69" s="32">
        <f t="shared" si="4"/>
        <v>0.99966355261423723</v>
      </c>
    </row>
    <row r="70" spans="2:13" ht="12" customHeight="1" x14ac:dyDescent="0.2">
      <c r="B70" s="33" t="s">
        <v>115</v>
      </c>
      <c r="C70" s="102">
        <v>4805754</v>
      </c>
      <c r="D70" s="34" t="s">
        <v>35</v>
      </c>
      <c r="E70" s="35" t="s">
        <v>7</v>
      </c>
      <c r="F70" s="61">
        <v>76.319999999999993</v>
      </c>
      <c r="G70" s="36">
        <v>8.31</v>
      </c>
      <c r="H70" s="28" t="s">
        <v>17</v>
      </c>
      <c r="I70" s="29">
        <f t="shared" si="3"/>
        <v>10.77</v>
      </c>
      <c r="J70" s="29">
        <f t="shared" si="5"/>
        <v>821.96</v>
      </c>
      <c r="K70" s="30">
        <f t="shared" si="6"/>
        <v>1.5062926522732515E-4</v>
      </c>
      <c r="L70" s="31">
        <f t="shared" si="7"/>
        <v>4805754</v>
      </c>
      <c r="M70" s="32">
        <f t="shared" si="4"/>
        <v>0.99981418187946458</v>
      </c>
    </row>
    <row r="71" spans="2:13" ht="12" customHeight="1" x14ac:dyDescent="0.2">
      <c r="B71" s="33" t="s">
        <v>121</v>
      </c>
      <c r="C71" s="102">
        <v>5501700</v>
      </c>
      <c r="D71" s="34" t="s">
        <v>36</v>
      </c>
      <c r="E71" s="35" t="s">
        <v>5</v>
      </c>
      <c r="F71" s="61">
        <v>800</v>
      </c>
      <c r="G71" s="36">
        <v>0.74</v>
      </c>
      <c r="H71" s="28" t="s">
        <v>17</v>
      </c>
      <c r="I71" s="29">
        <f t="shared" si="3"/>
        <v>0.96</v>
      </c>
      <c r="J71" s="29">
        <f t="shared" si="5"/>
        <v>768</v>
      </c>
      <c r="K71" s="30">
        <f t="shared" si="6"/>
        <v>1.4074076073602816E-4</v>
      </c>
      <c r="L71" s="31">
        <f t="shared" si="7"/>
        <v>5501700</v>
      </c>
      <c r="M71" s="32">
        <f t="shared" si="4"/>
        <v>0.99995492264020058</v>
      </c>
    </row>
    <row r="72" spans="2:13" ht="12" customHeight="1" x14ac:dyDescent="0.2">
      <c r="B72" s="33" t="s">
        <v>146</v>
      </c>
      <c r="C72" s="102">
        <v>5214001</v>
      </c>
      <c r="D72" s="34" t="s">
        <v>90</v>
      </c>
      <c r="E72" s="35" t="s">
        <v>5</v>
      </c>
      <c r="F72" s="61">
        <v>14</v>
      </c>
      <c r="G72" s="36">
        <v>13.56</v>
      </c>
      <c r="H72" s="28" t="s">
        <v>17</v>
      </c>
      <c r="I72" s="29">
        <f t="shared" si="3"/>
        <v>17.57</v>
      </c>
      <c r="J72" s="29">
        <f t="shared" si="5"/>
        <v>245.98</v>
      </c>
      <c r="K72" s="30">
        <f t="shared" si="6"/>
        <v>4.5077359799281517E-5</v>
      </c>
      <c r="L72" s="31">
        <f t="shared" si="7"/>
        <v>5214001</v>
      </c>
      <c r="M72" s="32">
        <f t="shared" si="4"/>
        <v>0.99999999999999989</v>
      </c>
    </row>
    <row r="73" spans="2:13" ht="12" customHeight="1" x14ac:dyDescent="0.2">
      <c r="B73" s="51"/>
      <c r="C73" s="51"/>
      <c r="D73" s="52"/>
      <c r="E73" s="41"/>
      <c r="F73" s="63"/>
      <c r="G73" s="53"/>
      <c r="H73" s="54"/>
      <c r="I73" s="53"/>
      <c r="J73" s="53"/>
      <c r="K73" s="55"/>
      <c r="L73" s="46"/>
      <c r="M73" s="55"/>
    </row>
    <row r="74" spans="2:13" x14ac:dyDescent="0.2">
      <c r="B74" s="41"/>
      <c r="C74" s="41"/>
      <c r="D74" s="42"/>
      <c r="E74" s="41"/>
      <c r="F74" s="63"/>
      <c r="G74" s="43"/>
      <c r="H74" s="41"/>
      <c r="I74" s="44" t="s">
        <v>28</v>
      </c>
      <c r="J74" s="45">
        <f>SUM(J11:J72)</f>
        <v>5456841.3300000019</v>
      </c>
      <c r="K74" s="41"/>
      <c r="L74" s="46"/>
      <c r="M74" s="41"/>
    </row>
    <row r="75" spans="2:13" x14ac:dyDescent="0.2">
      <c r="B75" s="41"/>
      <c r="C75" s="41"/>
      <c r="D75" s="42"/>
      <c r="E75" s="41"/>
      <c r="F75" s="63"/>
      <c r="G75" s="43"/>
      <c r="H75" s="41"/>
      <c r="I75" s="44"/>
      <c r="J75" s="45"/>
      <c r="K75" s="41"/>
      <c r="L75" s="46"/>
      <c r="M75" s="41"/>
    </row>
  </sheetData>
  <sortState ref="B11:M72">
    <sortCondition descending="1" ref="K11"/>
  </sortState>
  <mergeCells count="1">
    <mergeCell ref="E7:E8"/>
  </mergeCells>
  <conditionalFormatting sqref="H10">
    <cfRule type="cellIs" dxfId="90" priority="423" operator="equal">
      <formula>"Material"</formula>
    </cfRule>
  </conditionalFormatting>
  <conditionalFormatting sqref="C10">
    <cfRule type="duplicateValues" dxfId="89" priority="424"/>
  </conditionalFormatting>
  <conditionalFormatting sqref="H1:H2 H6:H41 H73:H1048576">
    <cfRule type="cellIs" dxfId="88" priority="228" operator="equal">
      <formula>"Material"</formula>
    </cfRule>
  </conditionalFormatting>
  <conditionalFormatting sqref="H3:H4">
    <cfRule type="cellIs" dxfId="87" priority="224" operator="equal">
      <formula>"Material"</formula>
    </cfRule>
  </conditionalFormatting>
  <conditionalFormatting sqref="H4">
    <cfRule type="cellIs" dxfId="86" priority="223" operator="equal">
      <formula>"Material"</formula>
    </cfRule>
  </conditionalFormatting>
  <conditionalFormatting sqref="H5">
    <cfRule type="cellIs" dxfId="85" priority="222" operator="equal">
      <formula>"Material"</formula>
    </cfRule>
  </conditionalFormatting>
  <conditionalFormatting sqref="B10">
    <cfRule type="duplicateValues" dxfId="84" priority="220"/>
  </conditionalFormatting>
  <conditionalFormatting sqref="D18">
    <cfRule type="duplicateValues" dxfId="83" priority="176"/>
  </conditionalFormatting>
  <conditionalFormatting sqref="D19">
    <cfRule type="duplicateValues" dxfId="82" priority="175"/>
  </conditionalFormatting>
  <conditionalFormatting sqref="D21">
    <cfRule type="duplicateValues" dxfId="81" priority="174"/>
  </conditionalFormatting>
  <conditionalFormatting sqref="D28">
    <cfRule type="duplicateValues" dxfId="80" priority="173"/>
  </conditionalFormatting>
  <conditionalFormatting sqref="D29">
    <cfRule type="duplicateValues" dxfId="79" priority="172"/>
  </conditionalFormatting>
  <conditionalFormatting sqref="D73 D30:D41 D22:D27 D20 D11:D17">
    <cfRule type="duplicateValues" dxfId="78" priority="431"/>
  </conditionalFormatting>
  <conditionalFormatting sqref="H42">
    <cfRule type="cellIs" dxfId="77" priority="122" operator="equal">
      <formula>"Material"</formula>
    </cfRule>
  </conditionalFormatting>
  <conditionalFormatting sqref="D42">
    <cfRule type="duplicateValues" dxfId="76" priority="123"/>
  </conditionalFormatting>
  <conditionalFormatting sqref="H43">
    <cfRule type="cellIs" dxfId="75" priority="120" operator="equal">
      <formula>"Material"</formula>
    </cfRule>
  </conditionalFormatting>
  <conditionalFormatting sqref="D43">
    <cfRule type="duplicateValues" dxfId="74" priority="121"/>
  </conditionalFormatting>
  <conditionalFormatting sqref="H44">
    <cfRule type="cellIs" dxfId="73" priority="118" operator="equal">
      <formula>"Material"</formula>
    </cfRule>
  </conditionalFormatting>
  <conditionalFormatting sqref="D44">
    <cfRule type="duplicateValues" dxfId="72" priority="119"/>
  </conditionalFormatting>
  <conditionalFormatting sqref="H45">
    <cfRule type="cellIs" dxfId="71" priority="116" operator="equal">
      <formula>"Material"</formula>
    </cfRule>
  </conditionalFormatting>
  <conditionalFormatting sqref="D45">
    <cfRule type="duplicateValues" dxfId="70" priority="117"/>
  </conditionalFormatting>
  <conditionalFormatting sqref="H46">
    <cfRule type="cellIs" dxfId="69" priority="114" operator="equal">
      <formula>"Material"</formula>
    </cfRule>
  </conditionalFormatting>
  <conditionalFormatting sqref="D46">
    <cfRule type="duplicateValues" dxfId="68" priority="115"/>
  </conditionalFormatting>
  <conditionalFormatting sqref="H47">
    <cfRule type="cellIs" dxfId="67" priority="112" operator="equal">
      <formula>"Material"</formula>
    </cfRule>
  </conditionalFormatting>
  <conditionalFormatting sqref="D47">
    <cfRule type="duplicateValues" dxfId="66" priority="113"/>
  </conditionalFormatting>
  <conditionalFormatting sqref="H48">
    <cfRule type="cellIs" dxfId="65" priority="110" operator="equal">
      <formula>"Material"</formula>
    </cfRule>
  </conditionalFormatting>
  <conditionalFormatting sqref="D48">
    <cfRule type="duplicateValues" dxfId="64" priority="111"/>
  </conditionalFormatting>
  <conditionalFormatting sqref="H49">
    <cfRule type="cellIs" dxfId="63" priority="108" operator="equal">
      <formula>"Material"</formula>
    </cfRule>
  </conditionalFormatting>
  <conditionalFormatting sqref="D49">
    <cfRule type="duplicateValues" dxfId="62" priority="109"/>
  </conditionalFormatting>
  <conditionalFormatting sqref="H50">
    <cfRule type="cellIs" dxfId="61" priority="106" operator="equal">
      <formula>"Material"</formula>
    </cfRule>
  </conditionalFormatting>
  <conditionalFormatting sqref="D50">
    <cfRule type="duplicateValues" dxfId="60" priority="107"/>
  </conditionalFormatting>
  <conditionalFormatting sqref="H51">
    <cfRule type="cellIs" dxfId="59" priority="104" operator="equal">
      <formula>"Material"</formula>
    </cfRule>
  </conditionalFormatting>
  <conditionalFormatting sqref="D51">
    <cfRule type="duplicateValues" dxfId="58" priority="105"/>
  </conditionalFormatting>
  <conditionalFormatting sqref="H52">
    <cfRule type="cellIs" dxfId="57" priority="102" operator="equal">
      <formula>"Material"</formula>
    </cfRule>
  </conditionalFormatting>
  <conditionalFormatting sqref="D52">
    <cfRule type="duplicateValues" dxfId="56" priority="103"/>
  </conditionalFormatting>
  <conditionalFormatting sqref="H53">
    <cfRule type="cellIs" dxfId="55" priority="100" operator="equal">
      <formula>"Material"</formula>
    </cfRule>
  </conditionalFormatting>
  <conditionalFormatting sqref="D53">
    <cfRule type="duplicateValues" dxfId="54" priority="101"/>
  </conditionalFormatting>
  <conditionalFormatting sqref="H54">
    <cfRule type="cellIs" dxfId="53" priority="98" operator="equal">
      <formula>"Material"</formula>
    </cfRule>
  </conditionalFormatting>
  <conditionalFormatting sqref="D54">
    <cfRule type="duplicateValues" dxfId="52" priority="99"/>
  </conditionalFormatting>
  <conditionalFormatting sqref="H55">
    <cfRule type="cellIs" dxfId="51" priority="96" operator="equal">
      <formula>"Material"</formula>
    </cfRule>
  </conditionalFormatting>
  <conditionalFormatting sqref="D55">
    <cfRule type="duplicateValues" dxfId="50" priority="97"/>
  </conditionalFormatting>
  <conditionalFormatting sqref="H56">
    <cfRule type="cellIs" dxfId="49" priority="94" operator="equal">
      <formula>"Material"</formula>
    </cfRule>
  </conditionalFormatting>
  <conditionalFormatting sqref="D56">
    <cfRule type="duplicateValues" dxfId="48" priority="95"/>
  </conditionalFormatting>
  <conditionalFormatting sqref="H57">
    <cfRule type="cellIs" dxfId="47" priority="92" operator="equal">
      <formula>"Material"</formula>
    </cfRule>
  </conditionalFormatting>
  <conditionalFormatting sqref="D57">
    <cfRule type="duplicateValues" dxfId="46" priority="93"/>
  </conditionalFormatting>
  <conditionalFormatting sqref="H58">
    <cfRule type="cellIs" dxfId="45" priority="90" operator="equal">
      <formula>"Material"</formula>
    </cfRule>
  </conditionalFormatting>
  <conditionalFormatting sqref="D58">
    <cfRule type="duplicateValues" dxfId="44" priority="91"/>
  </conditionalFormatting>
  <conditionalFormatting sqref="H59">
    <cfRule type="cellIs" dxfId="43" priority="88" operator="equal">
      <formula>"Material"</formula>
    </cfRule>
  </conditionalFormatting>
  <conditionalFormatting sqref="D59">
    <cfRule type="duplicateValues" dxfId="42" priority="89"/>
  </conditionalFormatting>
  <conditionalFormatting sqref="H60">
    <cfRule type="cellIs" dxfId="41" priority="86" operator="equal">
      <formula>"Material"</formula>
    </cfRule>
  </conditionalFormatting>
  <conditionalFormatting sqref="D60">
    <cfRule type="duplicateValues" dxfId="40" priority="87"/>
  </conditionalFormatting>
  <conditionalFormatting sqref="H61">
    <cfRule type="cellIs" dxfId="39" priority="84" operator="equal">
      <formula>"Material"</formula>
    </cfRule>
  </conditionalFormatting>
  <conditionalFormatting sqref="D61">
    <cfRule type="duplicateValues" dxfId="38" priority="85"/>
  </conditionalFormatting>
  <conditionalFormatting sqref="H62">
    <cfRule type="cellIs" dxfId="37" priority="82" operator="equal">
      <formula>"Material"</formula>
    </cfRule>
  </conditionalFormatting>
  <conditionalFormatting sqref="D62">
    <cfRule type="duplicateValues" dxfId="36" priority="83"/>
  </conditionalFormatting>
  <conditionalFormatting sqref="H63">
    <cfRule type="cellIs" dxfId="35" priority="80" operator="equal">
      <formula>"Material"</formula>
    </cfRule>
  </conditionalFormatting>
  <conditionalFormatting sqref="D63">
    <cfRule type="duplicateValues" dxfId="34" priority="81"/>
  </conditionalFormatting>
  <conditionalFormatting sqref="H64">
    <cfRule type="cellIs" dxfId="33" priority="78" operator="equal">
      <formula>"Material"</formula>
    </cfRule>
  </conditionalFormatting>
  <conditionalFormatting sqref="D64">
    <cfRule type="duplicateValues" dxfId="32" priority="79"/>
  </conditionalFormatting>
  <conditionalFormatting sqref="H65">
    <cfRule type="cellIs" dxfId="31" priority="76" operator="equal">
      <formula>"Material"</formula>
    </cfRule>
  </conditionalFormatting>
  <conditionalFormatting sqref="D65">
    <cfRule type="duplicateValues" dxfId="30" priority="77"/>
  </conditionalFormatting>
  <conditionalFormatting sqref="H66">
    <cfRule type="cellIs" dxfId="29" priority="74" operator="equal">
      <formula>"Material"</formula>
    </cfRule>
  </conditionalFormatting>
  <conditionalFormatting sqref="D66">
    <cfRule type="duplicateValues" dxfId="28" priority="75"/>
  </conditionalFormatting>
  <conditionalFormatting sqref="H67">
    <cfRule type="cellIs" dxfId="27" priority="72" operator="equal">
      <formula>"Material"</formula>
    </cfRule>
  </conditionalFormatting>
  <conditionalFormatting sqref="D67">
    <cfRule type="duplicateValues" dxfId="26" priority="73"/>
  </conditionalFormatting>
  <conditionalFormatting sqref="H68">
    <cfRule type="cellIs" dxfId="25" priority="70" operator="equal">
      <formula>"Material"</formula>
    </cfRule>
  </conditionalFormatting>
  <conditionalFormatting sqref="D68">
    <cfRule type="duplicateValues" dxfId="24" priority="71"/>
  </conditionalFormatting>
  <conditionalFormatting sqref="H69">
    <cfRule type="cellIs" dxfId="23" priority="68" operator="equal">
      <formula>"Material"</formula>
    </cfRule>
  </conditionalFormatting>
  <conditionalFormatting sqref="D69">
    <cfRule type="duplicateValues" dxfId="22" priority="69"/>
  </conditionalFormatting>
  <conditionalFormatting sqref="H70">
    <cfRule type="cellIs" dxfId="21" priority="66" operator="equal">
      <formula>"Material"</formula>
    </cfRule>
  </conditionalFormatting>
  <conditionalFormatting sqref="D70">
    <cfRule type="duplicateValues" dxfId="20" priority="67"/>
  </conditionalFormatting>
  <conditionalFormatting sqref="H71">
    <cfRule type="cellIs" dxfId="19" priority="64" operator="equal">
      <formula>"Material"</formula>
    </cfRule>
  </conditionalFormatting>
  <conditionalFormatting sqref="D71">
    <cfRule type="duplicateValues" dxfId="18" priority="65"/>
  </conditionalFormatting>
  <conditionalFormatting sqref="H72">
    <cfRule type="cellIs" dxfId="17" priority="62" operator="equal">
      <formula>"Material"</formula>
    </cfRule>
  </conditionalFormatting>
  <conditionalFormatting sqref="D72">
    <cfRule type="duplicateValues" dxfId="16" priority="63"/>
  </conditionalFormatting>
  <pageMargins left="0.39370078740157483" right="0.39370078740157483" top="1.1811023622047245" bottom="0.98425196850393704" header="0.39370078740157483" footer="0.39370078740157483"/>
  <pageSetup paperSize="9" scale="65" fitToHeight="0" orientation="landscape" r:id="rId1"/>
  <headerFooter differentFirst="1" scaleWithDoc="0">
    <oddHeader>&amp;C&amp;G</oddHeader>
    <oddFooter>&amp;L&amp;6Lote:  9463
Processo:  79/012.152/2025&amp;C&amp;6Sistema E-KRONOS - Gerenciamento de Obras Públicas&amp;R&amp;6Página &amp;P de &amp;N</oddFooter>
    <firstHeader>&amp;C&amp;G</firstHeader>
    <firstFooter>&amp;L&amp;6Lote:  9463
Processo:  79/012.152/2025&amp;C&amp;6Sistema E-KRONOS - Gerenciamento de Obras Públicas&amp;R&amp;6Página &amp;P de &amp;N</firstFooter>
  </headerFooter>
  <rowBreaks count="1" manualBreakCount="1">
    <brk id="75" min="1" max="12" man="1"/>
  </rowBreak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6"/>
  <sheetViews>
    <sheetView topLeftCell="A35" workbookViewId="0">
      <selection activeCell="A35" sqref="A1:XFD1048576"/>
    </sheetView>
  </sheetViews>
  <sheetFormatPr defaultRowHeight="11.25" x14ac:dyDescent="0.2"/>
  <cols>
    <col min="1" max="1" width="1.7109375" style="65" customWidth="1"/>
    <col min="2" max="2" width="25" style="66" customWidth="1"/>
    <col min="3" max="3" width="9.7109375" style="67" bestFit="1" customWidth="1"/>
    <col min="4" max="4" width="127.28515625" style="68" bestFit="1" customWidth="1"/>
    <col min="5" max="5" width="4.5703125" style="69" bestFit="1" customWidth="1"/>
    <col min="6" max="6" width="8.7109375" style="68" bestFit="1" customWidth="1"/>
    <col min="7" max="7" width="10.7109375" style="68" bestFit="1" customWidth="1"/>
    <col min="8" max="16384" width="9.140625" style="65"/>
  </cols>
  <sheetData>
    <row r="1" spans="2:7" ht="9.9499999999999993" customHeight="1" x14ac:dyDescent="0.2"/>
    <row r="2" spans="2:7" x14ac:dyDescent="0.2">
      <c r="B2" s="70" t="s">
        <v>96</v>
      </c>
      <c r="C2" s="71" t="s">
        <v>19</v>
      </c>
      <c r="D2" s="72" t="s">
        <v>3</v>
      </c>
      <c r="E2" s="72" t="s">
        <v>97</v>
      </c>
      <c r="F2" s="72" t="s">
        <v>98</v>
      </c>
      <c r="G2" s="73" t="s">
        <v>99</v>
      </c>
    </row>
    <row r="3" spans="2:7" x14ac:dyDescent="0.2">
      <c r="B3" s="74" t="s">
        <v>178</v>
      </c>
      <c r="C3" s="75">
        <v>1100657</v>
      </c>
      <c r="D3" s="76" t="s">
        <v>95</v>
      </c>
      <c r="E3" s="77" t="s">
        <v>7</v>
      </c>
      <c r="F3" s="78">
        <v>69.03</v>
      </c>
      <c r="G3" s="79">
        <v>3.72</v>
      </c>
    </row>
    <row r="4" spans="2:7" x14ac:dyDescent="0.2">
      <c r="B4" s="74" t="s">
        <v>179</v>
      </c>
      <c r="C4" s="75">
        <v>1100657</v>
      </c>
      <c r="D4" s="76" t="s">
        <v>95</v>
      </c>
      <c r="E4" s="77" t="s">
        <v>7</v>
      </c>
      <c r="F4" s="78">
        <v>53.77</v>
      </c>
      <c r="G4" s="79">
        <v>3.72</v>
      </c>
    </row>
    <row r="5" spans="2:7" x14ac:dyDescent="0.2">
      <c r="B5" s="80" t="s">
        <v>173</v>
      </c>
      <c r="C5" s="81">
        <v>1100657</v>
      </c>
      <c r="D5" s="82" t="s">
        <v>95</v>
      </c>
      <c r="E5" s="83" t="s">
        <v>7</v>
      </c>
      <c r="F5" s="84">
        <v>13.8</v>
      </c>
      <c r="G5" s="85">
        <v>3.72</v>
      </c>
    </row>
    <row r="6" spans="2:7" x14ac:dyDescent="0.2">
      <c r="B6" s="74" t="s">
        <v>162</v>
      </c>
      <c r="C6" s="75">
        <v>1100657</v>
      </c>
      <c r="D6" s="76" t="s">
        <v>95</v>
      </c>
      <c r="E6" s="77" t="s">
        <v>7</v>
      </c>
      <c r="F6" s="78">
        <v>3.14</v>
      </c>
      <c r="G6" s="79">
        <v>3.72</v>
      </c>
    </row>
    <row r="7" spans="2:7" x14ac:dyDescent="0.2">
      <c r="B7" s="74" t="s">
        <v>180</v>
      </c>
      <c r="C7" s="75">
        <v>1100657</v>
      </c>
      <c r="D7" s="76" t="s">
        <v>95</v>
      </c>
      <c r="E7" s="77" t="s">
        <v>7</v>
      </c>
      <c r="F7" s="78">
        <v>20.83</v>
      </c>
      <c r="G7" s="79">
        <v>3.72</v>
      </c>
    </row>
    <row r="8" spans="2:7" x14ac:dyDescent="0.2">
      <c r="B8" s="74" t="s">
        <v>181</v>
      </c>
      <c r="C8" s="75">
        <v>1100657</v>
      </c>
      <c r="D8" s="76" t="s">
        <v>95</v>
      </c>
      <c r="E8" s="77" t="s">
        <v>7</v>
      </c>
      <c r="F8" s="78">
        <v>116.28</v>
      </c>
      <c r="G8" s="79">
        <v>3.72</v>
      </c>
    </row>
    <row r="9" spans="2:7" x14ac:dyDescent="0.2">
      <c r="B9" s="74" t="s">
        <v>182</v>
      </c>
      <c r="C9" s="75">
        <v>1100657</v>
      </c>
      <c r="D9" s="76" t="s">
        <v>95</v>
      </c>
      <c r="E9" s="77" t="s">
        <v>7</v>
      </c>
      <c r="F9" s="78">
        <v>23.2</v>
      </c>
      <c r="G9" s="79">
        <v>3.72</v>
      </c>
    </row>
    <row r="10" spans="2:7" x14ac:dyDescent="0.2">
      <c r="B10" s="80" t="s">
        <v>183</v>
      </c>
      <c r="C10" s="81">
        <v>1100657</v>
      </c>
      <c r="D10" s="82" t="s">
        <v>95</v>
      </c>
      <c r="E10" s="83" t="s">
        <v>7</v>
      </c>
      <c r="F10" s="84">
        <v>60.8</v>
      </c>
      <c r="G10" s="85">
        <v>3.72</v>
      </c>
    </row>
    <row r="11" spans="2:7" x14ac:dyDescent="0.2">
      <c r="B11" s="74" t="s">
        <v>184</v>
      </c>
      <c r="C11" s="75">
        <v>1100657</v>
      </c>
      <c r="D11" s="76" t="s">
        <v>95</v>
      </c>
      <c r="E11" s="77" t="s">
        <v>7</v>
      </c>
      <c r="F11" s="78">
        <v>8.75</v>
      </c>
      <c r="G11" s="79">
        <v>3.72</v>
      </c>
    </row>
    <row r="12" spans="2:7" x14ac:dyDescent="0.2">
      <c r="B12" s="74" t="s">
        <v>185</v>
      </c>
      <c r="C12" s="75">
        <v>1100657</v>
      </c>
      <c r="D12" s="76" t="s">
        <v>95</v>
      </c>
      <c r="E12" s="77" t="s">
        <v>7</v>
      </c>
      <c r="F12" s="78">
        <v>33.119999999999997</v>
      </c>
      <c r="G12" s="79">
        <v>3.72</v>
      </c>
    </row>
    <row r="13" spans="2:7" x14ac:dyDescent="0.2">
      <c r="B13" s="74" t="s">
        <v>186</v>
      </c>
      <c r="C13" s="75">
        <v>1100657</v>
      </c>
      <c r="D13" s="76" t="s">
        <v>95</v>
      </c>
      <c r="E13" s="77" t="s">
        <v>7</v>
      </c>
      <c r="F13" s="78">
        <v>12</v>
      </c>
      <c r="G13" s="79">
        <v>3.72</v>
      </c>
    </row>
    <row r="14" spans="2:7" ht="45" x14ac:dyDescent="0.2">
      <c r="B14" s="86" t="str">
        <f>B3&amp;" / "&amp;B4&amp;" / "&amp;B5&amp;" / "&amp;B6&amp;" / "&amp;B7&amp;" / "&amp;B8&amp;" / "&amp;B9&amp;" / "&amp;B10&amp;" / "&amp;B11&amp;" / "&amp;B12&amp;" / "&amp;B13</f>
        <v>02.02.07 / 02.03.06 / 03.01.07 / 03.02.05 / 03.03.06 / 04.02.11 / 04.03.06 / 04.04.06 / 04.05.05 / 04.06.04 / 04.07.05</v>
      </c>
      <c r="C14" s="87">
        <f>C13</f>
        <v>1100657</v>
      </c>
      <c r="D14" s="88" t="str">
        <f>D13</f>
        <v>Adensamento de concreto por vibrador de imersão</v>
      </c>
      <c r="E14" s="89" t="str">
        <f>E13</f>
        <v>m³</v>
      </c>
      <c r="F14" s="90">
        <f>SUM(F3:F13)</f>
        <v>414.72</v>
      </c>
      <c r="G14" s="91">
        <f>G13</f>
        <v>3.72</v>
      </c>
    </row>
    <row r="15" spans="2:7" x14ac:dyDescent="0.2">
      <c r="B15" s="74" t="s">
        <v>101</v>
      </c>
      <c r="C15" s="75">
        <v>4507754</v>
      </c>
      <c r="D15" s="76" t="s">
        <v>62</v>
      </c>
      <c r="E15" s="77" t="s">
        <v>6</v>
      </c>
      <c r="F15" s="78">
        <v>24</v>
      </c>
      <c r="G15" s="79">
        <v>845.94</v>
      </c>
    </row>
    <row r="16" spans="2:7" x14ac:dyDescent="0.2">
      <c r="B16" s="74" t="s">
        <v>102</v>
      </c>
      <c r="C16" s="75">
        <v>3713605</v>
      </c>
      <c r="D16" s="76" t="s">
        <v>72</v>
      </c>
      <c r="E16" s="77" t="s">
        <v>9</v>
      </c>
      <c r="F16" s="78">
        <v>48</v>
      </c>
      <c r="G16" s="79">
        <v>388.31</v>
      </c>
    </row>
    <row r="17" spans="2:7" x14ac:dyDescent="0.2">
      <c r="B17" s="80" t="s">
        <v>103</v>
      </c>
      <c r="C17" s="81">
        <v>4507785</v>
      </c>
      <c r="D17" s="82" t="s">
        <v>75</v>
      </c>
      <c r="E17" s="83" t="s">
        <v>6</v>
      </c>
      <c r="F17" s="84">
        <v>24</v>
      </c>
      <c r="G17" s="85">
        <v>141.11000000000001</v>
      </c>
    </row>
    <row r="18" spans="2:7" x14ac:dyDescent="0.2">
      <c r="B18" s="74" t="s">
        <v>104</v>
      </c>
      <c r="C18" s="75" t="s">
        <v>187</v>
      </c>
      <c r="D18" s="76" t="s">
        <v>76</v>
      </c>
      <c r="E18" s="77" t="s">
        <v>77</v>
      </c>
      <c r="F18" s="78">
        <v>133.12</v>
      </c>
      <c r="G18" s="79">
        <v>126.96</v>
      </c>
    </row>
    <row r="19" spans="2:7" x14ac:dyDescent="0.2">
      <c r="B19" s="74" t="s">
        <v>105</v>
      </c>
      <c r="C19" s="75" t="s">
        <v>56</v>
      </c>
      <c r="D19" s="76" t="s">
        <v>57</v>
      </c>
      <c r="E19" s="77" t="s">
        <v>10</v>
      </c>
      <c r="F19" s="78">
        <v>429.76</v>
      </c>
      <c r="G19" s="79">
        <v>1152.44</v>
      </c>
    </row>
    <row r="20" spans="2:7" x14ac:dyDescent="0.2">
      <c r="B20" s="74" t="s">
        <v>106</v>
      </c>
      <c r="C20" s="75" t="s">
        <v>85</v>
      </c>
      <c r="D20" s="76" t="s">
        <v>86</v>
      </c>
      <c r="E20" s="77" t="s">
        <v>9</v>
      </c>
      <c r="F20" s="78">
        <v>549</v>
      </c>
      <c r="G20" s="79">
        <v>58.86</v>
      </c>
    </row>
    <row r="21" spans="2:7" x14ac:dyDescent="0.2">
      <c r="B21" s="74" t="s">
        <v>188</v>
      </c>
      <c r="C21" s="75" t="s">
        <v>189</v>
      </c>
      <c r="D21" s="76" t="s">
        <v>11</v>
      </c>
      <c r="E21" s="77" t="s">
        <v>12</v>
      </c>
      <c r="F21" s="78">
        <v>16721.2</v>
      </c>
      <c r="G21" s="79">
        <v>13.74</v>
      </c>
    </row>
    <row r="22" spans="2:7" x14ac:dyDescent="0.2">
      <c r="B22" s="74" t="s">
        <v>190</v>
      </c>
      <c r="C22" s="75" t="s">
        <v>189</v>
      </c>
      <c r="D22" s="76" t="s">
        <v>11</v>
      </c>
      <c r="E22" s="77" t="s">
        <v>12</v>
      </c>
      <c r="F22" s="78">
        <v>3040.4</v>
      </c>
      <c r="G22" s="79">
        <v>13.74</v>
      </c>
    </row>
    <row r="23" spans="2:7" x14ac:dyDescent="0.2">
      <c r="B23" s="74" t="s">
        <v>191</v>
      </c>
      <c r="C23" s="75" t="s">
        <v>189</v>
      </c>
      <c r="D23" s="76" t="s">
        <v>11</v>
      </c>
      <c r="E23" s="77" t="s">
        <v>12</v>
      </c>
      <c r="F23" s="78">
        <v>3121.5</v>
      </c>
      <c r="G23" s="79">
        <v>13.74</v>
      </c>
    </row>
    <row r="24" spans="2:7" x14ac:dyDescent="0.2">
      <c r="B24" s="80" t="s">
        <v>157</v>
      </c>
      <c r="C24" s="81" t="s">
        <v>189</v>
      </c>
      <c r="D24" s="82" t="s">
        <v>11</v>
      </c>
      <c r="E24" s="83" t="s">
        <v>12</v>
      </c>
      <c r="F24" s="84">
        <v>2802.1</v>
      </c>
      <c r="G24" s="85">
        <v>13.74</v>
      </c>
    </row>
    <row r="25" spans="2:7" x14ac:dyDescent="0.2">
      <c r="B25" s="74" t="s">
        <v>158</v>
      </c>
      <c r="C25" s="75" t="s">
        <v>189</v>
      </c>
      <c r="D25" s="76" t="s">
        <v>11</v>
      </c>
      <c r="E25" s="77" t="s">
        <v>12</v>
      </c>
      <c r="F25" s="78">
        <v>332.7</v>
      </c>
      <c r="G25" s="79">
        <v>13.74</v>
      </c>
    </row>
    <row r="26" spans="2:7" x14ac:dyDescent="0.2">
      <c r="B26" s="74" t="s">
        <v>192</v>
      </c>
      <c r="C26" s="75" t="s">
        <v>189</v>
      </c>
      <c r="D26" s="76" t="s">
        <v>11</v>
      </c>
      <c r="E26" s="77" t="s">
        <v>12</v>
      </c>
      <c r="F26" s="78">
        <v>2911.6</v>
      </c>
      <c r="G26" s="79">
        <v>13.74</v>
      </c>
    </row>
    <row r="27" spans="2:7" x14ac:dyDescent="0.2">
      <c r="B27" s="74" t="s">
        <v>176</v>
      </c>
      <c r="C27" s="75" t="s">
        <v>189</v>
      </c>
      <c r="D27" s="76" t="s">
        <v>11</v>
      </c>
      <c r="E27" s="77" t="s">
        <v>12</v>
      </c>
      <c r="F27" s="78">
        <v>10455.5</v>
      </c>
      <c r="G27" s="79">
        <v>13.74</v>
      </c>
    </row>
    <row r="28" spans="2:7" x14ac:dyDescent="0.2">
      <c r="B28" s="74" t="s">
        <v>175</v>
      </c>
      <c r="C28" s="75" t="s">
        <v>189</v>
      </c>
      <c r="D28" s="76" t="s">
        <v>11</v>
      </c>
      <c r="E28" s="77" t="s">
        <v>12</v>
      </c>
      <c r="F28" s="78">
        <v>3021.6</v>
      </c>
      <c r="G28" s="79">
        <v>13.74</v>
      </c>
    </row>
    <row r="29" spans="2:7" x14ac:dyDescent="0.2">
      <c r="B29" s="74" t="s">
        <v>193</v>
      </c>
      <c r="C29" s="75" t="s">
        <v>189</v>
      </c>
      <c r="D29" s="76" t="s">
        <v>11</v>
      </c>
      <c r="E29" s="77" t="s">
        <v>12</v>
      </c>
      <c r="F29" s="78">
        <v>10657.9</v>
      </c>
      <c r="G29" s="79">
        <v>13.74</v>
      </c>
    </row>
    <row r="30" spans="2:7" x14ac:dyDescent="0.2">
      <c r="B30" s="74" t="s">
        <v>194</v>
      </c>
      <c r="C30" s="75" t="s">
        <v>189</v>
      </c>
      <c r="D30" s="76" t="s">
        <v>11</v>
      </c>
      <c r="E30" s="77" t="s">
        <v>12</v>
      </c>
      <c r="F30" s="78">
        <v>1308.4000000000001</v>
      </c>
      <c r="G30" s="79">
        <v>13.74</v>
      </c>
    </row>
    <row r="31" spans="2:7" x14ac:dyDescent="0.2">
      <c r="B31" s="74" t="s">
        <v>195</v>
      </c>
      <c r="C31" s="75" t="s">
        <v>189</v>
      </c>
      <c r="D31" s="76" t="s">
        <v>11</v>
      </c>
      <c r="E31" s="77" t="s">
        <v>12</v>
      </c>
      <c r="F31" s="78">
        <v>1061.4000000000001</v>
      </c>
      <c r="G31" s="79">
        <v>13.74</v>
      </c>
    </row>
    <row r="32" spans="2:7" ht="45" x14ac:dyDescent="0.2">
      <c r="B32" s="86" t="str">
        <f>B21&amp;" / "&amp;B22&amp;" / "&amp;B23&amp;" / "&amp;B24&amp;" / "&amp;B25&amp;" / "&amp;B26&amp;" / "&amp;B27&amp;" / "&amp;B28&amp;" / "&amp;B29&amp;" / "&amp;B30&amp;" / "&amp;B31</f>
        <v>02.01.05 / 02.02.02 / 02.03.01 / 03.01.02 / 03.02.01 / 03.03.02 / 04.02.02 / 04.03.01 / 04.04.01 / 04.05.01 / 04.07.01</v>
      </c>
      <c r="C32" s="87" t="str">
        <f>C31</f>
        <v>0407819</v>
      </c>
      <c r="D32" s="88" t="str">
        <f>D31</f>
        <v>Armação em aço CA-50 - fornecimento, preparo e colocação</v>
      </c>
      <c r="E32" s="89" t="str">
        <f>E31</f>
        <v>kg</v>
      </c>
      <c r="F32" s="90">
        <f>SUM(F21:F31)</f>
        <v>55434.3</v>
      </c>
      <c r="G32" s="91">
        <f>G31</f>
        <v>13.74</v>
      </c>
    </row>
    <row r="33" spans="2:7" x14ac:dyDescent="0.2">
      <c r="B33" s="80" t="s">
        <v>196</v>
      </c>
      <c r="C33" s="81" t="s">
        <v>197</v>
      </c>
      <c r="D33" s="82" t="s">
        <v>33</v>
      </c>
      <c r="E33" s="83" t="s">
        <v>12</v>
      </c>
      <c r="F33" s="84">
        <v>107.6</v>
      </c>
      <c r="G33" s="85">
        <v>14.86</v>
      </c>
    </row>
    <row r="34" spans="2:7" x14ac:dyDescent="0.2">
      <c r="B34" s="74" t="s">
        <v>169</v>
      </c>
      <c r="C34" s="75" t="s">
        <v>197</v>
      </c>
      <c r="D34" s="76" t="s">
        <v>33</v>
      </c>
      <c r="E34" s="77" t="s">
        <v>12</v>
      </c>
      <c r="F34" s="78">
        <v>21.6</v>
      </c>
      <c r="G34" s="79">
        <v>14.86</v>
      </c>
    </row>
    <row r="35" spans="2:7" x14ac:dyDescent="0.2">
      <c r="B35" s="74" t="s">
        <v>198</v>
      </c>
      <c r="C35" s="75" t="s">
        <v>197</v>
      </c>
      <c r="D35" s="76" t="s">
        <v>33</v>
      </c>
      <c r="E35" s="77" t="s">
        <v>12</v>
      </c>
      <c r="F35" s="78">
        <v>728.9</v>
      </c>
      <c r="G35" s="79">
        <v>14.86</v>
      </c>
    </row>
    <row r="36" spans="2:7" x14ac:dyDescent="0.2">
      <c r="B36" s="74" t="s">
        <v>177</v>
      </c>
      <c r="C36" s="75" t="s">
        <v>197</v>
      </c>
      <c r="D36" s="76" t="s">
        <v>33</v>
      </c>
      <c r="E36" s="77" t="s">
        <v>12</v>
      </c>
      <c r="F36" s="78">
        <v>476.3</v>
      </c>
      <c r="G36" s="79">
        <v>14.86</v>
      </c>
    </row>
    <row r="37" spans="2:7" x14ac:dyDescent="0.2">
      <c r="B37" s="74" t="s">
        <v>199</v>
      </c>
      <c r="C37" s="75" t="s">
        <v>197</v>
      </c>
      <c r="D37" s="76" t="s">
        <v>33</v>
      </c>
      <c r="E37" s="77" t="s">
        <v>12</v>
      </c>
      <c r="F37" s="78">
        <v>295.39999999999998</v>
      </c>
      <c r="G37" s="79">
        <v>14.86</v>
      </c>
    </row>
    <row r="38" spans="2:7" ht="22.5" x14ac:dyDescent="0.2">
      <c r="B38" s="86" t="str">
        <f>B33&amp;" / "&amp;B34&amp;" / "&amp;B35&amp;" / "&amp;B36&amp;" / "&amp;B37</f>
        <v>02.03.02 / 03.01.03 / 04.02.03 / 04.03.02 / 04.04.02</v>
      </c>
      <c r="C38" s="87" t="str">
        <f>C37</f>
        <v>0407820</v>
      </c>
      <c r="D38" s="88" t="str">
        <f>D37</f>
        <v>Armação em aço CA-60 - fornecimento, preparo e colocação</v>
      </c>
      <c r="E38" s="89" t="str">
        <f>E37</f>
        <v>kg</v>
      </c>
      <c r="F38" s="90">
        <f>SUM(F33:F37)</f>
        <v>1629.7999999999997</v>
      </c>
      <c r="G38" s="91">
        <f>G37</f>
        <v>14.86</v>
      </c>
    </row>
    <row r="39" spans="2:7" x14ac:dyDescent="0.2">
      <c r="B39" s="74" t="s">
        <v>109</v>
      </c>
      <c r="C39" s="75">
        <v>2306248</v>
      </c>
      <c r="D39" s="76" t="s">
        <v>66</v>
      </c>
      <c r="E39" s="77" t="s">
        <v>7</v>
      </c>
      <c r="F39" s="78">
        <v>1.61</v>
      </c>
      <c r="G39" s="79">
        <v>632.25</v>
      </c>
    </row>
    <row r="40" spans="2:7" x14ac:dyDescent="0.2">
      <c r="B40" s="74" t="s">
        <v>156</v>
      </c>
      <c r="C40" s="75" t="s">
        <v>200</v>
      </c>
      <c r="D40" s="76" t="s">
        <v>201</v>
      </c>
      <c r="E40" s="77" t="s">
        <v>13</v>
      </c>
      <c r="F40" s="78">
        <v>6</v>
      </c>
      <c r="G40" s="79">
        <v>5166.5024999999996</v>
      </c>
    </row>
    <row r="41" spans="2:7" x14ac:dyDescent="0.2">
      <c r="B41" s="74" t="s">
        <v>202</v>
      </c>
      <c r="C41" s="75" t="s">
        <v>52</v>
      </c>
      <c r="D41" s="76" t="s">
        <v>203</v>
      </c>
      <c r="E41" s="77" t="s">
        <v>13</v>
      </c>
      <c r="F41" s="78">
        <v>0.82</v>
      </c>
      <c r="G41" s="79">
        <v>4915.5662000000002</v>
      </c>
    </row>
    <row r="42" spans="2:7" x14ac:dyDescent="0.2">
      <c r="B42" s="74" t="s">
        <v>110</v>
      </c>
      <c r="C42" s="75" t="s">
        <v>51</v>
      </c>
      <c r="D42" s="76" t="s">
        <v>204</v>
      </c>
      <c r="E42" s="77" t="s">
        <v>13</v>
      </c>
      <c r="F42" s="78">
        <v>1.2</v>
      </c>
      <c r="G42" s="79">
        <v>5471.4008999999996</v>
      </c>
    </row>
    <row r="43" spans="2:7" x14ac:dyDescent="0.2">
      <c r="B43" s="74" t="s">
        <v>111</v>
      </c>
      <c r="C43" s="75">
        <v>4507834</v>
      </c>
      <c r="D43" s="76" t="s">
        <v>88</v>
      </c>
      <c r="E43" s="77" t="s">
        <v>9</v>
      </c>
      <c r="F43" s="78">
        <v>529.67999999999995</v>
      </c>
      <c r="G43" s="79">
        <v>40.270000000000003</v>
      </c>
    </row>
    <row r="44" spans="2:7" x14ac:dyDescent="0.2">
      <c r="B44" s="80" t="s">
        <v>112</v>
      </c>
      <c r="C44" s="81">
        <v>2306733</v>
      </c>
      <c r="D44" s="82" t="s">
        <v>63</v>
      </c>
      <c r="E44" s="83" t="s">
        <v>9</v>
      </c>
      <c r="F44" s="84">
        <v>32</v>
      </c>
      <c r="G44" s="85">
        <v>864</v>
      </c>
    </row>
    <row r="45" spans="2:7" x14ac:dyDescent="0.2">
      <c r="B45" s="74" t="s">
        <v>113</v>
      </c>
      <c r="C45" s="75">
        <v>5915373</v>
      </c>
      <c r="D45" s="76" t="s">
        <v>89</v>
      </c>
      <c r="E45" s="77" t="s">
        <v>8</v>
      </c>
      <c r="F45" s="78">
        <v>58</v>
      </c>
      <c r="G45" s="79">
        <v>19.86</v>
      </c>
    </row>
    <row r="46" spans="2:7" x14ac:dyDescent="0.2">
      <c r="B46" s="74" t="s">
        <v>114</v>
      </c>
      <c r="C46" s="75">
        <v>5502978</v>
      </c>
      <c r="D46" s="76" t="s">
        <v>94</v>
      </c>
      <c r="E46" s="77" t="s">
        <v>7</v>
      </c>
      <c r="F46" s="78">
        <v>601.20000000000005</v>
      </c>
      <c r="G46" s="79">
        <v>5.89</v>
      </c>
    </row>
    <row r="47" spans="2:7" x14ac:dyDescent="0.2">
      <c r="B47" s="74" t="s">
        <v>115</v>
      </c>
      <c r="C47" s="75">
        <v>4805754</v>
      </c>
      <c r="D47" s="76" t="s">
        <v>35</v>
      </c>
      <c r="E47" s="77" t="s">
        <v>7</v>
      </c>
      <c r="F47" s="78">
        <v>66.8</v>
      </c>
      <c r="G47" s="79">
        <v>8.0500000000000007</v>
      </c>
    </row>
    <row r="48" spans="2:7" x14ac:dyDescent="0.2">
      <c r="B48" s="74" t="s">
        <v>205</v>
      </c>
      <c r="C48" s="75">
        <v>1107890</v>
      </c>
      <c r="D48" s="76" t="s">
        <v>71</v>
      </c>
      <c r="E48" s="77" t="s">
        <v>7</v>
      </c>
      <c r="F48" s="78">
        <v>69.03</v>
      </c>
      <c r="G48" s="79">
        <v>442.53</v>
      </c>
    </row>
    <row r="49" spans="2:7" x14ac:dyDescent="0.2">
      <c r="B49" s="74" t="s">
        <v>206</v>
      </c>
      <c r="C49" s="75">
        <v>1107890</v>
      </c>
      <c r="D49" s="76" t="s">
        <v>71</v>
      </c>
      <c r="E49" s="77" t="s">
        <v>7</v>
      </c>
      <c r="F49" s="78">
        <v>53.77</v>
      </c>
      <c r="G49" s="79">
        <v>442.53</v>
      </c>
    </row>
    <row r="50" spans="2:7" x14ac:dyDescent="0.2">
      <c r="B50" s="74" t="s">
        <v>171</v>
      </c>
      <c r="C50" s="75">
        <v>1107890</v>
      </c>
      <c r="D50" s="76" t="s">
        <v>71</v>
      </c>
      <c r="E50" s="77" t="s">
        <v>7</v>
      </c>
      <c r="F50" s="78">
        <v>13.8</v>
      </c>
      <c r="G50" s="79">
        <v>442.53</v>
      </c>
    </row>
    <row r="51" spans="2:7" x14ac:dyDescent="0.2">
      <c r="B51" s="74" t="s">
        <v>160</v>
      </c>
      <c r="C51" s="75">
        <v>1107890</v>
      </c>
      <c r="D51" s="76" t="s">
        <v>71</v>
      </c>
      <c r="E51" s="77" t="s">
        <v>7</v>
      </c>
      <c r="F51" s="78">
        <v>3.14</v>
      </c>
      <c r="G51" s="79">
        <v>442.53</v>
      </c>
    </row>
    <row r="52" spans="2:7" x14ac:dyDescent="0.2">
      <c r="B52" s="80" t="s">
        <v>207</v>
      </c>
      <c r="C52" s="81">
        <v>1107890</v>
      </c>
      <c r="D52" s="82" t="s">
        <v>71</v>
      </c>
      <c r="E52" s="83" t="s">
        <v>7</v>
      </c>
      <c r="F52" s="84">
        <v>20.83</v>
      </c>
      <c r="G52" s="85">
        <v>442.53</v>
      </c>
    </row>
    <row r="53" spans="2:7" x14ac:dyDescent="0.2">
      <c r="B53" s="74" t="s">
        <v>208</v>
      </c>
      <c r="C53" s="75">
        <v>1107890</v>
      </c>
      <c r="D53" s="76" t="s">
        <v>71</v>
      </c>
      <c r="E53" s="77" t="s">
        <v>7</v>
      </c>
      <c r="F53" s="78">
        <v>23.2</v>
      </c>
      <c r="G53" s="79">
        <v>442.53</v>
      </c>
    </row>
    <row r="54" spans="2:7" x14ac:dyDescent="0.2">
      <c r="B54" s="74" t="s">
        <v>209</v>
      </c>
      <c r="C54" s="75">
        <v>1107890</v>
      </c>
      <c r="D54" s="76" t="s">
        <v>71</v>
      </c>
      <c r="E54" s="77" t="s">
        <v>7</v>
      </c>
      <c r="F54" s="78">
        <v>60.8</v>
      </c>
      <c r="G54" s="79">
        <v>442.53</v>
      </c>
    </row>
    <row r="55" spans="2:7" x14ac:dyDescent="0.2">
      <c r="B55" s="74" t="s">
        <v>210</v>
      </c>
      <c r="C55" s="75">
        <v>1107890</v>
      </c>
      <c r="D55" s="76" t="s">
        <v>71</v>
      </c>
      <c r="E55" s="77" t="s">
        <v>7</v>
      </c>
      <c r="F55" s="78">
        <v>8.75</v>
      </c>
      <c r="G55" s="79">
        <v>442.53</v>
      </c>
    </row>
    <row r="56" spans="2:7" x14ac:dyDescent="0.2">
      <c r="B56" s="74" t="s">
        <v>211</v>
      </c>
      <c r="C56" s="75">
        <v>1107890</v>
      </c>
      <c r="D56" s="76" t="s">
        <v>71</v>
      </c>
      <c r="E56" s="77" t="s">
        <v>7</v>
      </c>
      <c r="F56" s="78">
        <v>33.119999999999997</v>
      </c>
      <c r="G56" s="79">
        <v>442.53</v>
      </c>
    </row>
    <row r="57" spans="2:7" x14ac:dyDescent="0.2">
      <c r="B57" s="74" t="s">
        <v>212</v>
      </c>
      <c r="C57" s="75">
        <v>1107890</v>
      </c>
      <c r="D57" s="76" t="s">
        <v>71</v>
      </c>
      <c r="E57" s="77" t="s">
        <v>7</v>
      </c>
      <c r="F57" s="78">
        <v>12</v>
      </c>
      <c r="G57" s="79">
        <v>442.53</v>
      </c>
    </row>
    <row r="58" spans="2:7" ht="45" x14ac:dyDescent="0.2">
      <c r="B58" s="86" t="str">
        <f>B48&amp;" / "&amp;B49&amp;" / "&amp;B50&amp;" / "&amp;B51&amp;" / "&amp;B52&amp;" / "&amp;B53&amp;" / "&amp;B54&amp;" / "&amp;B55&amp;" / "&amp;B56&amp;" / "&amp;B57</f>
        <v>02.02.05 / 02.03.04 / 03.01.05 / 03.02.03 / 03.03.04 / 04.03.04 / 04.04.04 / 04.05.03 / 04.06.02 / 04.07.03</v>
      </c>
      <c r="C58" s="87">
        <f>C57</f>
        <v>1107890</v>
      </c>
      <c r="D58" s="88" t="str">
        <f>D57</f>
        <v>Concreto fck = 30 MPa - confecção em central dosadora de 30 m³/h - areia e brita comerciais</v>
      </c>
      <c r="E58" s="89" t="str">
        <f>E57</f>
        <v>m³</v>
      </c>
      <c r="F58" s="90">
        <f>SUM(F48:F57)</f>
        <v>298.44</v>
      </c>
      <c r="G58" s="91">
        <f>G57</f>
        <v>442.53</v>
      </c>
    </row>
    <row r="59" spans="2:7" x14ac:dyDescent="0.2">
      <c r="B59" s="80" t="s">
        <v>213</v>
      </c>
      <c r="C59" s="81">
        <v>1106057</v>
      </c>
      <c r="D59" s="82" t="s">
        <v>70</v>
      </c>
      <c r="E59" s="83" t="s">
        <v>7</v>
      </c>
      <c r="F59" s="84">
        <v>2.2400000000000002</v>
      </c>
      <c r="G59" s="85">
        <v>462.33</v>
      </c>
    </row>
    <row r="60" spans="2:7" x14ac:dyDescent="0.2">
      <c r="B60" s="74" t="s">
        <v>174</v>
      </c>
      <c r="C60" s="75">
        <v>1106057</v>
      </c>
      <c r="D60" s="76" t="s">
        <v>70</v>
      </c>
      <c r="E60" s="77" t="s">
        <v>7</v>
      </c>
      <c r="F60" s="78">
        <v>12.48</v>
      </c>
      <c r="G60" s="79">
        <v>462.33</v>
      </c>
    </row>
    <row r="61" spans="2:7" x14ac:dyDescent="0.2">
      <c r="B61" s="86" t="str">
        <f>B59&amp;" / "&amp;B60</f>
        <v>02.02.04 / 04.01.02</v>
      </c>
      <c r="C61" s="87">
        <f>C60</f>
        <v>1106057</v>
      </c>
      <c r="D61" s="88" t="str">
        <f>D60</f>
        <v>Concreto magro - confecção em betoneira e lançamento manual - areia e brita comerciais</v>
      </c>
      <c r="E61" s="89" t="str">
        <f>E60</f>
        <v>m³</v>
      </c>
      <c r="F61" s="90">
        <f>SUM(F59:F60)</f>
        <v>14.72</v>
      </c>
      <c r="G61" s="91">
        <f>G60</f>
        <v>462.33</v>
      </c>
    </row>
    <row r="62" spans="2:7" x14ac:dyDescent="0.2">
      <c r="B62" s="74" t="s">
        <v>118</v>
      </c>
      <c r="C62" s="75">
        <v>1106281</v>
      </c>
      <c r="D62" s="76" t="s">
        <v>68</v>
      </c>
      <c r="E62" s="77" t="s">
        <v>7</v>
      </c>
      <c r="F62" s="78">
        <v>116.28</v>
      </c>
      <c r="G62" s="79">
        <v>508.5</v>
      </c>
    </row>
    <row r="63" spans="2:7" x14ac:dyDescent="0.2">
      <c r="B63" s="74" t="s">
        <v>119</v>
      </c>
      <c r="C63" s="75">
        <v>4507956</v>
      </c>
      <c r="D63" s="76" t="s">
        <v>91</v>
      </c>
      <c r="E63" s="77" t="s">
        <v>12</v>
      </c>
      <c r="F63" s="78">
        <v>4951.25</v>
      </c>
      <c r="G63" s="79">
        <v>9.49</v>
      </c>
    </row>
    <row r="64" spans="2:7" x14ac:dyDescent="0.2">
      <c r="B64" s="74" t="s">
        <v>120</v>
      </c>
      <c r="C64" s="75">
        <v>3713604</v>
      </c>
      <c r="D64" s="76" t="s">
        <v>73</v>
      </c>
      <c r="E64" s="77" t="s">
        <v>9</v>
      </c>
      <c r="F64" s="78">
        <v>160</v>
      </c>
      <c r="G64" s="79">
        <v>325.25</v>
      </c>
    </row>
    <row r="65" spans="2:7" x14ac:dyDescent="0.2">
      <c r="B65" s="74" t="s">
        <v>121</v>
      </c>
      <c r="C65" s="75">
        <v>5501700</v>
      </c>
      <c r="D65" s="76" t="s">
        <v>36</v>
      </c>
      <c r="E65" s="77" t="s">
        <v>5</v>
      </c>
      <c r="F65" s="78">
        <v>800</v>
      </c>
      <c r="G65" s="79">
        <v>0.76</v>
      </c>
    </row>
    <row r="66" spans="2:7" x14ac:dyDescent="0.2">
      <c r="B66" s="74" t="s">
        <v>122</v>
      </c>
      <c r="C66" s="75" t="s">
        <v>60</v>
      </c>
      <c r="D66" s="76" t="s">
        <v>61</v>
      </c>
      <c r="E66" s="77" t="s">
        <v>6</v>
      </c>
      <c r="F66" s="78">
        <v>8</v>
      </c>
      <c r="G66" s="79">
        <v>1441.16</v>
      </c>
    </row>
    <row r="67" spans="2:7" x14ac:dyDescent="0.2">
      <c r="B67" s="74" t="s">
        <v>142</v>
      </c>
      <c r="C67" s="75" t="s">
        <v>46</v>
      </c>
      <c r="D67" s="76" t="s">
        <v>47</v>
      </c>
      <c r="E67" s="77" t="s">
        <v>6</v>
      </c>
      <c r="F67" s="78">
        <v>1</v>
      </c>
      <c r="G67" s="79">
        <v>24357.99</v>
      </c>
    </row>
    <row r="68" spans="2:7" x14ac:dyDescent="0.2">
      <c r="B68" s="74" t="s">
        <v>123</v>
      </c>
      <c r="C68" s="75">
        <v>2007971</v>
      </c>
      <c r="D68" s="76" t="s">
        <v>81</v>
      </c>
      <c r="E68" s="77" t="s">
        <v>9</v>
      </c>
      <c r="F68" s="78">
        <v>17</v>
      </c>
      <c r="G68" s="79">
        <v>93.02</v>
      </c>
    </row>
    <row r="69" spans="2:7" x14ac:dyDescent="0.2">
      <c r="B69" s="80" t="s">
        <v>124</v>
      </c>
      <c r="C69" s="81" t="s">
        <v>30</v>
      </c>
      <c r="D69" s="82" t="s">
        <v>214</v>
      </c>
      <c r="E69" s="83" t="s">
        <v>13</v>
      </c>
      <c r="F69" s="84">
        <v>6</v>
      </c>
      <c r="G69" s="85">
        <v>13397.729600000001</v>
      </c>
    </row>
    <row r="70" spans="2:7" x14ac:dyDescent="0.2">
      <c r="B70" s="74" t="s">
        <v>125</v>
      </c>
      <c r="C70" s="75" t="s">
        <v>29</v>
      </c>
      <c r="D70" s="76" t="s">
        <v>215</v>
      </c>
      <c r="E70" s="77" t="s">
        <v>13</v>
      </c>
      <c r="F70" s="78">
        <v>1.5</v>
      </c>
      <c r="G70" s="79">
        <v>27716.993699999999</v>
      </c>
    </row>
    <row r="71" spans="2:7" x14ac:dyDescent="0.2">
      <c r="B71" s="74" t="s">
        <v>126</v>
      </c>
      <c r="C71" s="75">
        <v>1505877</v>
      </c>
      <c r="D71" s="76" t="s">
        <v>74</v>
      </c>
      <c r="E71" s="77" t="s">
        <v>7</v>
      </c>
      <c r="F71" s="78">
        <v>2240</v>
      </c>
      <c r="G71" s="79">
        <v>170.12</v>
      </c>
    </row>
    <row r="72" spans="2:7" x14ac:dyDescent="0.2">
      <c r="B72" s="80" t="s">
        <v>127</v>
      </c>
      <c r="C72" s="81">
        <v>5502146</v>
      </c>
      <c r="D72" s="82" t="s">
        <v>92</v>
      </c>
      <c r="E72" s="83" t="s">
        <v>7</v>
      </c>
      <c r="F72" s="84">
        <v>734.8</v>
      </c>
      <c r="G72" s="85">
        <v>9.9600000000000009</v>
      </c>
    </row>
    <row r="73" spans="2:7" x14ac:dyDescent="0.2">
      <c r="B73" s="74" t="s">
        <v>128</v>
      </c>
      <c r="C73" s="75">
        <v>5502135</v>
      </c>
      <c r="D73" s="76" t="s">
        <v>93</v>
      </c>
      <c r="E73" s="77" t="s">
        <v>7</v>
      </c>
      <c r="F73" s="78">
        <v>210.32</v>
      </c>
      <c r="G73" s="79">
        <v>5.8</v>
      </c>
    </row>
    <row r="74" spans="2:7" x14ac:dyDescent="0.2">
      <c r="B74" s="74" t="s">
        <v>166</v>
      </c>
      <c r="C74" s="75">
        <v>2108169</v>
      </c>
      <c r="D74" s="76" t="s">
        <v>130</v>
      </c>
      <c r="E74" s="77" t="s">
        <v>7</v>
      </c>
      <c r="F74" s="78">
        <v>90.39</v>
      </c>
      <c r="G74" s="79">
        <v>50.41</v>
      </c>
    </row>
    <row r="75" spans="2:7" x14ac:dyDescent="0.2">
      <c r="B75" s="74" t="s">
        <v>168</v>
      </c>
      <c r="C75" s="75">
        <v>2108169</v>
      </c>
      <c r="D75" s="76" t="s">
        <v>130</v>
      </c>
      <c r="E75" s="77" t="s">
        <v>7</v>
      </c>
      <c r="F75" s="78">
        <v>26.04</v>
      </c>
      <c r="G75" s="79">
        <v>50.41</v>
      </c>
    </row>
    <row r="76" spans="2:7" x14ac:dyDescent="0.2">
      <c r="B76" s="86" t="str">
        <f>B74&amp;" / "&amp;B75</f>
        <v>03.01.01 / 03.03.01</v>
      </c>
      <c r="C76" s="87">
        <f>C75</f>
        <v>2108169</v>
      </c>
      <c r="D76" s="88" t="str">
        <f>D75</f>
        <v>Escoramento com pontaletes D = 15 cm - utilização de 1 vez - confecção e instalação</v>
      </c>
      <c r="E76" s="89" t="str">
        <f>E75</f>
        <v>m³</v>
      </c>
      <c r="F76" s="90">
        <f>SUM(F74:F75)</f>
        <v>116.43</v>
      </c>
      <c r="G76" s="91">
        <f>G75</f>
        <v>50.41</v>
      </c>
    </row>
    <row r="77" spans="2:7" x14ac:dyDescent="0.2">
      <c r="B77" s="74" t="s">
        <v>131</v>
      </c>
      <c r="C77" s="75" t="s">
        <v>37</v>
      </c>
      <c r="D77" s="76" t="s">
        <v>38</v>
      </c>
      <c r="E77" s="77" t="s">
        <v>6</v>
      </c>
      <c r="F77" s="78">
        <v>1</v>
      </c>
      <c r="G77" s="79">
        <v>960264.08</v>
      </c>
    </row>
    <row r="78" spans="2:7" x14ac:dyDescent="0.2">
      <c r="B78" s="74" t="s">
        <v>216</v>
      </c>
      <c r="C78" s="75">
        <v>3108000</v>
      </c>
      <c r="D78" s="76" t="s">
        <v>79</v>
      </c>
      <c r="E78" s="77" t="s">
        <v>5</v>
      </c>
      <c r="F78" s="78">
        <v>77.739999999999995</v>
      </c>
      <c r="G78" s="79">
        <v>87.7</v>
      </c>
    </row>
    <row r="79" spans="2:7" x14ac:dyDescent="0.2">
      <c r="B79" s="74" t="s">
        <v>217</v>
      </c>
      <c r="C79" s="75">
        <v>3108000</v>
      </c>
      <c r="D79" s="76" t="s">
        <v>79</v>
      </c>
      <c r="E79" s="77" t="s">
        <v>5</v>
      </c>
      <c r="F79" s="78">
        <v>106.52</v>
      </c>
      <c r="G79" s="79">
        <v>87.7</v>
      </c>
    </row>
    <row r="80" spans="2:7" x14ac:dyDescent="0.2">
      <c r="B80" s="74" t="s">
        <v>170</v>
      </c>
      <c r="C80" s="75">
        <v>3108000</v>
      </c>
      <c r="D80" s="76" t="s">
        <v>79</v>
      </c>
      <c r="E80" s="77" t="s">
        <v>5</v>
      </c>
      <c r="F80" s="78">
        <v>108.84</v>
      </c>
      <c r="G80" s="79">
        <v>87.7</v>
      </c>
    </row>
    <row r="81" spans="2:7" x14ac:dyDescent="0.2">
      <c r="B81" s="74" t="s">
        <v>159</v>
      </c>
      <c r="C81" s="75">
        <v>3108000</v>
      </c>
      <c r="D81" s="76" t="s">
        <v>79</v>
      </c>
      <c r="E81" s="77" t="s">
        <v>5</v>
      </c>
      <c r="F81" s="78">
        <v>12.57</v>
      </c>
      <c r="G81" s="79">
        <v>87.7</v>
      </c>
    </row>
    <row r="82" spans="2:7" x14ac:dyDescent="0.2">
      <c r="B82" s="74" t="s">
        <v>165</v>
      </c>
      <c r="C82" s="75">
        <v>3108000</v>
      </c>
      <c r="D82" s="76" t="s">
        <v>79</v>
      </c>
      <c r="E82" s="77" t="s">
        <v>5</v>
      </c>
      <c r="F82" s="78">
        <v>54.74</v>
      </c>
      <c r="G82" s="79">
        <v>87.7</v>
      </c>
    </row>
    <row r="83" spans="2:7" x14ac:dyDescent="0.2">
      <c r="B83" s="74" t="s">
        <v>163</v>
      </c>
      <c r="C83" s="75">
        <v>3108000</v>
      </c>
      <c r="D83" s="76" t="s">
        <v>79</v>
      </c>
      <c r="E83" s="77" t="s">
        <v>5</v>
      </c>
      <c r="F83" s="78">
        <v>56.57</v>
      </c>
      <c r="G83" s="79">
        <v>87.7</v>
      </c>
    </row>
    <row r="84" spans="2:7" x14ac:dyDescent="0.2">
      <c r="B84" s="74" t="s">
        <v>218</v>
      </c>
      <c r="C84" s="75">
        <v>3108000</v>
      </c>
      <c r="D84" s="76" t="s">
        <v>79</v>
      </c>
      <c r="E84" s="77" t="s">
        <v>5</v>
      </c>
      <c r="F84" s="78">
        <v>783.24</v>
      </c>
      <c r="G84" s="79">
        <v>87.7</v>
      </c>
    </row>
    <row r="85" spans="2:7" x14ac:dyDescent="0.2">
      <c r="B85" s="74" t="s">
        <v>219</v>
      </c>
      <c r="C85" s="75">
        <v>3108000</v>
      </c>
      <c r="D85" s="76" t="s">
        <v>79</v>
      </c>
      <c r="E85" s="77" t="s">
        <v>5</v>
      </c>
      <c r="F85" s="78">
        <v>82.77</v>
      </c>
      <c r="G85" s="79">
        <v>87.7</v>
      </c>
    </row>
    <row r="86" spans="2:7" x14ac:dyDescent="0.2">
      <c r="B86" s="74" t="s">
        <v>220</v>
      </c>
      <c r="C86" s="75">
        <v>3108000</v>
      </c>
      <c r="D86" s="76" t="s">
        <v>79</v>
      </c>
      <c r="E86" s="77" t="s">
        <v>5</v>
      </c>
      <c r="F86" s="78">
        <v>30.4</v>
      </c>
      <c r="G86" s="79">
        <v>87.7</v>
      </c>
    </row>
    <row r="87" spans="2:7" x14ac:dyDescent="0.2">
      <c r="B87" s="80" t="s">
        <v>221</v>
      </c>
      <c r="C87" s="81">
        <v>3108000</v>
      </c>
      <c r="D87" s="82" t="s">
        <v>79</v>
      </c>
      <c r="E87" s="83" t="s">
        <v>5</v>
      </c>
      <c r="F87" s="84">
        <v>79.260000000000005</v>
      </c>
      <c r="G87" s="85">
        <v>87.7</v>
      </c>
    </row>
    <row r="88" spans="2:7" x14ac:dyDescent="0.2">
      <c r="B88" s="74" t="s">
        <v>222</v>
      </c>
      <c r="C88" s="75">
        <v>3108000</v>
      </c>
      <c r="D88" s="76" t="s">
        <v>79</v>
      </c>
      <c r="E88" s="77" t="s">
        <v>5</v>
      </c>
      <c r="F88" s="78">
        <v>275.76</v>
      </c>
      <c r="G88" s="79">
        <v>87.7</v>
      </c>
    </row>
    <row r="89" spans="2:7" x14ac:dyDescent="0.2">
      <c r="B89" s="74" t="s">
        <v>223</v>
      </c>
      <c r="C89" s="75">
        <v>3108000</v>
      </c>
      <c r="D89" s="76" t="s">
        <v>79</v>
      </c>
      <c r="E89" s="77" t="s">
        <v>5</v>
      </c>
      <c r="F89" s="78">
        <v>10</v>
      </c>
      <c r="G89" s="79">
        <v>87.7</v>
      </c>
    </row>
    <row r="90" spans="2:7" ht="45" x14ac:dyDescent="0.2">
      <c r="B90" s="86" t="str">
        <f>B78&amp;" / "&amp;B79&amp;" / "&amp;B80&amp;" / "&amp;B81&amp;" / "&amp;B82&amp;" / "&amp;B83&amp;" / "&amp;B84&amp;" / "&amp;B85&amp;" / "&amp;B86&amp;" / "&amp;B87&amp;" / "&amp;B88&amp;" / "&amp;B89</f>
        <v>02.02.03 / 02.03.03 / 03.01.04 / 03.02.02 / 03.03.03 / 04.01.01 / 04.02.08 / 04.03.03 / 04.04.03 / 04.05.02 / 04.06.01 / 04.07.02</v>
      </c>
      <c r="C90" s="87">
        <f>C89</f>
        <v>3108000</v>
      </c>
      <c r="D90" s="88" t="str">
        <f>D89</f>
        <v>Formas de compensado resinado 12 mm - uso geral - utilização de 2 vezes - confecção, instalação e retirada</v>
      </c>
      <c r="E90" s="89" t="str">
        <f>E89</f>
        <v>m²</v>
      </c>
      <c r="F90" s="90">
        <f>SUM(F78:F89)</f>
        <v>1678.41</v>
      </c>
      <c r="G90" s="91">
        <f>G89</f>
        <v>87.7</v>
      </c>
    </row>
    <row r="91" spans="2:7" x14ac:dyDescent="0.2">
      <c r="B91" s="74" t="s">
        <v>134</v>
      </c>
      <c r="C91" s="75" t="s">
        <v>224</v>
      </c>
      <c r="D91" s="76" t="s">
        <v>39</v>
      </c>
      <c r="E91" s="77" t="s">
        <v>6</v>
      </c>
      <c r="F91" s="78">
        <v>1</v>
      </c>
      <c r="G91" s="79">
        <v>76469.62</v>
      </c>
    </row>
    <row r="92" spans="2:7" x14ac:dyDescent="0.2">
      <c r="B92" s="74" t="s">
        <v>135</v>
      </c>
      <c r="C92" s="75" t="s">
        <v>42</v>
      </c>
      <c r="D92" s="76" t="s">
        <v>43</v>
      </c>
      <c r="E92" s="77" t="s">
        <v>6</v>
      </c>
      <c r="F92" s="78">
        <v>1</v>
      </c>
      <c r="G92" s="79">
        <v>47458.91</v>
      </c>
    </row>
    <row r="93" spans="2:7" x14ac:dyDescent="0.2">
      <c r="B93" s="74" t="s">
        <v>136</v>
      </c>
      <c r="C93" s="75" t="s">
        <v>225</v>
      </c>
      <c r="D93" s="76" t="s">
        <v>65</v>
      </c>
      <c r="E93" s="77" t="s">
        <v>9</v>
      </c>
      <c r="F93" s="78">
        <v>12</v>
      </c>
      <c r="G93" s="79">
        <v>603.35</v>
      </c>
    </row>
    <row r="94" spans="2:7" x14ac:dyDescent="0.2">
      <c r="B94" s="74" t="s">
        <v>226</v>
      </c>
      <c r="C94" s="75" t="s">
        <v>49</v>
      </c>
      <c r="D94" s="76" t="s">
        <v>227</v>
      </c>
      <c r="E94" s="77" t="s">
        <v>13</v>
      </c>
      <c r="F94" s="78">
        <v>0.41</v>
      </c>
      <c r="G94" s="79">
        <v>6826.8877000000002</v>
      </c>
    </row>
    <row r="95" spans="2:7" x14ac:dyDescent="0.2">
      <c r="B95" s="74" t="s">
        <v>137</v>
      </c>
      <c r="C95" s="75">
        <v>3806426</v>
      </c>
      <c r="D95" s="76" t="s">
        <v>84</v>
      </c>
      <c r="E95" s="77" t="s">
        <v>8</v>
      </c>
      <c r="F95" s="78">
        <v>58</v>
      </c>
      <c r="G95" s="79">
        <v>65.63</v>
      </c>
    </row>
    <row r="96" spans="2:7" x14ac:dyDescent="0.2">
      <c r="B96" s="74" t="s">
        <v>138</v>
      </c>
      <c r="C96" s="75">
        <v>3806424</v>
      </c>
      <c r="D96" s="76" t="s">
        <v>50</v>
      </c>
      <c r="E96" s="77" t="s">
        <v>6</v>
      </c>
      <c r="F96" s="78">
        <v>12</v>
      </c>
      <c r="G96" s="79">
        <v>5964.19</v>
      </c>
    </row>
    <row r="97" spans="2:7" x14ac:dyDescent="0.2">
      <c r="B97" s="80" t="s">
        <v>139</v>
      </c>
      <c r="C97" s="81">
        <v>1106050</v>
      </c>
      <c r="D97" s="82" t="s">
        <v>87</v>
      </c>
      <c r="E97" s="83" t="s">
        <v>7</v>
      </c>
      <c r="F97" s="84">
        <v>69.03</v>
      </c>
      <c r="G97" s="85">
        <v>59.69</v>
      </c>
    </row>
    <row r="98" spans="2:7" x14ac:dyDescent="0.2">
      <c r="B98" s="74" t="s">
        <v>228</v>
      </c>
      <c r="C98" s="75">
        <v>1106088</v>
      </c>
      <c r="D98" s="76" t="s">
        <v>82</v>
      </c>
      <c r="E98" s="77" t="s">
        <v>7</v>
      </c>
      <c r="F98" s="78">
        <v>53.77</v>
      </c>
      <c r="G98" s="79">
        <v>72.5</v>
      </c>
    </row>
    <row r="99" spans="2:7" x14ac:dyDescent="0.2">
      <c r="B99" s="74" t="s">
        <v>172</v>
      </c>
      <c r="C99" s="75">
        <v>1106088</v>
      </c>
      <c r="D99" s="76" t="s">
        <v>82</v>
      </c>
      <c r="E99" s="77" t="s">
        <v>7</v>
      </c>
      <c r="F99" s="78">
        <v>13.8</v>
      </c>
      <c r="G99" s="79">
        <v>72.5</v>
      </c>
    </row>
    <row r="100" spans="2:7" x14ac:dyDescent="0.2">
      <c r="B100" s="74" t="s">
        <v>161</v>
      </c>
      <c r="C100" s="75">
        <v>1106088</v>
      </c>
      <c r="D100" s="76" t="s">
        <v>82</v>
      </c>
      <c r="E100" s="77" t="s">
        <v>7</v>
      </c>
      <c r="F100" s="78">
        <v>3.14</v>
      </c>
      <c r="G100" s="79">
        <v>72.5</v>
      </c>
    </row>
    <row r="101" spans="2:7" x14ac:dyDescent="0.2">
      <c r="B101" s="74" t="s">
        <v>229</v>
      </c>
      <c r="C101" s="75">
        <v>1106088</v>
      </c>
      <c r="D101" s="76" t="s">
        <v>82</v>
      </c>
      <c r="E101" s="77" t="s">
        <v>7</v>
      </c>
      <c r="F101" s="78">
        <v>20.83</v>
      </c>
      <c r="G101" s="79">
        <v>72.5</v>
      </c>
    </row>
    <row r="102" spans="2:7" x14ac:dyDescent="0.2">
      <c r="B102" s="74" t="s">
        <v>230</v>
      </c>
      <c r="C102" s="75">
        <v>1106088</v>
      </c>
      <c r="D102" s="76" t="s">
        <v>82</v>
      </c>
      <c r="E102" s="77" t="s">
        <v>7</v>
      </c>
      <c r="F102" s="78">
        <v>116.28</v>
      </c>
      <c r="G102" s="79">
        <v>72.5</v>
      </c>
    </row>
    <row r="103" spans="2:7" x14ac:dyDescent="0.2">
      <c r="B103" s="74" t="s">
        <v>231</v>
      </c>
      <c r="C103" s="75">
        <v>1106088</v>
      </c>
      <c r="D103" s="76" t="s">
        <v>82</v>
      </c>
      <c r="E103" s="77" t="s">
        <v>7</v>
      </c>
      <c r="F103" s="78">
        <v>23.2</v>
      </c>
      <c r="G103" s="79">
        <v>72.5</v>
      </c>
    </row>
    <row r="104" spans="2:7" x14ac:dyDescent="0.2">
      <c r="B104" s="74" t="s">
        <v>232</v>
      </c>
      <c r="C104" s="75">
        <v>1106088</v>
      </c>
      <c r="D104" s="76" t="s">
        <v>82</v>
      </c>
      <c r="E104" s="77" t="s">
        <v>7</v>
      </c>
      <c r="F104" s="78">
        <v>60.8</v>
      </c>
      <c r="G104" s="79">
        <v>72.5</v>
      </c>
    </row>
    <row r="105" spans="2:7" x14ac:dyDescent="0.2">
      <c r="B105" s="80" t="s">
        <v>233</v>
      </c>
      <c r="C105" s="81">
        <v>1106088</v>
      </c>
      <c r="D105" s="82" t="s">
        <v>82</v>
      </c>
      <c r="E105" s="83" t="s">
        <v>7</v>
      </c>
      <c r="F105" s="84">
        <v>8.75</v>
      </c>
      <c r="G105" s="85">
        <v>72.5</v>
      </c>
    </row>
    <row r="106" spans="2:7" x14ac:dyDescent="0.2">
      <c r="B106" s="74" t="s">
        <v>234</v>
      </c>
      <c r="C106" s="75">
        <v>1106088</v>
      </c>
      <c r="D106" s="76" t="s">
        <v>82</v>
      </c>
      <c r="E106" s="77" t="s">
        <v>7</v>
      </c>
      <c r="F106" s="78">
        <v>33.119999999999997</v>
      </c>
      <c r="G106" s="79">
        <v>72.5</v>
      </c>
    </row>
    <row r="107" spans="2:7" x14ac:dyDescent="0.2">
      <c r="B107" s="74" t="s">
        <v>235</v>
      </c>
      <c r="C107" s="75">
        <v>1106088</v>
      </c>
      <c r="D107" s="76" t="s">
        <v>82</v>
      </c>
      <c r="E107" s="77" t="s">
        <v>7</v>
      </c>
      <c r="F107" s="78">
        <v>12</v>
      </c>
      <c r="G107" s="79">
        <v>72.5</v>
      </c>
    </row>
    <row r="108" spans="2:7" ht="45" x14ac:dyDescent="0.2">
      <c r="B108" s="86" t="str">
        <f>B98&amp;" / "&amp;B99&amp;" / "&amp;B100&amp;" / "&amp;B101&amp;" / "&amp;B102&amp;" / "&amp;B103&amp;" / "&amp;B104&amp;" / "&amp;B105&amp;" / "&amp;B106&amp;" / "&amp;B107</f>
        <v>02.03.05 / 03.01.06 / 03.02.04 / 03.03.05 / 04.02.10 / 04.03.05 / 04.04.05 / 04.05.04 / 04.06.03 / 04.07.04</v>
      </c>
      <c r="C108" s="87">
        <f>C107</f>
        <v>1106088</v>
      </c>
      <c r="D108" s="88" t="str">
        <f>D107</f>
        <v>Lançamento mecânico de concreto com bomba rebocável com capacidade de 30 m³/h - confecção em central dosadora de 30 m³/h</v>
      </c>
      <c r="E108" s="89" t="str">
        <f>E107</f>
        <v>m³</v>
      </c>
      <c r="F108" s="90">
        <f>SUM(F98:F107)</f>
        <v>345.69</v>
      </c>
      <c r="G108" s="91">
        <f>G107</f>
        <v>72.5</v>
      </c>
    </row>
    <row r="109" spans="2:7" x14ac:dyDescent="0.2">
      <c r="B109" s="74" t="s">
        <v>141</v>
      </c>
      <c r="C109" s="75" t="s">
        <v>53</v>
      </c>
      <c r="D109" s="76" t="s">
        <v>54</v>
      </c>
      <c r="E109" s="77" t="s">
        <v>6</v>
      </c>
      <c r="F109" s="78">
        <v>8</v>
      </c>
      <c r="G109" s="79">
        <v>8679.75</v>
      </c>
    </row>
    <row r="110" spans="2:7" x14ac:dyDescent="0.2">
      <c r="B110" s="74" t="s">
        <v>236</v>
      </c>
      <c r="C110" s="75" t="s">
        <v>64</v>
      </c>
      <c r="D110" s="76" t="s">
        <v>237</v>
      </c>
      <c r="E110" s="77" t="s">
        <v>13</v>
      </c>
      <c r="F110" s="78">
        <v>6</v>
      </c>
      <c r="G110" s="79">
        <v>591.08000000000004</v>
      </c>
    </row>
    <row r="111" spans="2:7" x14ac:dyDescent="0.2">
      <c r="B111" s="74" t="s">
        <v>143</v>
      </c>
      <c r="C111" s="75" t="s">
        <v>58</v>
      </c>
      <c r="D111" s="76" t="s">
        <v>59</v>
      </c>
      <c r="E111" s="77" t="s">
        <v>6</v>
      </c>
      <c r="F111" s="78">
        <v>8</v>
      </c>
      <c r="G111" s="79">
        <v>1441.16</v>
      </c>
    </row>
    <row r="112" spans="2:7" x14ac:dyDescent="0.2">
      <c r="B112" s="80" t="s">
        <v>144</v>
      </c>
      <c r="C112" s="81" t="s">
        <v>40</v>
      </c>
      <c r="D112" s="82" t="s">
        <v>41</v>
      </c>
      <c r="E112" s="83" t="s">
        <v>6</v>
      </c>
      <c r="F112" s="84">
        <v>2</v>
      </c>
      <c r="G112" s="85">
        <v>69368.23</v>
      </c>
    </row>
    <row r="113" spans="2:7" x14ac:dyDescent="0.2">
      <c r="B113" s="74" t="s">
        <v>145</v>
      </c>
      <c r="C113" s="75" t="s">
        <v>44</v>
      </c>
      <c r="D113" s="76" t="s">
        <v>45</v>
      </c>
      <c r="E113" s="77" t="s">
        <v>6</v>
      </c>
      <c r="F113" s="78">
        <v>2</v>
      </c>
      <c r="G113" s="79">
        <v>31190.75</v>
      </c>
    </row>
    <row r="114" spans="2:7" x14ac:dyDescent="0.2">
      <c r="B114" s="74" t="s">
        <v>238</v>
      </c>
      <c r="C114" s="75" t="s">
        <v>239</v>
      </c>
      <c r="D114" s="76" t="s">
        <v>240</v>
      </c>
      <c r="E114" s="77" t="s">
        <v>13</v>
      </c>
      <c r="F114" s="78">
        <v>6</v>
      </c>
      <c r="G114" s="79">
        <v>7298.3972000000003</v>
      </c>
    </row>
    <row r="115" spans="2:7" x14ac:dyDescent="0.2">
      <c r="B115" s="74" t="s">
        <v>241</v>
      </c>
      <c r="C115" s="75" t="s">
        <v>242</v>
      </c>
      <c r="D115" s="76" t="s">
        <v>243</v>
      </c>
      <c r="E115" s="77" t="s">
        <v>13</v>
      </c>
      <c r="F115" s="78">
        <v>6</v>
      </c>
      <c r="G115" s="79">
        <v>22707.7</v>
      </c>
    </row>
    <row r="116" spans="2:7" x14ac:dyDescent="0.2">
      <c r="B116" s="74" t="s">
        <v>146</v>
      </c>
      <c r="C116" s="75">
        <v>5214001</v>
      </c>
      <c r="D116" s="76" t="s">
        <v>90</v>
      </c>
      <c r="E116" s="77" t="s">
        <v>5</v>
      </c>
      <c r="F116" s="78">
        <v>14</v>
      </c>
      <c r="G116" s="79">
        <v>13.25</v>
      </c>
    </row>
    <row r="117" spans="2:7" x14ac:dyDescent="0.2">
      <c r="B117" s="80" t="s">
        <v>147</v>
      </c>
      <c r="C117" s="81" t="s">
        <v>15</v>
      </c>
      <c r="D117" s="82" t="s">
        <v>4</v>
      </c>
      <c r="E117" s="83" t="s">
        <v>5</v>
      </c>
      <c r="F117" s="84">
        <v>8</v>
      </c>
      <c r="G117" s="85">
        <v>541.07000000000005</v>
      </c>
    </row>
    <row r="118" spans="2:7" x14ac:dyDescent="0.2">
      <c r="B118" s="74" t="s">
        <v>148</v>
      </c>
      <c r="C118" s="75">
        <v>5213571</v>
      </c>
      <c r="D118" s="76" t="s">
        <v>67</v>
      </c>
      <c r="E118" s="77" t="s">
        <v>5</v>
      </c>
      <c r="F118" s="78">
        <v>4.2300000000000004</v>
      </c>
      <c r="G118" s="79">
        <v>485.78</v>
      </c>
    </row>
    <row r="119" spans="2:7" x14ac:dyDescent="0.2">
      <c r="B119" s="74" t="s">
        <v>149</v>
      </c>
      <c r="C119" s="75">
        <v>3816197</v>
      </c>
      <c r="D119" s="76" t="s">
        <v>83</v>
      </c>
      <c r="E119" s="77" t="s">
        <v>7</v>
      </c>
      <c r="F119" s="78">
        <v>215.61</v>
      </c>
      <c r="G119" s="79">
        <v>64.48</v>
      </c>
    </row>
    <row r="120" spans="2:7" x14ac:dyDescent="0.2">
      <c r="B120" s="74" t="s">
        <v>150</v>
      </c>
      <c r="C120" s="75">
        <v>5216111</v>
      </c>
      <c r="D120" s="76" t="s">
        <v>78</v>
      </c>
      <c r="E120" s="77" t="s">
        <v>6</v>
      </c>
      <c r="F120" s="78">
        <v>12</v>
      </c>
      <c r="G120" s="79">
        <v>131.99</v>
      </c>
    </row>
    <row r="121" spans="2:7" x14ac:dyDescent="0.2">
      <c r="B121" s="74" t="s">
        <v>151</v>
      </c>
      <c r="C121" s="75">
        <v>5213362</v>
      </c>
      <c r="D121" s="76" t="s">
        <v>80</v>
      </c>
      <c r="E121" s="77" t="s">
        <v>6</v>
      </c>
      <c r="F121" s="78">
        <v>36</v>
      </c>
      <c r="G121" s="79">
        <v>88.37</v>
      </c>
    </row>
    <row r="122" spans="2:7" x14ac:dyDescent="0.2">
      <c r="B122" s="74" t="s">
        <v>152</v>
      </c>
      <c r="C122" s="75" t="s">
        <v>32</v>
      </c>
      <c r="D122" s="76" t="s">
        <v>244</v>
      </c>
      <c r="E122" s="77" t="s">
        <v>13</v>
      </c>
      <c r="F122" s="78">
        <v>6</v>
      </c>
      <c r="G122" s="79">
        <v>7837.0144</v>
      </c>
    </row>
    <row r="123" spans="2:7" x14ac:dyDescent="0.2">
      <c r="B123" s="74" t="s">
        <v>153</v>
      </c>
      <c r="C123" s="75">
        <v>3713690</v>
      </c>
      <c r="D123" s="76" t="s">
        <v>69</v>
      </c>
      <c r="E123" s="77" t="s">
        <v>6</v>
      </c>
      <c r="F123" s="78">
        <v>4</v>
      </c>
      <c r="G123" s="79">
        <v>529.33000000000004</v>
      </c>
    </row>
    <row r="124" spans="2:7" x14ac:dyDescent="0.2">
      <c r="B124" s="74" t="s">
        <v>154</v>
      </c>
      <c r="C124" s="75" t="s">
        <v>48</v>
      </c>
      <c r="D124" s="76" t="s">
        <v>245</v>
      </c>
      <c r="E124" s="77" t="s">
        <v>13</v>
      </c>
      <c r="F124" s="78">
        <v>0.6</v>
      </c>
      <c r="G124" s="79">
        <v>6856.2644</v>
      </c>
    </row>
    <row r="125" spans="2:7" x14ac:dyDescent="0.2">
      <c r="B125" s="74" t="s">
        <v>155</v>
      </c>
      <c r="C125" s="75" t="s">
        <v>55</v>
      </c>
      <c r="D125" s="76" t="s">
        <v>14</v>
      </c>
      <c r="E125" s="77" t="s">
        <v>13</v>
      </c>
      <c r="F125" s="78">
        <v>7.5</v>
      </c>
      <c r="G125" s="79">
        <v>2595.35</v>
      </c>
    </row>
    <row r="126" spans="2:7" x14ac:dyDescent="0.2">
      <c r="B126" s="74" t="s">
        <v>132</v>
      </c>
      <c r="C126" s="75" t="s">
        <v>31</v>
      </c>
      <c r="D126" s="76" t="s">
        <v>246</v>
      </c>
      <c r="E126" s="77" t="s">
        <v>13</v>
      </c>
      <c r="F126" s="78">
        <v>12</v>
      </c>
      <c r="G126" s="79">
        <v>5363.3213999999998</v>
      </c>
    </row>
  </sheetData>
  <conditionalFormatting sqref="D1:D31 D33:D37 D39:D57 D59:D60 D62:D75 D77:D89 D91:D107 D109:D1048576">
    <cfRule type="duplicateValues" dxfId="15" priority="8"/>
  </conditionalFormatting>
  <conditionalFormatting sqref="D32">
    <cfRule type="duplicateValues" dxfId="14" priority="7"/>
  </conditionalFormatting>
  <conditionalFormatting sqref="D38">
    <cfRule type="duplicateValues" dxfId="13" priority="6"/>
  </conditionalFormatting>
  <conditionalFormatting sqref="D58">
    <cfRule type="duplicateValues" dxfId="12" priority="5"/>
  </conditionalFormatting>
  <conditionalFormatting sqref="D61">
    <cfRule type="duplicateValues" dxfId="11" priority="4"/>
  </conditionalFormatting>
  <conditionalFormatting sqref="D76">
    <cfRule type="duplicateValues" dxfId="10" priority="3"/>
  </conditionalFormatting>
  <conditionalFormatting sqref="D90">
    <cfRule type="duplicateValues" dxfId="9" priority="2"/>
  </conditionalFormatting>
  <conditionalFormatting sqref="D108">
    <cfRule type="duplicateValues" dxfId="8" priority="1"/>
  </conditionalFormatting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3"/>
  <sheetViews>
    <sheetView workbookViewId="0">
      <selection activeCell="C5" sqref="C5"/>
    </sheetView>
  </sheetViews>
  <sheetFormatPr defaultRowHeight="11.25" x14ac:dyDescent="0.2"/>
  <cols>
    <col min="1" max="1" width="1.7109375" style="65" customWidth="1"/>
    <col min="2" max="2" width="25" style="66" customWidth="1"/>
    <col min="3" max="3" width="9.7109375" style="67" bestFit="1" customWidth="1"/>
    <col min="4" max="4" width="127.28515625" style="68" bestFit="1" customWidth="1"/>
    <col min="5" max="5" width="4.5703125" style="69" bestFit="1" customWidth="1"/>
    <col min="6" max="6" width="8.7109375" style="68" bestFit="1" customWidth="1"/>
    <col min="7" max="7" width="10.7109375" style="68" bestFit="1" customWidth="1"/>
    <col min="8" max="16384" width="9.140625" style="65"/>
  </cols>
  <sheetData>
    <row r="1" spans="2:7" ht="9.9499999999999993" customHeight="1" x14ac:dyDescent="0.2"/>
    <row r="2" spans="2:7" x14ac:dyDescent="0.2">
      <c r="B2" s="70" t="s">
        <v>96</v>
      </c>
      <c r="C2" s="71" t="s">
        <v>19</v>
      </c>
      <c r="D2" s="72" t="s">
        <v>3</v>
      </c>
      <c r="E2" s="72" t="s">
        <v>97</v>
      </c>
      <c r="F2" s="72" t="s">
        <v>98</v>
      </c>
      <c r="G2" s="73" t="s">
        <v>99</v>
      </c>
    </row>
    <row r="3" spans="2:7" x14ac:dyDescent="0.2">
      <c r="B3" s="92" t="s">
        <v>135</v>
      </c>
      <c r="C3" s="93" t="s">
        <v>42</v>
      </c>
      <c r="D3" s="7" t="s">
        <v>43</v>
      </c>
      <c r="E3" s="8" t="s">
        <v>6</v>
      </c>
      <c r="F3" s="94">
        <v>1</v>
      </c>
      <c r="G3" s="9">
        <v>47458.91</v>
      </c>
    </row>
    <row r="4" spans="2:7" x14ac:dyDescent="0.2">
      <c r="B4" s="92" t="s">
        <v>147</v>
      </c>
      <c r="C4" s="93" t="s">
        <v>15</v>
      </c>
      <c r="D4" s="7" t="s">
        <v>4</v>
      </c>
      <c r="E4" s="8" t="s">
        <v>5</v>
      </c>
      <c r="F4" s="94">
        <v>8</v>
      </c>
      <c r="G4" s="9">
        <v>541.07000000000005</v>
      </c>
    </row>
    <row r="5" spans="2:7" x14ac:dyDescent="0.2">
      <c r="B5" s="92" t="s">
        <v>134</v>
      </c>
      <c r="C5" s="93" t="s">
        <v>224</v>
      </c>
      <c r="D5" s="7" t="s">
        <v>39</v>
      </c>
      <c r="E5" s="8" t="s">
        <v>6</v>
      </c>
      <c r="F5" s="94">
        <v>1</v>
      </c>
      <c r="G5" s="9">
        <v>76469.62</v>
      </c>
    </row>
    <row r="6" spans="2:7" x14ac:dyDescent="0.2">
      <c r="B6" s="95" t="s">
        <v>141</v>
      </c>
      <c r="C6" s="96" t="s">
        <v>53</v>
      </c>
      <c r="D6" s="10" t="s">
        <v>54</v>
      </c>
      <c r="E6" s="6" t="s">
        <v>6</v>
      </c>
      <c r="F6" s="97">
        <v>8</v>
      </c>
      <c r="G6" s="11">
        <v>8679.75</v>
      </c>
    </row>
    <row r="7" spans="2:7" x14ac:dyDescent="0.2">
      <c r="B7" s="92" t="s">
        <v>144</v>
      </c>
      <c r="C7" s="93" t="s">
        <v>40</v>
      </c>
      <c r="D7" s="7" t="s">
        <v>41</v>
      </c>
      <c r="E7" s="8" t="s">
        <v>6</v>
      </c>
      <c r="F7" s="94">
        <v>2</v>
      </c>
      <c r="G7" s="9">
        <v>69368.23</v>
      </c>
    </row>
    <row r="8" spans="2:7" x14ac:dyDescent="0.2">
      <c r="B8" s="92" t="s">
        <v>143</v>
      </c>
      <c r="C8" s="93" t="s">
        <v>58</v>
      </c>
      <c r="D8" s="7" t="s">
        <v>59</v>
      </c>
      <c r="E8" s="8" t="s">
        <v>6</v>
      </c>
      <c r="F8" s="94">
        <v>8</v>
      </c>
      <c r="G8" s="9">
        <v>1441.16</v>
      </c>
    </row>
    <row r="9" spans="2:7" x14ac:dyDescent="0.2">
      <c r="B9" s="92" t="s">
        <v>122</v>
      </c>
      <c r="C9" s="93" t="s">
        <v>60</v>
      </c>
      <c r="D9" s="7" t="s">
        <v>61</v>
      </c>
      <c r="E9" s="8" t="s">
        <v>6</v>
      </c>
      <c r="F9" s="94">
        <v>8</v>
      </c>
      <c r="G9" s="9">
        <v>1441.16</v>
      </c>
    </row>
    <row r="10" spans="2:7" x14ac:dyDescent="0.2">
      <c r="B10" s="92" t="s">
        <v>131</v>
      </c>
      <c r="C10" s="93" t="s">
        <v>37</v>
      </c>
      <c r="D10" s="7" t="s">
        <v>38</v>
      </c>
      <c r="E10" s="8" t="s">
        <v>6</v>
      </c>
      <c r="F10" s="94">
        <v>1</v>
      </c>
      <c r="G10" s="9">
        <v>960264.08</v>
      </c>
    </row>
    <row r="11" spans="2:7" x14ac:dyDescent="0.2">
      <c r="B11" s="92" t="s">
        <v>105</v>
      </c>
      <c r="C11" s="93" t="s">
        <v>56</v>
      </c>
      <c r="D11" s="7" t="s">
        <v>57</v>
      </c>
      <c r="E11" s="8" t="s">
        <v>10</v>
      </c>
      <c r="F11" s="94">
        <v>429.76</v>
      </c>
      <c r="G11" s="9">
        <v>1152.44</v>
      </c>
    </row>
    <row r="12" spans="2:7" x14ac:dyDescent="0.2">
      <c r="B12" s="92" t="s">
        <v>112</v>
      </c>
      <c r="C12" s="93">
        <v>2306733</v>
      </c>
      <c r="D12" s="7" t="s">
        <v>63</v>
      </c>
      <c r="E12" s="8" t="s">
        <v>9</v>
      </c>
      <c r="F12" s="94">
        <v>32</v>
      </c>
      <c r="G12" s="9">
        <v>864</v>
      </c>
    </row>
    <row r="13" spans="2:7" x14ac:dyDescent="0.2">
      <c r="B13" s="92" t="s">
        <v>106</v>
      </c>
      <c r="C13" s="93" t="s">
        <v>85</v>
      </c>
      <c r="D13" s="7" t="s">
        <v>86</v>
      </c>
      <c r="E13" s="8" t="s">
        <v>9</v>
      </c>
      <c r="F13" s="94">
        <v>549</v>
      </c>
      <c r="G13" s="9">
        <v>58.86</v>
      </c>
    </row>
    <row r="14" spans="2:7" ht="45" x14ac:dyDescent="0.2">
      <c r="B14" s="98" t="s">
        <v>107</v>
      </c>
      <c r="C14" s="93" t="s">
        <v>189</v>
      </c>
      <c r="D14" s="7" t="s">
        <v>11</v>
      </c>
      <c r="E14" s="8" t="s">
        <v>12</v>
      </c>
      <c r="F14" s="94">
        <v>55434.3</v>
      </c>
      <c r="G14" s="9">
        <v>13.74</v>
      </c>
    </row>
    <row r="15" spans="2:7" x14ac:dyDescent="0.2">
      <c r="B15" s="92" t="s">
        <v>109</v>
      </c>
      <c r="C15" s="93">
        <v>2306248</v>
      </c>
      <c r="D15" s="7" t="s">
        <v>66</v>
      </c>
      <c r="E15" s="8" t="s">
        <v>7</v>
      </c>
      <c r="F15" s="94">
        <v>1.61</v>
      </c>
      <c r="G15" s="9">
        <v>632.25</v>
      </c>
    </row>
    <row r="16" spans="2:7" x14ac:dyDescent="0.2">
      <c r="B16" s="92" t="s">
        <v>128</v>
      </c>
      <c r="C16" s="93">
        <v>5502135</v>
      </c>
      <c r="D16" s="7" t="s">
        <v>93</v>
      </c>
      <c r="E16" s="8" t="s">
        <v>7</v>
      </c>
      <c r="F16" s="94">
        <v>210.32</v>
      </c>
      <c r="G16" s="9">
        <v>5.8</v>
      </c>
    </row>
    <row r="17" spans="2:7" ht="45" x14ac:dyDescent="0.2">
      <c r="B17" s="99" t="s">
        <v>133</v>
      </c>
      <c r="C17" s="96">
        <v>3108000</v>
      </c>
      <c r="D17" s="10" t="s">
        <v>79</v>
      </c>
      <c r="E17" s="6" t="s">
        <v>5</v>
      </c>
      <c r="F17" s="97">
        <v>1678.41</v>
      </c>
      <c r="G17" s="11">
        <v>87.7</v>
      </c>
    </row>
    <row r="18" spans="2:7" x14ac:dyDescent="0.2">
      <c r="B18" s="98" t="s">
        <v>117</v>
      </c>
      <c r="C18" s="93">
        <v>1106057</v>
      </c>
      <c r="D18" s="7" t="s">
        <v>70</v>
      </c>
      <c r="E18" s="8" t="s">
        <v>7</v>
      </c>
      <c r="F18" s="94">
        <v>14.72</v>
      </c>
      <c r="G18" s="9">
        <v>462.33</v>
      </c>
    </row>
    <row r="19" spans="2:7" ht="45" x14ac:dyDescent="0.2">
      <c r="B19" s="98" t="s">
        <v>116</v>
      </c>
      <c r="C19" s="93">
        <v>1107890</v>
      </c>
      <c r="D19" s="7" t="s">
        <v>71</v>
      </c>
      <c r="E19" s="8" t="s">
        <v>7</v>
      </c>
      <c r="F19" s="94">
        <v>298.44</v>
      </c>
      <c r="G19" s="9">
        <v>442.53</v>
      </c>
    </row>
    <row r="20" spans="2:7" x14ac:dyDescent="0.2">
      <c r="B20" s="92" t="s">
        <v>139</v>
      </c>
      <c r="C20" s="93">
        <v>1106050</v>
      </c>
      <c r="D20" s="7" t="s">
        <v>87</v>
      </c>
      <c r="E20" s="8" t="s">
        <v>7</v>
      </c>
      <c r="F20" s="94">
        <v>69.03</v>
      </c>
      <c r="G20" s="9">
        <v>59.69</v>
      </c>
    </row>
    <row r="21" spans="2:7" ht="45" x14ac:dyDescent="0.2">
      <c r="B21" s="98" t="s">
        <v>100</v>
      </c>
      <c r="C21" s="93">
        <v>1100657</v>
      </c>
      <c r="D21" s="7" t="s">
        <v>95</v>
      </c>
      <c r="E21" s="8" t="s">
        <v>7</v>
      </c>
      <c r="F21" s="94">
        <v>414.72</v>
      </c>
      <c r="G21" s="9">
        <v>3.72</v>
      </c>
    </row>
    <row r="22" spans="2:7" ht="22.5" x14ac:dyDescent="0.2">
      <c r="B22" s="98" t="s">
        <v>108</v>
      </c>
      <c r="C22" s="93" t="s">
        <v>197</v>
      </c>
      <c r="D22" s="7" t="s">
        <v>33</v>
      </c>
      <c r="E22" s="8" t="s">
        <v>12</v>
      </c>
      <c r="F22" s="94">
        <v>1629.7999999999997</v>
      </c>
      <c r="G22" s="9">
        <v>14.86</v>
      </c>
    </row>
    <row r="23" spans="2:7" ht="45" x14ac:dyDescent="0.2">
      <c r="B23" s="98" t="s">
        <v>140</v>
      </c>
      <c r="C23" s="93">
        <v>1106088</v>
      </c>
      <c r="D23" s="7" t="s">
        <v>82</v>
      </c>
      <c r="E23" s="8" t="s">
        <v>7</v>
      </c>
      <c r="F23" s="94">
        <v>345.69</v>
      </c>
      <c r="G23" s="9">
        <v>72.5</v>
      </c>
    </row>
    <row r="24" spans="2:7" x14ac:dyDescent="0.2">
      <c r="B24" s="92" t="s">
        <v>149</v>
      </c>
      <c r="C24" s="93">
        <v>3816197</v>
      </c>
      <c r="D24" s="7" t="s">
        <v>83</v>
      </c>
      <c r="E24" s="8" t="s">
        <v>7</v>
      </c>
      <c r="F24" s="94">
        <v>215.61</v>
      </c>
      <c r="G24" s="9">
        <v>64.48</v>
      </c>
    </row>
    <row r="25" spans="2:7" x14ac:dyDescent="0.2">
      <c r="B25" s="98" t="s">
        <v>129</v>
      </c>
      <c r="C25" s="93">
        <v>2108169</v>
      </c>
      <c r="D25" s="7" t="s">
        <v>130</v>
      </c>
      <c r="E25" s="8" t="s">
        <v>7</v>
      </c>
      <c r="F25" s="94">
        <v>116.43</v>
      </c>
      <c r="G25" s="9">
        <v>50.41</v>
      </c>
    </row>
    <row r="26" spans="2:7" x14ac:dyDescent="0.2">
      <c r="B26" s="92" t="s">
        <v>104</v>
      </c>
      <c r="C26" s="93" t="s">
        <v>187</v>
      </c>
      <c r="D26" s="7" t="s">
        <v>76</v>
      </c>
      <c r="E26" s="8" t="s">
        <v>77</v>
      </c>
      <c r="F26" s="94">
        <v>133.12</v>
      </c>
      <c r="G26" s="9">
        <v>126.96</v>
      </c>
    </row>
    <row r="27" spans="2:7" x14ac:dyDescent="0.2">
      <c r="B27" s="92" t="s">
        <v>111</v>
      </c>
      <c r="C27" s="93">
        <v>4507834</v>
      </c>
      <c r="D27" s="7" t="s">
        <v>88</v>
      </c>
      <c r="E27" s="8" t="s">
        <v>9</v>
      </c>
      <c r="F27" s="94">
        <v>529.67999999999995</v>
      </c>
      <c r="G27" s="9">
        <v>40.270000000000003</v>
      </c>
    </row>
    <row r="28" spans="2:7" x14ac:dyDescent="0.2">
      <c r="B28" s="92" t="s">
        <v>119</v>
      </c>
      <c r="C28" s="93">
        <v>4507956</v>
      </c>
      <c r="D28" s="7" t="s">
        <v>91</v>
      </c>
      <c r="E28" s="8" t="s">
        <v>12</v>
      </c>
      <c r="F28" s="94">
        <v>4951.25</v>
      </c>
      <c r="G28" s="9">
        <v>9.49</v>
      </c>
    </row>
    <row r="29" spans="2:7" x14ac:dyDescent="0.2">
      <c r="B29" s="92" t="s">
        <v>101</v>
      </c>
      <c r="C29" s="93">
        <v>4507754</v>
      </c>
      <c r="D29" s="7" t="s">
        <v>62</v>
      </c>
      <c r="E29" s="8" t="s">
        <v>6</v>
      </c>
      <c r="F29" s="94">
        <v>24</v>
      </c>
      <c r="G29" s="9">
        <v>845.94</v>
      </c>
    </row>
    <row r="30" spans="2:7" x14ac:dyDescent="0.2">
      <c r="B30" s="95" t="s">
        <v>103</v>
      </c>
      <c r="C30" s="96">
        <v>4507785</v>
      </c>
      <c r="D30" s="10" t="s">
        <v>75</v>
      </c>
      <c r="E30" s="6" t="s">
        <v>6</v>
      </c>
      <c r="F30" s="97">
        <v>24</v>
      </c>
      <c r="G30" s="11">
        <v>141.11000000000001</v>
      </c>
    </row>
    <row r="31" spans="2:7" x14ac:dyDescent="0.2">
      <c r="B31" s="92" t="s">
        <v>118</v>
      </c>
      <c r="C31" s="93">
        <v>1106281</v>
      </c>
      <c r="D31" s="7" t="s">
        <v>68</v>
      </c>
      <c r="E31" s="8" t="s">
        <v>7</v>
      </c>
      <c r="F31" s="94">
        <v>116.28</v>
      </c>
      <c r="G31" s="9">
        <v>508.5</v>
      </c>
    </row>
    <row r="32" spans="2:7" x14ac:dyDescent="0.2">
      <c r="B32" s="92" t="s">
        <v>138</v>
      </c>
      <c r="C32" s="93">
        <v>3806424</v>
      </c>
      <c r="D32" s="7" t="s">
        <v>50</v>
      </c>
      <c r="E32" s="8" t="s">
        <v>6</v>
      </c>
      <c r="F32" s="94">
        <v>12</v>
      </c>
      <c r="G32" s="9">
        <v>5964.19</v>
      </c>
    </row>
    <row r="33" spans="2:7" x14ac:dyDescent="0.2">
      <c r="B33" s="95" t="s">
        <v>145</v>
      </c>
      <c r="C33" s="96" t="s">
        <v>44</v>
      </c>
      <c r="D33" s="10" t="s">
        <v>45</v>
      </c>
      <c r="E33" s="6" t="s">
        <v>6</v>
      </c>
      <c r="F33" s="97">
        <v>2</v>
      </c>
      <c r="G33" s="11">
        <v>31190.75</v>
      </c>
    </row>
    <row r="34" spans="2:7" x14ac:dyDescent="0.2">
      <c r="B34" s="92" t="s">
        <v>113</v>
      </c>
      <c r="C34" s="93">
        <v>5915373</v>
      </c>
      <c r="D34" s="7" t="s">
        <v>89</v>
      </c>
      <c r="E34" s="8" t="s">
        <v>8</v>
      </c>
      <c r="F34" s="94">
        <v>58</v>
      </c>
      <c r="G34" s="9">
        <v>19.86</v>
      </c>
    </row>
    <row r="35" spans="2:7" x14ac:dyDescent="0.2">
      <c r="B35" s="92" t="s">
        <v>137</v>
      </c>
      <c r="C35" s="93">
        <v>3806426</v>
      </c>
      <c r="D35" s="7" t="s">
        <v>84</v>
      </c>
      <c r="E35" s="8" t="s">
        <v>8</v>
      </c>
      <c r="F35" s="94">
        <v>58</v>
      </c>
      <c r="G35" s="9">
        <v>65.63</v>
      </c>
    </row>
    <row r="36" spans="2:7" x14ac:dyDescent="0.2">
      <c r="B36" s="92" t="s">
        <v>123</v>
      </c>
      <c r="C36" s="93">
        <v>2007971</v>
      </c>
      <c r="D36" s="7" t="s">
        <v>81</v>
      </c>
      <c r="E36" s="8" t="s">
        <v>9</v>
      </c>
      <c r="F36" s="94">
        <v>17</v>
      </c>
      <c r="G36" s="9">
        <v>93.02</v>
      </c>
    </row>
    <row r="37" spans="2:7" x14ac:dyDescent="0.2">
      <c r="B37" s="92" t="s">
        <v>136</v>
      </c>
      <c r="C37" s="93" t="s">
        <v>225</v>
      </c>
      <c r="D37" s="7" t="s">
        <v>65</v>
      </c>
      <c r="E37" s="8" t="s">
        <v>9</v>
      </c>
      <c r="F37" s="94">
        <v>12</v>
      </c>
      <c r="G37" s="9">
        <v>603.35</v>
      </c>
    </row>
    <row r="38" spans="2:7" x14ac:dyDescent="0.2">
      <c r="B38" s="92" t="s">
        <v>148</v>
      </c>
      <c r="C38" s="93">
        <v>5213571</v>
      </c>
      <c r="D38" s="7" t="s">
        <v>67</v>
      </c>
      <c r="E38" s="8" t="s">
        <v>5</v>
      </c>
      <c r="F38" s="94">
        <v>4.2300000000000004</v>
      </c>
      <c r="G38" s="9">
        <v>485.78</v>
      </c>
    </row>
    <row r="39" spans="2:7" x14ac:dyDescent="0.2">
      <c r="B39" s="92" t="s">
        <v>150</v>
      </c>
      <c r="C39" s="93">
        <v>5216111</v>
      </c>
      <c r="D39" s="7" t="s">
        <v>78</v>
      </c>
      <c r="E39" s="8" t="s">
        <v>6</v>
      </c>
      <c r="F39" s="94">
        <v>12</v>
      </c>
      <c r="G39" s="9">
        <v>131.99</v>
      </c>
    </row>
    <row r="40" spans="2:7" x14ac:dyDescent="0.2">
      <c r="B40" s="92" t="s">
        <v>146</v>
      </c>
      <c r="C40" s="93">
        <v>5214001</v>
      </c>
      <c r="D40" s="7" t="s">
        <v>90</v>
      </c>
      <c r="E40" s="8" t="s">
        <v>5</v>
      </c>
      <c r="F40" s="94">
        <v>14</v>
      </c>
      <c r="G40" s="9">
        <v>13.25</v>
      </c>
    </row>
    <row r="41" spans="2:7" x14ac:dyDescent="0.2">
      <c r="B41" s="92" t="s">
        <v>151</v>
      </c>
      <c r="C41" s="93">
        <v>5213362</v>
      </c>
      <c r="D41" s="7" t="s">
        <v>80</v>
      </c>
      <c r="E41" s="8" t="s">
        <v>6</v>
      </c>
      <c r="F41" s="94">
        <v>36</v>
      </c>
      <c r="G41" s="9">
        <v>88.37</v>
      </c>
    </row>
    <row r="42" spans="2:7" x14ac:dyDescent="0.2">
      <c r="B42" s="92" t="s">
        <v>120</v>
      </c>
      <c r="C42" s="93">
        <v>3713604</v>
      </c>
      <c r="D42" s="7" t="s">
        <v>73</v>
      </c>
      <c r="E42" s="8" t="s">
        <v>9</v>
      </c>
      <c r="F42" s="94">
        <v>160</v>
      </c>
      <c r="G42" s="9">
        <v>325.25</v>
      </c>
    </row>
    <row r="43" spans="2:7" x14ac:dyDescent="0.2">
      <c r="B43" s="92" t="s">
        <v>102</v>
      </c>
      <c r="C43" s="93">
        <v>3713605</v>
      </c>
      <c r="D43" s="7" t="s">
        <v>72</v>
      </c>
      <c r="E43" s="8" t="s">
        <v>9</v>
      </c>
      <c r="F43" s="94">
        <v>48</v>
      </c>
      <c r="G43" s="9">
        <v>388.31</v>
      </c>
    </row>
    <row r="44" spans="2:7" x14ac:dyDescent="0.2">
      <c r="B44" s="95" t="s">
        <v>153</v>
      </c>
      <c r="C44" s="96">
        <v>3713690</v>
      </c>
      <c r="D44" s="10" t="s">
        <v>69</v>
      </c>
      <c r="E44" s="6" t="s">
        <v>6</v>
      </c>
      <c r="F44" s="97">
        <v>4</v>
      </c>
      <c r="G44" s="11">
        <v>529.33000000000004</v>
      </c>
    </row>
    <row r="45" spans="2:7" x14ac:dyDescent="0.2">
      <c r="B45" s="92" t="s">
        <v>121</v>
      </c>
      <c r="C45" s="93">
        <v>5501700</v>
      </c>
      <c r="D45" s="7" t="s">
        <v>36</v>
      </c>
      <c r="E45" s="8" t="s">
        <v>5</v>
      </c>
      <c r="F45" s="94">
        <v>800</v>
      </c>
      <c r="G45" s="9">
        <v>0.76</v>
      </c>
    </row>
    <row r="46" spans="2:7" ht="22.5" x14ac:dyDescent="0.2">
      <c r="B46" s="92" t="s">
        <v>127</v>
      </c>
      <c r="C46" s="93">
        <v>5502146</v>
      </c>
      <c r="D46" s="7" t="s">
        <v>92</v>
      </c>
      <c r="E46" s="8" t="s">
        <v>7</v>
      </c>
      <c r="F46" s="94">
        <v>734.8</v>
      </c>
      <c r="G46" s="9">
        <v>9.9600000000000009</v>
      </c>
    </row>
    <row r="47" spans="2:7" x14ac:dyDescent="0.2">
      <c r="B47" s="92" t="s">
        <v>114</v>
      </c>
      <c r="C47" s="93">
        <v>5502978</v>
      </c>
      <c r="D47" s="7" t="s">
        <v>94</v>
      </c>
      <c r="E47" s="8" t="s">
        <v>7</v>
      </c>
      <c r="F47" s="94">
        <v>601.20000000000005</v>
      </c>
      <c r="G47" s="9">
        <v>5.89</v>
      </c>
    </row>
    <row r="48" spans="2:7" x14ac:dyDescent="0.2">
      <c r="B48" s="92" t="s">
        <v>115</v>
      </c>
      <c r="C48" s="93">
        <v>4805754</v>
      </c>
      <c r="D48" s="7" t="s">
        <v>35</v>
      </c>
      <c r="E48" s="8" t="s">
        <v>7</v>
      </c>
      <c r="F48" s="94">
        <v>66.8</v>
      </c>
      <c r="G48" s="9">
        <v>8.0500000000000007</v>
      </c>
    </row>
    <row r="49" spans="2:7" x14ac:dyDescent="0.2">
      <c r="B49" s="95" t="s">
        <v>126</v>
      </c>
      <c r="C49" s="96">
        <v>1505877</v>
      </c>
      <c r="D49" s="10" t="s">
        <v>74</v>
      </c>
      <c r="E49" s="6" t="s">
        <v>7</v>
      </c>
      <c r="F49" s="97">
        <v>2240</v>
      </c>
      <c r="G49" s="11">
        <v>170.12</v>
      </c>
    </row>
    <row r="50" spans="2:7" x14ac:dyDescent="0.2">
      <c r="B50" s="92" t="s">
        <v>125</v>
      </c>
      <c r="C50" s="93" t="s">
        <v>29</v>
      </c>
      <c r="D50" s="7" t="s">
        <v>215</v>
      </c>
      <c r="E50" s="8" t="s">
        <v>13</v>
      </c>
      <c r="F50" s="94">
        <v>1.5</v>
      </c>
      <c r="G50" s="9">
        <v>27716.993699999999</v>
      </c>
    </row>
    <row r="51" spans="2:7" x14ac:dyDescent="0.2">
      <c r="B51" s="92" t="s">
        <v>124</v>
      </c>
      <c r="C51" s="93" t="s">
        <v>30</v>
      </c>
      <c r="D51" s="7" t="s">
        <v>214</v>
      </c>
      <c r="E51" s="8" t="s">
        <v>13</v>
      </c>
      <c r="F51" s="94">
        <v>6</v>
      </c>
      <c r="G51" s="9">
        <v>13397.729600000001</v>
      </c>
    </row>
    <row r="52" spans="2:7" x14ac:dyDescent="0.2">
      <c r="B52" s="92" t="s">
        <v>238</v>
      </c>
      <c r="C52" s="93" t="s">
        <v>239</v>
      </c>
      <c r="D52" s="7" t="s">
        <v>240</v>
      </c>
      <c r="E52" s="8" t="s">
        <v>13</v>
      </c>
      <c r="F52" s="94">
        <v>6</v>
      </c>
      <c r="G52" s="9">
        <v>7298.3972000000003</v>
      </c>
    </row>
    <row r="53" spans="2:7" x14ac:dyDescent="0.2">
      <c r="B53" s="92" t="s">
        <v>155</v>
      </c>
      <c r="C53" s="93" t="s">
        <v>55</v>
      </c>
      <c r="D53" s="7" t="s">
        <v>14</v>
      </c>
      <c r="E53" s="8" t="s">
        <v>13</v>
      </c>
      <c r="F53" s="94">
        <v>7.5</v>
      </c>
      <c r="G53" s="9">
        <v>2595.35</v>
      </c>
    </row>
    <row r="54" spans="2:7" x14ac:dyDescent="0.2">
      <c r="B54" s="95" t="s">
        <v>241</v>
      </c>
      <c r="C54" s="96" t="s">
        <v>242</v>
      </c>
      <c r="D54" s="10" t="s">
        <v>243</v>
      </c>
      <c r="E54" s="6" t="s">
        <v>13</v>
      </c>
      <c r="F54" s="97">
        <v>6</v>
      </c>
      <c r="G54" s="11">
        <v>22707.7</v>
      </c>
    </row>
    <row r="55" spans="2:7" x14ac:dyDescent="0.2">
      <c r="B55" s="92" t="s">
        <v>156</v>
      </c>
      <c r="C55" s="93" t="s">
        <v>200</v>
      </c>
      <c r="D55" s="7" t="s">
        <v>201</v>
      </c>
      <c r="E55" s="8" t="s">
        <v>13</v>
      </c>
      <c r="F55" s="94">
        <v>6</v>
      </c>
      <c r="G55" s="9">
        <v>5166.5024999999996</v>
      </c>
    </row>
    <row r="56" spans="2:7" x14ac:dyDescent="0.2">
      <c r="B56" s="92" t="s">
        <v>132</v>
      </c>
      <c r="C56" s="93" t="s">
        <v>31</v>
      </c>
      <c r="D56" s="7" t="s">
        <v>246</v>
      </c>
      <c r="E56" s="8" t="s">
        <v>13</v>
      </c>
      <c r="F56" s="94">
        <v>12</v>
      </c>
      <c r="G56" s="9">
        <v>5363.3213999999998</v>
      </c>
    </row>
    <row r="57" spans="2:7" x14ac:dyDescent="0.2">
      <c r="B57" s="92" t="s">
        <v>154</v>
      </c>
      <c r="C57" s="93" t="s">
        <v>48</v>
      </c>
      <c r="D57" s="7" t="s">
        <v>245</v>
      </c>
      <c r="E57" s="8" t="s">
        <v>13</v>
      </c>
      <c r="F57" s="94">
        <v>0.6</v>
      </c>
      <c r="G57" s="9">
        <v>6856.2644</v>
      </c>
    </row>
    <row r="58" spans="2:7" x14ac:dyDescent="0.2">
      <c r="B58" s="92" t="s">
        <v>110</v>
      </c>
      <c r="C58" s="93" t="s">
        <v>51</v>
      </c>
      <c r="D58" s="7" t="s">
        <v>204</v>
      </c>
      <c r="E58" s="8" t="s">
        <v>13</v>
      </c>
      <c r="F58" s="94">
        <v>1.2</v>
      </c>
      <c r="G58" s="9">
        <v>5471.4008999999996</v>
      </c>
    </row>
    <row r="59" spans="2:7" x14ac:dyDescent="0.2">
      <c r="B59" s="92" t="s">
        <v>152</v>
      </c>
      <c r="C59" s="93" t="s">
        <v>32</v>
      </c>
      <c r="D59" s="7" t="s">
        <v>244</v>
      </c>
      <c r="E59" s="8" t="s">
        <v>13</v>
      </c>
      <c r="F59" s="94">
        <v>6</v>
      </c>
      <c r="G59" s="9">
        <v>7837.0144</v>
      </c>
    </row>
    <row r="60" spans="2:7" x14ac:dyDescent="0.2">
      <c r="B60" s="92" t="s">
        <v>226</v>
      </c>
      <c r="C60" s="93" t="s">
        <v>49</v>
      </c>
      <c r="D60" s="7" t="s">
        <v>227</v>
      </c>
      <c r="E60" s="8" t="s">
        <v>13</v>
      </c>
      <c r="F60" s="94">
        <v>0.41</v>
      </c>
      <c r="G60" s="9">
        <v>6826.8877000000002</v>
      </c>
    </row>
    <row r="61" spans="2:7" x14ac:dyDescent="0.2">
      <c r="B61" s="92" t="s">
        <v>202</v>
      </c>
      <c r="C61" s="93" t="s">
        <v>52</v>
      </c>
      <c r="D61" s="7" t="s">
        <v>203</v>
      </c>
      <c r="E61" s="8" t="s">
        <v>13</v>
      </c>
      <c r="F61" s="94">
        <v>0.82</v>
      </c>
      <c r="G61" s="9">
        <v>4915.5662000000002</v>
      </c>
    </row>
    <row r="62" spans="2:7" x14ac:dyDescent="0.2">
      <c r="B62" s="92" t="s">
        <v>236</v>
      </c>
      <c r="C62" s="93" t="s">
        <v>64</v>
      </c>
      <c r="D62" s="7" t="s">
        <v>237</v>
      </c>
      <c r="E62" s="8" t="s">
        <v>13</v>
      </c>
      <c r="F62" s="94">
        <v>6</v>
      </c>
      <c r="G62" s="9">
        <v>591.08000000000004</v>
      </c>
    </row>
    <row r="63" spans="2:7" x14ac:dyDescent="0.2">
      <c r="B63" s="92" t="s">
        <v>142</v>
      </c>
      <c r="C63" s="93" t="s">
        <v>46</v>
      </c>
      <c r="D63" s="7" t="s">
        <v>47</v>
      </c>
      <c r="E63" s="8" t="s">
        <v>6</v>
      </c>
      <c r="F63" s="94">
        <v>1</v>
      </c>
      <c r="G63" s="9">
        <v>24357.99</v>
      </c>
    </row>
  </sheetData>
  <conditionalFormatting sqref="D46:D1048576 D38:D44 D36 D23:D34 D12:D20 D1:D9">
    <cfRule type="duplicateValues" dxfId="7" priority="8"/>
  </conditionalFormatting>
  <conditionalFormatting sqref="D10">
    <cfRule type="duplicateValues" dxfId="6" priority="7"/>
  </conditionalFormatting>
  <conditionalFormatting sqref="D11">
    <cfRule type="duplicateValues" dxfId="5" priority="6"/>
  </conditionalFormatting>
  <conditionalFormatting sqref="D21">
    <cfRule type="duplicateValues" dxfId="4" priority="5"/>
  </conditionalFormatting>
  <conditionalFormatting sqref="D22">
    <cfRule type="duplicateValues" dxfId="3" priority="4"/>
  </conditionalFormatting>
  <conditionalFormatting sqref="D35">
    <cfRule type="duplicateValues" dxfId="2" priority="3"/>
  </conditionalFormatting>
  <conditionalFormatting sqref="D37">
    <cfRule type="duplicateValues" dxfId="1" priority="2"/>
  </conditionalFormatting>
  <conditionalFormatting sqref="D45">
    <cfRule type="duplicateValues" dxfId="0" priority="1"/>
  </conditionalFormatting>
  <pageMargins left="0.511811024" right="0.511811024" top="0.78740157499999996" bottom="0.78740157499999996" header="0.31496062000000002" footer="0.31496062000000002"/>
  <ignoredErrors>
    <ignoredError sqref="C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Total 100%</vt:lpstr>
      <vt:lpstr>Planilha1</vt:lpstr>
      <vt:lpstr>Planilha2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2025-06-25T15:28:52Z</dcterms:created>
  <dcterms:modified xsi:type="dcterms:W3CDTF">2026-08-05T19:35:52Z</dcterms:modified>
</cp:coreProperties>
</file>