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280" windowHeight="10035"/>
  </bookViews>
  <sheets>
    <sheet name="Total 100%" sheetId="1" r:id="rId1"/>
    <sheet name="Planilha1" sheetId="2" r:id="rId2"/>
  </sheets>
  <definedNames>
    <definedName name="_xlnm.Print_Area" localSheetId="0">'Total 100%'!$B$2:$M$80</definedName>
    <definedName name="_xlnm.Print_Titles" localSheetId="0">'Total 100%'!$2:$10</definedName>
  </definedNames>
  <calcPr calcId="162913"/>
</workbook>
</file>

<file path=xl/calcChain.xml><?xml version="1.0" encoding="utf-8"?>
<calcChain xmlns="http://schemas.openxmlformats.org/spreadsheetml/2006/main">
  <c r="I12" i="1" l="1"/>
  <c r="J12" i="1" s="1"/>
  <c r="I13" i="1"/>
  <c r="J13" i="1" s="1"/>
  <c r="I14" i="1"/>
  <c r="J14" i="1" s="1"/>
  <c r="I16" i="1"/>
  <c r="J16" i="1" s="1"/>
  <c r="I15" i="1"/>
  <c r="J15" i="1" s="1"/>
  <c r="I17" i="1"/>
  <c r="J17" i="1" s="1"/>
  <c r="I18" i="1"/>
  <c r="J18" i="1" s="1"/>
  <c r="I19" i="1"/>
  <c r="J19" i="1" s="1"/>
  <c r="I21" i="1"/>
  <c r="J21" i="1" s="1"/>
  <c r="I22" i="1"/>
  <c r="J22" i="1" s="1"/>
  <c r="I20" i="1"/>
  <c r="J20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2" i="1"/>
  <c r="J42" i="1" s="1"/>
  <c r="I43" i="1"/>
  <c r="J43" i="1" s="1"/>
  <c r="I40" i="1"/>
  <c r="J40" i="1" s="1"/>
  <c r="I41" i="1"/>
  <c r="J41" i="1" s="1"/>
  <c r="I44" i="1"/>
  <c r="J44" i="1" s="1"/>
  <c r="I45" i="1"/>
  <c r="J45" i="1" s="1"/>
  <c r="I46" i="1"/>
  <c r="J46" i="1" s="1"/>
  <c r="I47" i="1"/>
  <c r="J47" i="1" s="1"/>
  <c r="I48" i="1"/>
  <c r="J48" i="1" s="1"/>
  <c r="I11" i="1"/>
  <c r="J11" i="1" s="1"/>
  <c r="L38" i="1"/>
  <c r="L39" i="1"/>
  <c r="L33" i="1"/>
  <c r="L22" i="1"/>
  <c r="L44" i="1" l="1"/>
  <c r="L37" i="1"/>
  <c r="L34" i="1"/>
  <c r="L19" i="1"/>
  <c r="L15" i="1"/>
  <c r="L42" i="1"/>
  <c r="L20" i="1"/>
  <c r="L21" i="1"/>
  <c r="L31" i="1"/>
  <c r="L24" i="1"/>
  <c r="L11" i="1"/>
  <c r="L12" i="1"/>
  <c r="L23" i="1"/>
  <c r="L16" i="1"/>
  <c r="J50" i="1" l="1"/>
  <c r="L30" i="1"/>
  <c r="L47" i="1"/>
  <c r="L25" i="1"/>
  <c r="L46" i="1"/>
  <c r="K33" i="1" l="1"/>
  <c r="K22" i="1"/>
  <c r="K39" i="1"/>
  <c r="K38" i="1"/>
  <c r="K44" i="1"/>
  <c r="K34" i="1"/>
  <c r="K11" i="1"/>
  <c r="M11" i="1" s="1"/>
  <c r="K19" i="1"/>
  <c r="K20" i="1"/>
  <c r="K23" i="1"/>
  <c r="K37" i="1"/>
  <c r="K42" i="1"/>
  <c r="K16" i="1"/>
  <c r="K24" i="1"/>
  <c r="K12" i="1"/>
  <c r="K31" i="1"/>
  <c r="K21" i="1"/>
  <c r="K15" i="1"/>
  <c r="L27" i="1"/>
  <c r="L18" i="1"/>
  <c r="L26" i="1"/>
  <c r="L36" i="1"/>
  <c r="L14" i="1"/>
  <c r="M12" i="1" l="1"/>
  <c r="L40" i="1"/>
  <c r="L32" i="1"/>
  <c r="L29" i="1"/>
  <c r="L28" i="1"/>
  <c r="L35" i="1"/>
  <c r="L48" i="1"/>
  <c r="L41" i="1"/>
  <c r="L17" i="1"/>
  <c r="L45" i="1"/>
  <c r="L13" i="1" l="1"/>
  <c r="L43" i="1"/>
  <c r="K46" i="1" l="1"/>
  <c r="K30" i="1"/>
  <c r="K25" i="1"/>
  <c r="K47" i="1"/>
  <c r="K14" i="1"/>
  <c r="K28" i="1" l="1"/>
  <c r="K40" i="1"/>
  <c r="K13" i="1"/>
  <c r="M13" i="1" s="1"/>
  <c r="M14" i="1" s="1"/>
  <c r="K43" i="1"/>
  <c r="K45" i="1"/>
  <c r="K32" i="1"/>
  <c r="K17" i="1"/>
  <c r="K35" i="1"/>
  <c r="K41" i="1"/>
  <c r="K48" i="1"/>
  <c r="K29" i="1"/>
  <c r="K27" i="1"/>
  <c r="K18" i="1"/>
  <c r="K26" i="1"/>
  <c r="K36" i="1"/>
  <c r="M15" i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</calcChain>
</file>

<file path=xl/sharedStrings.xml><?xml version="1.0" encoding="utf-8"?>
<sst xmlns="http://schemas.openxmlformats.org/spreadsheetml/2006/main" count="410" uniqueCount="246">
  <si>
    <t>GOVERNO DO ESTADO DE MATO GROSSO DO SUL</t>
  </si>
  <si>
    <t>SECRETARIA DE ESTADO DE INFRAESTRUTURA E LOGÍSTICA - SEILOG</t>
  </si>
  <si>
    <t>AGÊNCIA ESTADUAL DE GESTÃO DE EMPREENDIMENTOS - AGESUL</t>
  </si>
  <si>
    <t>Descrição</t>
  </si>
  <si>
    <t>Placa de obra em chapa de aço galvanizado - GPOV</t>
  </si>
  <si>
    <t>m²</t>
  </si>
  <si>
    <t>un</t>
  </si>
  <si>
    <t>m³</t>
  </si>
  <si>
    <t>t</t>
  </si>
  <si>
    <t>m</t>
  </si>
  <si>
    <t>h</t>
  </si>
  <si>
    <t>Armação em aço CA-50 - fornecimento, preparo e colocação</t>
  </si>
  <si>
    <t>kg</t>
  </si>
  <si>
    <t>Engenheiro supervisor</t>
  </si>
  <si>
    <t>mês</t>
  </si>
  <si>
    <t>Encarregado geral</t>
  </si>
  <si>
    <t>Veículo leve - 53 kW (sem motorista)</t>
  </si>
  <si>
    <t>Vigia</t>
  </si>
  <si>
    <t>Faxineiro</t>
  </si>
  <si>
    <t>Topógrafo</t>
  </si>
  <si>
    <t>Auxiliar de topografia</t>
  </si>
  <si>
    <t>Técnico de segurança do trabalho</t>
  </si>
  <si>
    <t>Laboratorista</t>
  </si>
  <si>
    <t>AGC1000001</t>
  </si>
  <si>
    <t>BDI</t>
  </si>
  <si>
    <t>Serviço</t>
  </si>
  <si>
    <t>Material</t>
  </si>
  <si>
    <t>Código</t>
  </si>
  <si>
    <t>Unidade</t>
  </si>
  <si>
    <t>Quantidade</t>
  </si>
  <si>
    <t>Custo unitário</t>
  </si>
  <si>
    <t>Preço total</t>
  </si>
  <si>
    <t>Porcentagem</t>
  </si>
  <si>
    <t>Código2</t>
  </si>
  <si>
    <t>Porcentagem Acumulada</t>
  </si>
  <si>
    <t>Curva ABC - Serviços</t>
  </si>
  <si>
    <t xml:space="preserve">Total: </t>
  </si>
  <si>
    <t>P9819</t>
  </si>
  <si>
    <t>P9840</t>
  </si>
  <si>
    <t>P9827</t>
  </si>
  <si>
    <t>P9876</t>
  </si>
  <si>
    <t>P9842</t>
  </si>
  <si>
    <t>Armação em aço CA-60 - fornecimento, preparo e colocação</t>
  </si>
  <si>
    <t>Preço</t>
  </si>
  <si>
    <t>Compactação manual com soquete vibratório</t>
  </si>
  <si>
    <t>Desmatamento, destocamento e limpeza de área com árvores de diâmetro até 0,15 m</t>
  </si>
  <si>
    <t>IMT9900335</t>
  </si>
  <si>
    <t>Execução de estacas raiz</t>
  </si>
  <si>
    <t>Instalação da central de concreto com capacidade de 30m³/h</t>
  </si>
  <si>
    <t>IMT0000156</t>
  </si>
  <si>
    <t>Mobilização e Desmobilização de Equipamentos</t>
  </si>
  <si>
    <t>IMT9900045</t>
  </si>
  <si>
    <t>Instalação de Canteiro e Acampamento</t>
  </si>
  <si>
    <t>IMT9900540</t>
  </si>
  <si>
    <t>Mobilização e Desmobilização de equipamentos para lançamento de vigas</t>
  </si>
  <si>
    <t>IMT0000007</t>
  </si>
  <si>
    <t>Despesas Diversas</t>
  </si>
  <si>
    <t>IMT0000183</t>
  </si>
  <si>
    <t>Van furgão - 93 Kw (sem motorista)</t>
  </si>
  <si>
    <t>P9949</t>
  </si>
  <si>
    <t>P9858</t>
  </si>
  <si>
    <t>Lançamento de viga pré-moldada de 980 a 1.225 kN com utilização de treliça lançadeira e carrelone</t>
  </si>
  <si>
    <t>P9950</t>
  </si>
  <si>
    <t>P9833</t>
  </si>
  <si>
    <t>Auxiliar de laboratório</t>
  </si>
  <si>
    <t>IMT9900561</t>
  </si>
  <si>
    <t>Locação de Imóveis para Residência/Alojamento</t>
  </si>
  <si>
    <t>IMT0000182</t>
  </si>
  <si>
    <t>AGE5010029</t>
  </si>
  <si>
    <t>Apoio náutico para execução das fundações</t>
  </si>
  <si>
    <t>IMT9900195</t>
  </si>
  <si>
    <t>Mobilização de pessoal e debandas</t>
  </si>
  <si>
    <t>IMT9900196</t>
  </si>
  <si>
    <t>Desmobilização de pessoal e debandas</t>
  </si>
  <si>
    <t>Ancoragem ativa com 10 cordoalhas aderentes d = 12,7 mm - fornecimento e instalação</t>
  </si>
  <si>
    <t>Camisa metálica com espessura de 6,3 mm d = 400 mm - para passagem de lâmina d’água - posicionamento</t>
  </si>
  <si>
    <t>IMT0000171</t>
  </si>
  <si>
    <t>Manutencao do Canteiro e Alojamento</t>
  </si>
  <si>
    <t>Junta de dilatação em elastômero e perfil vv - l = 50 mm e h = 80 mm - fornecimento e instalação</t>
  </si>
  <si>
    <t>Arrasamento de estacas de concreto com seção superior à 900 cm²</t>
  </si>
  <si>
    <t>Placa em aço - película i + iii - fornecimento e implantação</t>
  </si>
  <si>
    <t>Concreto para bombeamento fck = 35 MPa - confecção em central dosadora de 30 m³/h - areia e brita comerciais</t>
  </si>
  <si>
    <t>Terminal de ancoragem de defensa metálica em barreira New Jersey - fornecimento e implantação</t>
  </si>
  <si>
    <t>Concreto magro - confecção em betoneira e lançamento manual - areia e brita comerciais</t>
  </si>
  <si>
    <t>Concreto fck = 30 MPa - confecção em central dosadora de 30 m³/h - areia e brita comerciais</t>
  </si>
  <si>
    <t>Ancoragem de defensa semimaleável simples - fornecimento e implantação</t>
  </si>
  <si>
    <t>Defensa semimaleável simples - fornecimento e implantação</t>
  </si>
  <si>
    <t>Enrocamento de pedra espalhada e compactada mecanicamente - pedra de mão comercial - fornecimento e assentamento</t>
  </si>
  <si>
    <t>Ancoragem passiva com 10 cordoalhas aderentes d = 12,7 mm - fornecimento e instalação</t>
  </si>
  <si>
    <t>Aparelho de apoio de neoprene fretado para estruturas pré-moldadas - fornecimento e instalação</t>
  </si>
  <si>
    <t>dm³</t>
  </si>
  <si>
    <t>Suporte para placa de sinalização em madeira de lei tratada 8 x 8 cm - fornecimento e implantação</t>
  </si>
  <si>
    <t>Formas de compensado resinado 12 mm - uso geral - utilização de 2 vezes - confecção, instalação e retirada</t>
  </si>
  <si>
    <t>Tachão refletivo em plástico injetado - bidirecional - fornecimento e colocação</t>
  </si>
  <si>
    <t>Dreno de pvc d = 100 mm para oae - fornecimento e instalação</t>
  </si>
  <si>
    <t>Lançamento mecânico de concreto com bomba rebocável com capacidade de 30 m³/h - confecção em central dosadora de 30 m³/h</t>
  </si>
  <si>
    <t>Plataforma de trabalho em madeira apoiada no solo - altura de até 6 m - utilização de 5 vezes - confecção, instalação e retirada</t>
  </si>
  <si>
    <t>Lançamento de pré-laje com utilização de guindauto</t>
  </si>
  <si>
    <t>AGE5010024</t>
  </si>
  <si>
    <t>Argamassa para estaca raiz com D = 31 cm</t>
  </si>
  <si>
    <t>Lançamento livre de concreto usinado por meio de caminhão betoneira - confecção em central dosadora de 30 m³/h</t>
  </si>
  <si>
    <t>Bainha metálica redonda d = 65 mm para 10 cordoalhas d = 12,7 mm - fornecimento, instalação e injeção de nata de cimento</t>
  </si>
  <si>
    <t>Carga, manobra e descarga de materiais diversos em caminhão carroceria com capacidade de 7 t e com guindauto com capacidade de elevação de 6,2 t</t>
  </si>
  <si>
    <t>Pintura de faixa com tinta acrílica emulsionada em água - espessura de 0,3 mm</t>
  </si>
  <si>
    <t>Cordoalha cp 190 rb d = 12,7 mm - fornecimento e instalação</t>
  </si>
  <si>
    <t>Escavação, carga e transporte de material de 1ª categoria - DMT de 2.500 a 3.000 m - caminho de serviço em revestimento primário - com escavadeira e caminhão basculante de 14 m³</t>
  </si>
  <si>
    <t>Escavação, carga e transporte de material de 1ª categoria - DMT de 50 a 200 m - caminho de serviço em revestimento primário - com escavadeira e caminhão basculante de 14 m³</t>
  </si>
  <si>
    <t>Compactação de aterros a 100% do proctor normal</t>
  </si>
  <si>
    <t>Adensamento de concreto por vibrador de imersão</t>
  </si>
  <si>
    <t>Item</t>
  </si>
  <si>
    <t>Unid.</t>
  </si>
  <si>
    <t>Qtde.</t>
  </si>
  <si>
    <t>Custo Unitário</t>
  </si>
  <si>
    <t>02.02.07 / 02.03.06 / 03.01.07 / 03.02.05 / 03.03.06 / 04.02.11 / 04.03.06 / 04.04.06 / 04.05.05 / 04.06.04 / 04.07.05</t>
  </si>
  <si>
    <t>04.02.06</t>
  </si>
  <si>
    <t>05.01.06</t>
  </si>
  <si>
    <t>04.02.07</t>
  </si>
  <si>
    <t>04.02.01</t>
  </si>
  <si>
    <t>02.01.02</t>
  </si>
  <si>
    <t>02.01.04</t>
  </si>
  <si>
    <t>02.01.05 / 02.02.02 / 02.03.01 / 03.01.02 / 03.02.01 / 03.03.02 / 04.02.02 / 04.03.01 / 04.04.01 / 04.05.01 / 04.07.01</t>
  </si>
  <si>
    <t>02.03.02 / 03.01.03 / 04.02.03 / 04.03.02 / 04.04.02</t>
  </si>
  <si>
    <t>02.01.06</t>
  </si>
  <si>
    <t>06.05.02 / 06.06.02</t>
  </si>
  <si>
    <t>06.03.02</t>
  </si>
  <si>
    <t>04.02.04</t>
  </si>
  <si>
    <t>02.01.03</t>
  </si>
  <si>
    <t>04.03.07</t>
  </si>
  <si>
    <t>05.02.03</t>
  </si>
  <si>
    <t>05.02.04</t>
  </si>
  <si>
    <t>02.02.05 / 02.03.04 / 03.01.05 / 03.02.03 / 03.03.04 / 04.03.04 / 04.04.04 / 04.05.03 / 04.06.02 / 04.07.03</t>
  </si>
  <si>
    <t>02.02.04 / 04.01.02</t>
  </si>
  <si>
    <t>04.02.09</t>
  </si>
  <si>
    <t>04.02.05</t>
  </si>
  <si>
    <t>05.01.05</t>
  </si>
  <si>
    <t>05.02.01</t>
  </si>
  <si>
    <t>01.02.03</t>
  </si>
  <si>
    <t>06.08.01</t>
  </si>
  <si>
    <t>04.04.07</t>
  </si>
  <si>
    <t>06.01.02</t>
  </si>
  <si>
    <t>06.01.01</t>
  </si>
  <si>
    <t>05.02.05</t>
  </si>
  <si>
    <t>05.02.02</t>
  </si>
  <si>
    <t>02.02.01</t>
  </si>
  <si>
    <t>03.01.01 / 03.03.01</t>
  </si>
  <si>
    <t>Escoramento com pontaletes D = 15 cm - utilização de 1 vez - confecção e instalação</t>
  </si>
  <si>
    <t>02.01.01</t>
  </si>
  <si>
    <t>06.02.02</t>
  </si>
  <si>
    <t>02.02.03 / 02.03.03 / 03.01.04 / 03.02.02 / 03.03.03 / 04.01.01 / 04.02.08 / 04.03.03 / 04.04.03 / 04.05.02 / 04.06.01 / 04.07.02</t>
  </si>
  <si>
    <t>01.01.03</t>
  </si>
  <si>
    <t>01.01.01</t>
  </si>
  <si>
    <t>04.07.06</t>
  </si>
  <si>
    <t>06.05.01 / 06.06.01</t>
  </si>
  <si>
    <t>04.03.08</t>
  </si>
  <si>
    <t>04.02.12</t>
  </si>
  <si>
    <t>02.02.06</t>
  </si>
  <si>
    <t>02.03.05 / 03.01.06 / 03.02.04 / 03.03.05 / 04.02.10 / 04.03.05 / 04.04.05 / 04.05.04 / 04.06.03 / 04.07.04</t>
  </si>
  <si>
    <t>01.01.04</t>
  </si>
  <si>
    <t>06.07.01</t>
  </si>
  <si>
    <t>01.02.02</t>
  </si>
  <si>
    <t>01.02.01</t>
  </si>
  <si>
    <t>04.02.13</t>
  </si>
  <si>
    <t>05.01.03</t>
  </si>
  <si>
    <t>01.01.02</t>
  </si>
  <si>
    <t>05.01.01</t>
  </si>
  <si>
    <t>02.03.07</t>
  </si>
  <si>
    <t>05.01.02</t>
  </si>
  <si>
    <t>05.01.04</t>
  </si>
  <si>
    <t>06.04.01</t>
  </si>
  <si>
    <t>05.01.07</t>
  </si>
  <si>
    <t>06.03.01</t>
  </si>
  <si>
    <t>06.01.04</t>
  </si>
  <si>
    <t>06.01.03 / 06.02.03</t>
  </si>
  <si>
    <t>06.02.01</t>
  </si>
  <si>
    <t>03.01.02</t>
  </si>
  <si>
    <t>04.01.01</t>
  </si>
  <si>
    <t>Pintura de ligação</t>
  </si>
  <si>
    <t>03.01.01</t>
  </si>
  <si>
    <t>un.dia</t>
  </si>
  <si>
    <t>Placa de advertência para sinalização de obras montada em suporte metálico móvel, lado 1,00 m - utilização de 600 ciclos - fornecimento, 01 implantação e 01 retirada diária</t>
  </si>
  <si>
    <t>Cone plástico para canalização de trânsito - utilização de 150 ciclos - fornecimento, 01 implantação e 01 retirada diária</t>
  </si>
  <si>
    <t>Luz de advertência e bateria para dispositivos de sinalização - utilização de 200 ciclos - fornecimento, 01 implantação e 01 retirada diária</t>
  </si>
  <si>
    <t>03.01.03</t>
  </si>
  <si>
    <t>03.01.04</t>
  </si>
  <si>
    <t>03.01.05</t>
  </si>
  <si>
    <t>03.01.06</t>
  </si>
  <si>
    <t>04.01.02</t>
  </si>
  <si>
    <t>04.03.01</t>
  </si>
  <si>
    <t>04.02.02</t>
  </si>
  <si>
    <t>Mobilização e desmobilização de equipamentos</t>
  </si>
  <si>
    <t>Varredura da superfície para execução de revestimento asfáltico</t>
  </si>
  <si>
    <t>4011376A</t>
  </si>
  <si>
    <t>Tratamento superficial duplo com emulsão com polímero - brita comercial</t>
  </si>
  <si>
    <t>4915637A</t>
  </si>
  <si>
    <t>Capa selante - areia comercial</t>
  </si>
  <si>
    <t>IMT9900212</t>
  </si>
  <si>
    <t>Aquisição de Emulsão RR-2C-E</t>
  </si>
  <si>
    <t>02.01.05</t>
  </si>
  <si>
    <t>IMT9900213</t>
  </si>
  <si>
    <t>Transporte de emulsão RR-2C-E</t>
  </si>
  <si>
    <t>02.02.02</t>
  </si>
  <si>
    <t>02.02.03</t>
  </si>
  <si>
    <t>4011497A</t>
  </si>
  <si>
    <t>Concreto asfáltico - faixa D-9,5 - massa comercial</t>
  </si>
  <si>
    <t>02.02.04</t>
  </si>
  <si>
    <t>IMT9900621</t>
  </si>
  <si>
    <t>Aquisição de emulsão RR-1C</t>
  </si>
  <si>
    <t>02.02.05</t>
  </si>
  <si>
    <t>IMT9900046</t>
  </si>
  <si>
    <t>Transporte de emulsão RR-1C</t>
  </si>
  <si>
    <t>IMT0000037</t>
  </si>
  <si>
    <t>Aquisição de massa asfáltica - CBUQ (capa de rolamento)</t>
  </si>
  <si>
    <t>02.03.01</t>
  </si>
  <si>
    <t>Barreira de sinalização tipo II de direcionamento ou bloqueio - utilização de 150 ciclos - fornecimento, 01 implantação e 01 retirada diária</t>
  </si>
  <si>
    <t>Operação de sinalização por bandeirola de tecido ou com placa metálica</t>
  </si>
  <si>
    <t>Placa de regulamentação para sinalização de obras montada em suporte metálico móvel - D = 1,00 m - utilização de 600 ciclos - fornecimento, 01 implantação e 01 retirada diária</t>
  </si>
  <si>
    <t>Engenheiro supervisor - mensalista</t>
  </si>
  <si>
    <t>P9958</t>
  </si>
  <si>
    <t>Motorista de ônibus - mensalista</t>
  </si>
  <si>
    <t>04.01.04</t>
  </si>
  <si>
    <t>IMT0000666</t>
  </si>
  <si>
    <t>Ônibus com capacidade para 46 passageiros - 153 kW (sem motorista)</t>
  </si>
  <si>
    <t>P9806</t>
  </si>
  <si>
    <t>Auxiliar administrativo - mensalista</t>
  </si>
  <si>
    <t>Vigia - mensalista</t>
  </si>
  <si>
    <t>P9893</t>
  </si>
  <si>
    <t>Encarregado de pavimentação - mensalista</t>
  </si>
  <si>
    <t>04.04.01</t>
  </si>
  <si>
    <t>Técnico de segurança do trabalho - mensalista</t>
  </si>
  <si>
    <t>04.05.01</t>
  </si>
  <si>
    <t>P9875</t>
  </si>
  <si>
    <t>Encarregado de turma - mensalista</t>
  </si>
  <si>
    <t>04.05.02</t>
  </si>
  <si>
    <t>P9804</t>
  </si>
  <si>
    <t>Apontador - mensalista</t>
  </si>
  <si>
    <t>04.06.01</t>
  </si>
  <si>
    <t>Laboratorista - mensalista</t>
  </si>
  <si>
    <t>04.06.02</t>
  </si>
  <si>
    <t>Auxiliar de laboratório - mensalista</t>
  </si>
  <si>
    <t>04.06.03</t>
  </si>
  <si>
    <t>Veículo tipo van furgão com capacidade de 1,38 t - 100 kW (sem motorista)</t>
  </si>
  <si>
    <t>04.07.01</t>
  </si>
  <si>
    <t>04.08.01</t>
  </si>
  <si>
    <t>Despesas diversas</t>
  </si>
  <si>
    <t>02.01.01 / 02.02.01</t>
  </si>
  <si>
    <t>04.01.03 / 04.03.02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</si>
</sst>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164" formatCode="###,##0.000"/>
    <numFmt numFmtId="165" formatCode="###,##0.00"/>
    <numFmt numFmtId="166" formatCode="#,##0.000"/>
  </numFmts>
  <fonts count="10" x14ac:knownFonts="1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 applyProtection="1"/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Continuous" vertical="center" wrapText="1"/>
    </xf>
    <xf numFmtId="0" fontId="5" fillId="0" borderId="0" xfId="0" applyFont="1" applyAlignment="1" applyProtection="1">
      <alignment horizontal="centerContinuous" vertical="center" wrapText="1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left" vertical="center" wrapText="1"/>
    </xf>
    <xf numFmtId="0" fontId="3" fillId="0" borderId="12" xfId="0" applyFont="1" applyFill="1" applyBorder="1" applyAlignment="1" applyProtection="1">
      <alignment horizontal="center" vertical="center"/>
    </xf>
    <xf numFmtId="164" fontId="3" fillId="0" borderId="12" xfId="0" applyNumberFormat="1" applyFont="1" applyFill="1" applyBorder="1" applyAlignment="1" applyProtection="1">
      <alignment horizontal="center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0" fontId="3" fillId="0" borderId="8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164" fontId="3" fillId="0" borderId="9" xfId="0" applyNumberFormat="1" applyFont="1" applyFill="1" applyBorder="1" applyAlignment="1" applyProtection="1">
      <alignment horizontal="center"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right" vertical="center"/>
    </xf>
    <xf numFmtId="1" fontId="2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Continuous" vertical="center" wrapText="1"/>
    </xf>
    <xf numFmtId="1" fontId="6" fillId="0" borderId="0" xfId="0" applyNumberFormat="1" applyFont="1" applyAlignment="1" applyProtection="1">
      <alignment horizontal="centerContinuous" vertical="center" wrapText="1"/>
    </xf>
    <xf numFmtId="0" fontId="2" fillId="0" borderId="0" xfId="0" applyFont="1" applyAlignment="1" applyProtection="1">
      <alignment horizontal="centerContinuous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0" fontId="2" fillId="2" borderId="1" xfId="2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 applyProtection="1">
      <alignment horizontal="left" vertical="center" wrapText="1"/>
    </xf>
    <xf numFmtId="0" fontId="2" fillId="0" borderId="14" xfId="0" applyFont="1" applyFill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right" vertical="center"/>
    </xf>
    <xf numFmtId="10" fontId="2" fillId="0" borderId="4" xfId="2" applyNumberFormat="1" applyFont="1" applyFill="1" applyBorder="1" applyAlignment="1" applyProtection="1">
      <alignment horizontal="center" vertical="center"/>
    </xf>
    <xf numFmtId="1" fontId="2" fillId="0" borderId="4" xfId="0" applyNumberFormat="1" applyFont="1" applyFill="1" applyBorder="1" applyAlignment="1" applyProtection="1">
      <alignment horizontal="center" vertical="center"/>
    </xf>
    <xf numFmtId="10" fontId="2" fillId="0" borderId="6" xfId="2" applyNumberFormat="1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left" vertical="center" wrapText="1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Alignment="1" applyProtection="1">
      <alignment horizontal="center" vertical="center"/>
    </xf>
    <xf numFmtId="165" fontId="2" fillId="0" borderId="16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horizontal="right" vertical="center"/>
    </xf>
    <xf numFmtId="44" fontId="6" fillId="0" borderId="0" xfId="1" applyFont="1" applyFill="1" applyBorder="1" applyAlignment="1" applyProtection="1">
      <alignment horizontal="right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vertical="center" wrapText="1"/>
    </xf>
    <xf numFmtId="0" fontId="2" fillId="0" borderId="0" xfId="0" applyFont="1" applyFill="1" applyAlignment="1" applyProtection="1">
      <alignment horizontal="right" vertical="center"/>
    </xf>
    <xf numFmtId="1" fontId="2" fillId="0" borderId="0" xfId="0" applyNumberFormat="1" applyFont="1" applyFill="1" applyAlignment="1" applyProtection="1">
      <alignment horizontal="center" vertical="center"/>
    </xf>
    <xf numFmtId="0" fontId="7" fillId="0" borderId="0" xfId="0" applyFont="1" applyAlignment="1" applyProtection="1">
      <alignment horizontal="centerContinuous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165" fontId="2" fillId="0" borderId="0" xfId="0" applyNumberFormat="1" applyFont="1" applyFill="1" applyBorder="1" applyAlignment="1" applyProtection="1">
      <alignment horizontal="right" vertical="center"/>
    </xf>
    <xf numFmtId="165" fontId="2" fillId="0" borderId="0" xfId="0" applyNumberFormat="1" applyFont="1" applyFill="1" applyBorder="1" applyAlignment="1" applyProtection="1">
      <alignment horizontal="center" vertical="center"/>
    </xf>
    <xf numFmtId="10" fontId="2" fillId="0" borderId="0" xfId="2" applyNumberFormat="1" applyFont="1" applyFill="1" applyBorder="1" applyAlignment="1" applyProtection="1">
      <alignment horizontal="center" vertical="center"/>
    </xf>
    <xf numFmtId="2" fontId="2" fillId="0" borderId="0" xfId="0" applyNumberFormat="1" applyFont="1" applyFill="1" applyAlignment="1" applyProtection="1">
      <alignment horizontal="center" vertical="center"/>
    </xf>
    <xf numFmtId="2" fontId="6" fillId="0" borderId="0" xfId="0" applyNumberFormat="1" applyFont="1" applyAlignment="1" applyProtection="1">
      <alignment horizontal="centerContinuous" vertical="center" wrapText="1"/>
    </xf>
    <xf numFmtId="2" fontId="2" fillId="0" borderId="1" xfId="0" applyNumberFormat="1" applyFont="1" applyFill="1" applyBorder="1" applyAlignment="1" applyProtection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 applyProtection="1">
      <alignment horizontal="center" vertical="center"/>
    </xf>
    <xf numFmtId="166" fontId="2" fillId="0" borderId="14" xfId="0" applyNumberFormat="1" applyFont="1" applyFill="1" applyBorder="1" applyAlignment="1" applyProtection="1">
      <alignment horizontal="right" vertical="center"/>
    </xf>
    <xf numFmtId="166" fontId="2" fillId="0" borderId="16" xfId="0" applyNumberFormat="1" applyFont="1" applyFill="1" applyBorder="1" applyAlignment="1" applyProtection="1">
      <alignment horizontal="right" vertical="center"/>
    </xf>
    <xf numFmtId="166" fontId="2" fillId="0" borderId="4" xfId="0" applyNumberFormat="1" applyFont="1" applyFill="1" applyBorder="1" applyAlignment="1" applyProtection="1">
      <alignment horizontal="right" vertical="center"/>
    </xf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Continuous" vertical="center" wrapText="1"/>
    </xf>
    <xf numFmtId="10" fontId="8" fillId="0" borderId="1" xfId="2" applyNumberFormat="1" applyFont="1" applyBorder="1" applyAlignment="1" applyProtection="1">
      <alignment horizontal="center" vertical="center"/>
    </xf>
    <xf numFmtId="44" fontId="8" fillId="2" borderId="1" xfId="1" applyFont="1" applyFill="1" applyBorder="1" applyAlignment="1">
      <alignment horizontal="center" vertical="center"/>
    </xf>
    <xf numFmtId="165" fontId="8" fillId="0" borderId="14" xfId="0" applyNumberFormat="1" applyFont="1" applyFill="1" applyBorder="1" applyAlignment="1" applyProtection="1">
      <alignment horizontal="right" vertical="center"/>
    </xf>
    <xf numFmtId="165" fontId="8" fillId="0" borderId="16" xfId="0" applyNumberFormat="1" applyFont="1" applyFill="1" applyBorder="1" applyAlignment="1" applyProtection="1">
      <alignment horizontal="right" vertical="center"/>
    </xf>
    <xf numFmtId="165" fontId="8" fillId="0" borderId="4" xfId="0" applyNumberFormat="1" applyFont="1" applyFill="1" applyBorder="1" applyAlignment="1" applyProtection="1">
      <alignment horizontal="right" vertical="center"/>
    </xf>
    <xf numFmtId="165" fontId="8" fillId="0" borderId="0" xfId="0" applyNumberFormat="1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100%'!$M$7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'Total 100%'!$L$11:$L$48</c:f>
              <c:strCache>
                <c:ptCount val="38"/>
                <c:pt idx="0">
                  <c:v>IMT9900212</c:v>
                </c:pt>
                <c:pt idx="1">
                  <c:v>IMT0000037</c:v>
                </c:pt>
                <c:pt idx="2">
                  <c:v>4011376A</c:v>
                </c:pt>
                <c:pt idx="3">
                  <c:v>IMT9900213</c:v>
                </c:pt>
                <c:pt idx="4">
                  <c:v>4011497A</c:v>
                </c:pt>
                <c:pt idx="5">
                  <c:v>4915637A</c:v>
                </c:pt>
                <c:pt idx="6">
                  <c:v>IMT9900621</c:v>
                </c:pt>
                <c:pt idx="7">
                  <c:v>IMT0000666</c:v>
                </c:pt>
                <c:pt idx="8">
                  <c:v>5213850</c:v>
                </c:pt>
                <c:pt idx="9">
                  <c:v>IMT0000156</c:v>
                </c:pt>
                <c:pt idx="10">
                  <c:v>IMT9900561</c:v>
                </c:pt>
                <c:pt idx="11">
                  <c:v>P9827</c:v>
                </c:pt>
                <c:pt idx="12">
                  <c:v>IMT9900045</c:v>
                </c:pt>
                <c:pt idx="13">
                  <c:v>P9893</c:v>
                </c:pt>
                <c:pt idx="14">
                  <c:v>P9876</c:v>
                </c:pt>
                <c:pt idx="15">
                  <c:v>P9958</c:v>
                </c:pt>
                <c:pt idx="16">
                  <c:v>4011353</c:v>
                </c:pt>
                <c:pt idx="17">
                  <c:v>P9819</c:v>
                </c:pt>
                <c:pt idx="18">
                  <c:v>P9858</c:v>
                </c:pt>
                <c:pt idx="19">
                  <c:v>P9875</c:v>
                </c:pt>
                <c:pt idx="20">
                  <c:v>5214001</c:v>
                </c:pt>
                <c:pt idx="21">
                  <c:v>IMT9900046</c:v>
                </c:pt>
                <c:pt idx="22">
                  <c:v>IMT0000183</c:v>
                </c:pt>
                <c:pt idx="23">
                  <c:v>P9806</c:v>
                </c:pt>
                <c:pt idx="24">
                  <c:v>P9804</c:v>
                </c:pt>
                <c:pt idx="25">
                  <c:v>IMT0000007</c:v>
                </c:pt>
                <c:pt idx="26">
                  <c:v>P9833</c:v>
                </c:pt>
                <c:pt idx="27">
                  <c:v>4011212</c:v>
                </c:pt>
                <c:pt idx="28">
                  <c:v>IMT0000182</c:v>
                </c:pt>
                <c:pt idx="29">
                  <c:v>5212557</c:v>
                </c:pt>
                <c:pt idx="30">
                  <c:v>5213835</c:v>
                </c:pt>
                <c:pt idx="31">
                  <c:v>IMT9900196</c:v>
                </c:pt>
                <c:pt idx="32">
                  <c:v>IMT9900195</c:v>
                </c:pt>
                <c:pt idx="33">
                  <c:v>AGC1000001</c:v>
                </c:pt>
                <c:pt idx="34">
                  <c:v>5212560</c:v>
                </c:pt>
                <c:pt idx="35">
                  <c:v>IMT0000171</c:v>
                </c:pt>
                <c:pt idx="36">
                  <c:v>5213345</c:v>
                </c:pt>
                <c:pt idx="37">
                  <c:v>5213848</c:v>
                </c:pt>
              </c:strCache>
            </c:strRef>
          </c:cat>
          <c:val>
            <c:numRef>
              <c:f>'Total 100%'!$M$11:$M$48</c:f>
              <c:numCache>
                <c:formatCode>0.00%</c:formatCode>
                <c:ptCount val="38"/>
                <c:pt idx="0">
                  <c:v>0.36327500556351866</c:v>
                </c:pt>
                <c:pt idx="1">
                  <c:v>0.64456940442755117</c:v>
                </c:pt>
                <c:pt idx="2">
                  <c:v>0.75945313190417696</c:v>
                </c:pt>
                <c:pt idx="3">
                  <c:v>0.8243014566804937</c:v>
                </c:pt>
                <c:pt idx="4">
                  <c:v>0.85562596560790372</c:v>
                </c:pt>
                <c:pt idx="5">
                  <c:v>0.87988250392226897</c:v>
                </c:pt>
                <c:pt idx="6">
                  <c:v>0.89319271500101238</c:v>
                </c:pt>
                <c:pt idx="7">
                  <c:v>0.90613783217383093</c:v>
                </c:pt>
                <c:pt idx="8">
                  <c:v>0.91377164585373472</c:v>
                </c:pt>
                <c:pt idx="9">
                  <c:v>0.92122847491662685</c:v>
                </c:pt>
                <c:pt idx="10">
                  <c:v>0.92746310417010569</c:v>
                </c:pt>
                <c:pt idx="11">
                  <c:v>0.93357810413774955</c:v>
                </c:pt>
                <c:pt idx="12">
                  <c:v>0.93965094478993982</c:v>
                </c:pt>
                <c:pt idx="13">
                  <c:v>0.94485406057352117</c:v>
                </c:pt>
                <c:pt idx="14">
                  <c:v>0.94932175521789741</c:v>
                </c:pt>
                <c:pt idx="15">
                  <c:v>0.95348239571343263</c:v>
                </c:pt>
                <c:pt idx="16">
                  <c:v>0.9575764070167837</c:v>
                </c:pt>
                <c:pt idx="17">
                  <c:v>0.96152660635236309</c:v>
                </c:pt>
                <c:pt idx="18">
                  <c:v>0.96541845012662153</c:v>
                </c:pt>
                <c:pt idx="19">
                  <c:v>0.96896849468379342</c:v>
                </c:pt>
                <c:pt idx="20">
                  <c:v>0.97236927717428878</c:v>
                </c:pt>
                <c:pt idx="21">
                  <c:v>0.97573394024290794</c:v>
                </c:pt>
                <c:pt idx="22">
                  <c:v>0.97887567523003416</c:v>
                </c:pt>
                <c:pt idx="23">
                  <c:v>0.9818209733795874</c:v>
                </c:pt>
                <c:pt idx="24">
                  <c:v>0.98475659713593011</c:v>
                </c:pt>
                <c:pt idx="25">
                  <c:v>0.98767359284374445</c:v>
                </c:pt>
                <c:pt idx="26">
                  <c:v>0.99047583937649375</c:v>
                </c:pt>
                <c:pt idx="27">
                  <c:v>0.99272212080278543</c:v>
                </c:pt>
                <c:pt idx="28">
                  <c:v>0.99457155624279703</c:v>
                </c:pt>
                <c:pt idx="29">
                  <c:v>0.99558917212554154</c:v>
                </c:pt>
                <c:pt idx="30">
                  <c:v>0.99644030305688114</c:v>
                </c:pt>
                <c:pt idx="31">
                  <c:v>0.99730944033154389</c:v>
                </c:pt>
                <c:pt idx="32">
                  <c:v>0.99817857760620665</c:v>
                </c:pt>
                <c:pt idx="33">
                  <c:v>0.99879547642495103</c:v>
                </c:pt>
                <c:pt idx="34">
                  <c:v>0.99933245366411549</c:v>
                </c:pt>
                <c:pt idx="35">
                  <c:v>0.9997143457145754</c:v>
                </c:pt>
                <c:pt idx="36">
                  <c:v>0.9999674292494275</c:v>
                </c:pt>
                <c:pt idx="37">
                  <c:v>0.99999999999999978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F5-4FAA-9C12-CF2C30955D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636120"/>
        <c:axId val="1"/>
      </c:lineChart>
      <c:catAx>
        <c:axId val="172636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7263612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51</xdr:row>
      <xdr:rowOff>113180</xdr:rowOff>
    </xdr:from>
    <xdr:to>
      <xdr:col>12</xdr:col>
      <xdr:colOff>551329</xdr:colOff>
      <xdr:row>79</xdr:row>
      <xdr:rowOff>55468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showGridLines="0" tabSelected="1" view="pageBreakPreview" topLeftCell="A13" zoomScale="85" zoomScaleNormal="85" zoomScaleSheetLayoutView="85" workbookViewId="0">
      <selection activeCell="S26" sqref="S26"/>
    </sheetView>
  </sheetViews>
  <sheetFormatPr defaultRowHeight="12.75" x14ac:dyDescent="0.2"/>
  <cols>
    <col min="1" max="1" width="1.7109375" style="1" customWidth="1"/>
    <col min="2" max="2" width="23" style="5" customWidth="1"/>
    <col min="3" max="3" width="12.28515625" style="5" bestFit="1" customWidth="1"/>
    <col min="4" max="4" width="80.7109375" style="55" customWidth="1"/>
    <col min="5" max="5" width="8.7109375" style="5" customWidth="1"/>
    <col min="6" max="6" width="11.28515625" style="64" bestFit="1" customWidth="1"/>
    <col min="7" max="7" width="12.7109375" style="81" customWidth="1"/>
    <col min="8" max="8" width="12.7109375" style="5" customWidth="1"/>
    <col min="9" max="9" width="11.7109375" style="56" bestFit="1" customWidth="1"/>
    <col min="10" max="10" width="17.42578125" style="56" bestFit="1" customWidth="1"/>
    <col min="11" max="11" width="10.7109375" style="5" customWidth="1"/>
    <col min="12" max="12" width="12.7109375" style="57" hidden="1" customWidth="1"/>
    <col min="13" max="13" width="10.7109375" style="5" customWidth="1"/>
    <col min="14" max="14" width="1.7109375" style="4" customWidth="1"/>
    <col min="15" max="16384" width="9.140625" style="4"/>
  </cols>
  <sheetData>
    <row r="1" spans="2:14" s="1" customFormat="1" x14ac:dyDescent="0.2">
      <c r="B1" s="20"/>
      <c r="C1" s="20"/>
      <c r="D1" s="21"/>
      <c r="E1" s="20"/>
      <c r="F1" s="64"/>
      <c r="G1" s="72"/>
      <c r="H1" s="20"/>
      <c r="I1" s="22"/>
      <c r="J1" s="22"/>
      <c r="K1" s="20"/>
      <c r="L1" s="23"/>
      <c r="M1" s="20"/>
    </row>
    <row r="2" spans="2:14" s="1" customFormat="1" ht="21" x14ac:dyDescent="0.2">
      <c r="B2" s="58" t="s">
        <v>0</v>
      </c>
      <c r="C2" s="26"/>
      <c r="D2" s="24"/>
      <c r="E2" s="24"/>
      <c r="F2" s="65"/>
      <c r="G2" s="73"/>
      <c r="H2" s="24"/>
      <c r="I2" s="24"/>
      <c r="J2" s="24"/>
      <c r="K2" s="24"/>
      <c r="L2" s="25"/>
      <c r="M2" s="24"/>
    </row>
    <row r="3" spans="2:14" s="1" customFormat="1" ht="18.75" x14ac:dyDescent="0.2">
      <c r="B3" s="3" t="s">
        <v>1</v>
      </c>
      <c r="C3" s="26"/>
      <c r="D3" s="24"/>
      <c r="E3" s="24"/>
      <c r="F3" s="65"/>
      <c r="G3" s="73"/>
      <c r="H3" s="24"/>
      <c r="I3" s="24"/>
      <c r="J3" s="24"/>
      <c r="K3" s="24"/>
      <c r="L3" s="25"/>
      <c r="M3" s="24"/>
      <c r="N3" s="26"/>
    </row>
    <row r="4" spans="2:14" s="1" customFormat="1" ht="18.75" x14ac:dyDescent="0.2">
      <c r="B4" s="3" t="s">
        <v>2</v>
      </c>
      <c r="C4" s="26"/>
      <c r="D4" s="24"/>
      <c r="E4" s="24"/>
      <c r="F4" s="65"/>
      <c r="G4" s="73"/>
      <c r="H4" s="24"/>
      <c r="I4" s="24"/>
      <c r="J4" s="24"/>
      <c r="K4" s="24"/>
      <c r="L4" s="25"/>
      <c r="M4" s="24"/>
    </row>
    <row r="5" spans="2:14" s="1" customFormat="1" ht="18.75" x14ac:dyDescent="0.2">
      <c r="B5" s="2" t="s">
        <v>35</v>
      </c>
      <c r="C5" s="26"/>
      <c r="D5" s="24"/>
      <c r="E5" s="24"/>
      <c r="F5" s="65"/>
      <c r="G5" s="73"/>
      <c r="H5" s="24"/>
      <c r="I5" s="24"/>
      <c r="J5" s="24"/>
      <c r="K5" s="24"/>
      <c r="L5" s="25"/>
      <c r="M5" s="24"/>
      <c r="N5" s="26"/>
    </row>
    <row r="6" spans="2:14" s="1" customFormat="1" x14ac:dyDescent="0.2">
      <c r="B6" s="20"/>
      <c r="C6" s="20"/>
      <c r="D6" s="21"/>
      <c r="E6" s="20"/>
      <c r="F6" s="64"/>
      <c r="G6" s="72"/>
      <c r="H6" s="20"/>
      <c r="I6" s="22"/>
      <c r="J6" s="22"/>
      <c r="K6" s="20"/>
      <c r="L6" s="23"/>
      <c r="M6" s="20"/>
    </row>
    <row r="7" spans="2:14" s="1" customFormat="1" x14ac:dyDescent="0.2">
      <c r="B7" s="20"/>
      <c r="C7" s="20"/>
      <c r="D7" s="21"/>
      <c r="E7" s="82" t="s">
        <v>24</v>
      </c>
      <c r="F7" s="66" t="s">
        <v>25</v>
      </c>
      <c r="G7" s="74">
        <v>0.29520000000000002</v>
      </c>
      <c r="H7" s="20"/>
      <c r="I7" s="22"/>
      <c r="J7" s="22"/>
      <c r="K7" s="20"/>
      <c r="L7" s="23"/>
      <c r="M7" s="20"/>
    </row>
    <row r="8" spans="2:14" s="1" customFormat="1" x14ac:dyDescent="0.2">
      <c r="B8" s="20"/>
      <c r="C8" s="20"/>
      <c r="D8" s="21"/>
      <c r="E8" s="83"/>
      <c r="F8" s="66" t="s">
        <v>26</v>
      </c>
      <c r="G8" s="74">
        <v>0.2</v>
      </c>
      <c r="H8" s="20"/>
      <c r="I8" s="22"/>
      <c r="J8" s="22"/>
      <c r="K8" s="20"/>
      <c r="L8" s="23"/>
      <c r="M8" s="20"/>
    </row>
    <row r="9" spans="2:14" s="1" customFormat="1" x14ac:dyDescent="0.2">
      <c r="B9" s="20"/>
      <c r="C9" s="20"/>
      <c r="D9" s="21"/>
      <c r="E9" s="20"/>
      <c r="F9" s="64"/>
      <c r="G9" s="72"/>
      <c r="H9" s="20"/>
      <c r="I9" s="22"/>
      <c r="J9" s="22"/>
      <c r="K9" s="20"/>
      <c r="L9" s="23"/>
      <c r="M9" s="20"/>
    </row>
    <row r="10" spans="2:14" s="1" customFormat="1" ht="38.25" x14ac:dyDescent="0.2">
      <c r="B10" s="27" t="s">
        <v>109</v>
      </c>
      <c r="C10" s="27" t="s">
        <v>27</v>
      </c>
      <c r="D10" s="28" t="s">
        <v>3</v>
      </c>
      <c r="E10" s="27" t="s">
        <v>28</v>
      </c>
      <c r="F10" s="67" t="s">
        <v>29</v>
      </c>
      <c r="G10" s="75" t="s">
        <v>30</v>
      </c>
      <c r="H10" s="27" t="s">
        <v>24</v>
      </c>
      <c r="I10" s="29" t="s">
        <v>43</v>
      </c>
      <c r="J10" s="29" t="s">
        <v>31</v>
      </c>
      <c r="K10" s="29" t="s">
        <v>32</v>
      </c>
      <c r="L10" s="30" t="s">
        <v>33</v>
      </c>
      <c r="M10" s="31" t="s">
        <v>34</v>
      </c>
    </row>
    <row r="11" spans="2:14" x14ac:dyDescent="0.2">
      <c r="B11" s="32" t="s">
        <v>119</v>
      </c>
      <c r="C11" s="33" t="s">
        <v>195</v>
      </c>
      <c r="D11" s="34" t="s">
        <v>196</v>
      </c>
      <c r="E11" s="35" t="s">
        <v>8</v>
      </c>
      <c r="F11" s="69">
        <v>572.06500000000005</v>
      </c>
      <c r="G11" s="76">
        <v>4455.7124000000003</v>
      </c>
      <c r="H11" s="36" t="s">
        <v>25</v>
      </c>
      <c r="I11" s="37">
        <f t="shared" ref="I11:I48" si="0">ROUND(IF(H11=$F$7,G11+(G11*$G$7),G11+(G11*$G$8)),2)</f>
        <v>5771.04</v>
      </c>
      <c r="J11" s="37">
        <f t="shared" ref="J11:J48" si="1">ROUND(F11*I11,2)</f>
        <v>3301410</v>
      </c>
      <c r="K11" s="38">
        <f t="shared" ref="K11:K48" si="2">J11/$J$50</f>
        <v>0.36327500556351866</v>
      </c>
      <c r="L11" s="39" t="str">
        <f t="shared" ref="L11:L48" si="3">C11</f>
        <v>IMT9900212</v>
      </c>
      <c r="M11" s="40">
        <f>K11</f>
        <v>0.36327500556351866</v>
      </c>
    </row>
    <row r="12" spans="2:14" x14ac:dyDescent="0.2">
      <c r="B12" s="41" t="s">
        <v>155</v>
      </c>
      <c r="C12" s="42" t="s">
        <v>210</v>
      </c>
      <c r="D12" s="43" t="s">
        <v>211</v>
      </c>
      <c r="E12" s="44" t="s">
        <v>8</v>
      </c>
      <c r="F12" s="70">
        <v>3534.5699999999997</v>
      </c>
      <c r="G12" s="77">
        <v>558.41</v>
      </c>
      <c r="H12" s="36" t="s">
        <v>25</v>
      </c>
      <c r="I12" s="37">
        <f t="shared" si="0"/>
        <v>723.25</v>
      </c>
      <c r="J12" s="37">
        <f t="shared" si="1"/>
        <v>2556377.75</v>
      </c>
      <c r="K12" s="38">
        <f t="shared" si="2"/>
        <v>0.28129439886403246</v>
      </c>
      <c r="L12" s="39" t="str">
        <f t="shared" si="3"/>
        <v>IMT0000037</v>
      </c>
      <c r="M12" s="40">
        <f t="shared" ref="M12:M48" si="4">M11+K12</f>
        <v>0.64456940442755117</v>
      </c>
    </row>
    <row r="13" spans="2:14" x14ac:dyDescent="0.2">
      <c r="B13" s="41" t="s">
        <v>118</v>
      </c>
      <c r="C13" s="42" t="s">
        <v>191</v>
      </c>
      <c r="D13" s="43" t="s">
        <v>192</v>
      </c>
      <c r="E13" s="44" t="s">
        <v>5</v>
      </c>
      <c r="F13" s="70">
        <v>135240</v>
      </c>
      <c r="G13" s="77">
        <v>5.96</v>
      </c>
      <c r="H13" s="36" t="s">
        <v>25</v>
      </c>
      <c r="I13" s="37">
        <f t="shared" si="0"/>
        <v>7.72</v>
      </c>
      <c r="J13" s="37">
        <f t="shared" si="1"/>
        <v>1044052.8</v>
      </c>
      <c r="K13" s="38">
        <f t="shared" si="2"/>
        <v>0.11488372747662583</v>
      </c>
      <c r="L13" s="39" t="str">
        <f t="shared" si="3"/>
        <v>4011376A</v>
      </c>
      <c r="M13" s="40">
        <f t="shared" si="4"/>
        <v>0.75945313190417696</v>
      </c>
    </row>
    <row r="14" spans="2:14" x14ac:dyDescent="0.2">
      <c r="B14" s="41" t="s">
        <v>197</v>
      </c>
      <c r="C14" s="42" t="s">
        <v>198</v>
      </c>
      <c r="D14" s="43" t="s">
        <v>199</v>
      </c>
      <c r="E14" s="44" t="s">
        <v>8</v>
      </c>
      <c r="F14" s="70">
        <v>572.06500000000005</v>
      </c>
      <c r="G14" s="77">
        <v>795.38729999999998</v>
      </c>
      <c r="H14" s="36" t="s">
        <v>25</v>
      </c>
      <c r="I14" s="37">
        <f t="shared" si="0"/>
        <v>1030.19</v>
      </c>
      <c r="J14" s="37">
        <f t="shared" si="1"/>
        <v>589335.64</v>
      </c>
      <c r="K14" s="38">
        <f t="shared" si="2"/>
        <v>6.4848324776316732E-2</v>
      </c>
      <c r="L14" s="39" t="str">
        <f t="shared" si="3"/>
        <v>IMT9900213</v>
      </c>
      <c r="M14" s="40">
        <f t="shared" si="4"/>
        <v>0.8243014566804937</v>
      </c>
    </row>
    <row r="15" spans="2:14" x14ac:dyDescent="0.2">
      <c r="B15" s="41" t="s">
        <v>201</v>
      </c>
      <c r="C15" s="42" t="s">
        <v>202</v>
      </c>
      <c r="D15" s="43" t="s">
        <v>203</v>
      </c>
      <c r="E15" s="44" t="s">
        <v>8</v>
      </c>
      <c r="F15" s="70">
        <v>3534.5699999999997</v>
      </c>
      <c r="G15" s="77">
        <v>62.18</v>
      </c>
      <c r="H15" s="36" t="s">
        <v>25</v>
      </c>
      <c r="I15" s="37">
        <f t="shared" si="0"/>
        <v>80.540000000000006</v>
      </c>
      <c r="J15" s="37">
        <f t="shared" si="1"/>
        <v>284674.27</v>
      </c>
      <c r="K15" s="38">
        <f t="shared" si="2"/>
        <v>3.132450892740999E-2</v>
      </c>
      <c r="L15" s="39" t="str">
        <f t="shared" si="3"/>
        <v>4011497A</v>
      </c>
      <c r="M15" s="40">
        <f t="shared" si="4"/>
        <v>0.85562596560790372</v>
      </c>
    </row>
    <row r="16" spans="2:14" x14ac:dyDescent="0.2">
      <c r="B16" s="41" t="s">
        <v>126</v>
      </c>
      <c r="C16" s="42" t="s">
        <v>193</v>
      </c>
      <c r="D16" s="43" t="s">
        <v>194</v>
      </c>
      <c r="E16" s="44" t="s">
        <v>5</v>
      </c>
      <c r="F16" s="70">
        <v>135240</v>
      </c>
      <c r="G16" s="77">
        <v>1.26</v>
      </c>
      <c r="H16" s="36" t="s">
        <v>25</v>
      </c>
      <c r="I16" s="37">
        <f t="shared" si="0"/>
        <v>1.63</v>
      </c>
      <c r="J16" s="37">
        <f t="shared" si="1"/>
        <v>220441.2</v>
      </c>
      <c r="K16" s="38">
        <f t="shared" si="2"/>
        <v>2.4256538314365295E-2</v>
      </c>
      <c r="L16" s="39" t="str">
        <f t="shared" si="3"/>
        <v>4915637A</v>
      </c>
      <c r="M16" s="40">
        <f t="shared" si="4"/>
        <v>0.87988250392226897</v>
      </c>
    </row>
    <row r="17" spans="2:13" x14ac:dyDescent="0.2">
      <c r="B17" s="41" t="s">
        <v>204</v>
      </c>
      <c r="C17" s="42" t="s">
        <v>205</v>
      </c>
      <c r="D17" s="43" t="s">
        <v>206</v>
      </c>
      <c r="E17" s="44" t="s">
        <v>8</v>
      </c>
      <c r="F17" s="70">
        <v>31.004999999999999</v>
      </c>
      <c r="G17" s="77">
        <v>3012.1745000000001</v>
      </c>
      <c r="H17" s="36" t="s">
        <v>25</v>
      </c>
      <c r="I17" s="37">
        <f t="shared" si="0"/>
        <v>3901.37</v>
      </c>
      <c r="J17" s="37">
        <f t="shared" si="1"/>
        <v>120961.98</v>
      </c>
      <c r="K17" s="38">
        <f t="shared" si="2"/>
        <v>1.3310211078743394E-2</v>
      </c>
      <c r="L17" s="39" t="str">
        <f t="shared" si="3"/>
        <v>IMT9900621</v>
      </c>
      <c r="M17" s="40">
        <f t="shared" si="4"/>
        <v>0.89319271500101238</v>
      </c>
    </row>
    <row r="18" spans="2:13" x14ac:dyDescent="0.2">
      <c r="B18" s="41" t="s">
        <v>219</v>
      </c>
      <c r="C18" s="42" t="s">
        <v>220</v>
      </c>
      <c r="D18" s="43" t="s">
        <v>221</v>
      </c>
      <c r="E18" s="44" t="s">
        <v>14</v>
      </c>
      <c r="F18" s="70">
        <v>4</v>
      </c>
      <c r="G18" s="77">
        <v>22707.7</v>
      </c>
      <c r="H18" s="36" t="s">
        <v>25</v>
      </c>
      <c r="I18" s="37">
        <f t="shared" si="0"/>
        <v>29411.01</v>
      </c>
      <c r="J18" s="37">
        <f t="shared" si="1"/>
        <v>117644.04</v>
      </c>
      <c r="K18" s="38">
        <f t="shared" si="2"/>
        <v>1.2945117172818526E-2</v>
      </c>
      <c r="L18" s="39" t="str">
        <f t="shared" si="3"/>
        <v>IMT0000666</v>
      </c>
      <c r="M18" s="40">
        <f t="shared" si="4"/>
        <v>0.90613783217383093</v>
      </c>
    </row>
    <row r="19" spans="2:13" x14ac:dyDescent="0.2">
      <c r="B19" s="41" t="s">
        <v>183</v>
      </c>
      <c r="C19" s="42">
        <v>5213850</v>
      </c>
      <c r="D19" s="43" t="s">
        <v>214</v>
      </c>
      <c r="E19" s="44" t="s">
        <v>10</v>
      </c>
      <c r="F19" s="70">
        <v>2189.88</v>
      </c>
      <c r="G19" s="77">
        <v>24.46</v>
      </c>
      <c r="H19" s="36" t="s">
        <v>25</v>
      </c>
      <c r="I19" s="37">
        <f t="shared" si="0"/>
        <v>31.68</v>
      </c>
      <c r="J19" s="37">
        <f t="shared" si="1"/>
        <v>69375.399999999994</v>
      </c>
      <c r="K19" s="38">
        <f t="shared" si="2"/>
        <v>7.6338136799038387E-3</v>
      </c>
      <c r="L19" s="39">
        <f t="shared" si="3"/>
        <v>5213850</v>
      </c>
      <c r="M19" s="40">
        <f t="shared" si="4"/>
        <v>0.91377164585373472</v>
      </c>
    </row>
    <row r="20" spans="2:13" x14ac:dyDescent="0.2">
      <c r="B20" s="41" t="s">
        <v>160</v>
      </c>
      <c r="C20" s="42" t="s">
        <v>49</v>
      </c>
      <c r="D20" s="43" t="s">
        <v>189</v>
      </c>
      <c r="E20" s="44" t="s">
        <v>6</v>
      </c>
      <c r="F20" s="70">
        <v>2</v>
      </c>
      <c r="G20" s="77">
        <v>26160.82</v>
      </c>
      <c r="H20" s="36" t="s">
        <v>25</v>
      </c>
      <c r="I20" s="37">
        <f t="shared" si="0"/>
        <v>33883.49</v>
      </c>
      <c r="J20" s="37">
        <f t="shared" si="1"/>
        <v>67766.98</v>
      </c>
      <c r="K20" s="38">
        <f t="shared" si="2"/>
        <v>7.4568290628921757E-3</v>
      </c>
      <c r="L20" s="39" t="str">
        <f t="shared" si="3"/>
        <v>IMT0000156</v>
      </c>
      <c r="M20" s="40">
        <f t="shared" si="4"/>
        <v>0.92122847491662685</v>
      </c>
    </row>
    <row r="21" spans="2:13" x14ac:dyDescent="0.2">
      <c r="B21" s="41" t="s">
        <v>163</v>
      </c>
      <c r="C21" s="42" t="s">
        <v>65</v>
      </c>
      <c r="D21" s="43" t="s">
        <v>66</v>
      </c>
      <c r="E21" s="44" t="s">
        <v>6</v>
      </c>
      <c r="F21" s="70">
        <v>6</v>
      </c>
      <c r="G21" s="77">
        <v>7290.99</v>
      </c>
      <c r="H21" s="36" t="s">
        <v>25</v>
      </c>
      <c r="I21" s="37">
        <f t="shared" si="0"/>
        <v>9443.2900000000009</v>
      </c>
      <c r="J21" s="37">
        <f t="shared" si="1"/>
        <v>56659.74</v>
      </c>
      <c r="K21" s="38">
        <f t="shared" si="2"/>
        <v>6.2346292534788232E-3</v>
      </c>
      <c r="L21" s="39" t="str">
        <f t="shared" si="3"/>
        <v>IMT9900561</v>
      </c>
      <c r="M21" s="40">
        <f t="shared" si="4"/>
        <v>0.92746310417010569</v>
      </c>
    </row>
    <row r="22" spans="2:13" x14ac:dyDescent="0.2">
      <c r="B22" s="41" t="s">
        <v>188</v>
      </c>
      <c r="C22" s="42" t="s">
        <v>39</v>
      </c>
      <c r="D22" s="43" t="s">
        <v>224</v>
      </c>
      <c r="E22" s="44" t="s">
        <v>14</v>
      </c>
      <c r="F22" s="70">
        <v>8</v>
      </c>
      <c r="G22" s="77">
        <v>5363.3213999999998</v>
      </c>
      <c r="H22" s="36" t="s">
        <v>25</v>
      </c>
      <c r="I22" s="37">
        <f t="shared" si="0"/>
        <v>6946.57</v>
      </c>
      <c r="J22" s="37">
        <f t="shared" si="1"/>
        <v>55572.56</v>
      </c>
      <c r="K22" s="38">
        <f t="shared" si="2"/>
        <v>6.1149999676438169E-3</v>
      </c>
      <c r="L22" s="39" t="str">
        <f t="shared" si="3"/>
        <v>P9827</v>
      </c>
      <c r="M22" s="40">
        <f t="shared" si="4"/>
        <v>0.93357810413774955</v>
      </c>
    </row>
    <row r="23" spans="2:13" x14ac:dyDescent="0.2">
      <c r="B23" s="41" t="s">
        <v>150</v>
      </c>
      <c r="C23" s="42" t="s">
        <v>51</v>
      </c>
      <c r="D23" s="43" t="s">
        <v>52</v>
      </c>
      <c r="E23" s="44" t="s">
        <v>6</v>
      </c>
      <c r="F23" s="70">
        <v>1</v>
      </c>
      <c r="G23" s="77">
        <v>42610.73</v>
      </c>
      <c r="H23" s="36" t="s">
        <v>25</v>
      </c>
      <c r="I23" s="37">
        <f t="shared" si="0"/>
        <v>55189.42</v>
      </c>
      <c r="J23" s="37">
        <f t="shared" si="1"/>
        <v>55189.42</v>
      </c>
      <c r="K23" s="38">
        <f t="shared" si="2"/>
        <v>6.0728406521902362E-3</v>
      </c>
      <c r="L23" s="39" t="str">
        <f t="shared" si="3"/>
        <v>IMT9900045</v>
      </c>
      <c r="M23" s="40">
        <f t="shared" si="4"/>
        <v>0.93965094478993982</v>
      </c>
    </row>
    <row r="24" spans="2:13" x14ac:dyDescent="0.2">
      <c r="B24" s="41" t="s">
        <v>187</v>
      </c>
      <c r="C24" s="42" t="s">
        <v>225</v>
      </c>
      <c r="D24" s="43" t="s">
        <v>226</v>
      </c>
      <c r="E24" s="44" t="s">
        <v>14</v>
      </c>
      <c r="F24" s="70">
        <v>4</v>
      </c>
      <c r="G24" s="77">
        <v>9127.0568000000003</v>
      </c>
      <c r="H24" s="36" t="s">
        <v>25</v>
      </c>
      <c r="I24" s="37">
        <f t="shared" si="0"/>
        <v>11821.36</v>
      </c>
      <c r="J24" s="37">
        <f t="shared" si="1"/>
        <v>47285.440000000002</v>
      </c>
      <c r="K24" s="38">
        <f t="shared" si="2"/>
        <v>5.2031157835813876E-3</v>
      </c>
      <c r="L24" s="39" t="str">
        <f t="shared" si="3"/>
        <v>P9893</v>
      </c>
      <c r="M24" s="40">
        <f t="shared" si="4"/>
        <v>0.94485406057352117</v>
      </c>
    </row>
    <row r="25" spans="2:13" x14ac:dyDescent="0.2">
      <c r="B25" s="41" t="s">
        <v>227</v>
      </c>
      <c r="C25" s="42" t="s">
        <v>40</v>
      </c>
      <c r="D25" s="43" t="s">
        <v>228</v>
      </c>
      <c r="E25" s="44" t="s">
        <v>14</v>
      </c>
      <c r="F25" s="70">
        <v>4</v>
      </c>
      <c r="G25" s="77">
        <v>7837.0144</v>
      </c>
      <c r="H25" s="36" t="s">
        <v>25</v>
      </c>
      <c r="I25" s="37">
        <f t="shared" si="0"/>
        <v>10150.5</v>
      </c>
      <c r="J25" s="37">
        <f t="shared" si="1"/>
        <v>40602</v>
      </c>
      <c r="K25" s="38">
        <f t="shared" si="2"/>
        <v>4.4676946443761864E-3</v>
      </c>
      <c r="L25" s="39" t="str">
        <f t="shared" si="3"/>
        <v>P9876</v>
      </c>
      <c r="M25" s="40">
        <f t="shared" si="4"/>
        <v>0.94932175521789741</v>
      </c>
    </row>
    <row r="26" spans="2:13" x14ac:dyDescent="0.2">
      <c r="B26" s="41" t="s">
        <v>186</v>
      </c>
      <c r="C26" s="42" t="s">
        <v>217</v>
      </c>
      <c r="D26" s="43" t="s">
        <v>218</v>
      </c>
      <c r="E26" s="44" t="s">
        <v>14</v>
      </c>
      <c r="F26" s="70">
        <v>4</v>
      </c>
      <c r="G26" s="77">
        <v>7298.3972000000003</v>
      </c>
      <c r="H26" s="36" t="s">
        <v>25</v>
      </c>
      <c r="I26" s="37">
        <f t="shared" si="0"/>
        <v>9452.8799999999992</v>
      </c>
      <c r="J26" s="37">
        <f t="shared" si="1"/>
        <v>37811.519999999997</v>
      </c>
      <c r="K26" s="38">
        <f t="shared" si="2"/>
        <v>4.1606404955352701E-3</v>
      </c>
      <c r="L26" s="39" t="str">
        <f t="shared" si="3"/>
        <v>P9958</v>
      </c>
      <c r="M26" s="40">
        <f t="shared" si="4"/>
        <v>0.95348239571343263</v>
      </c>
    </row>
    <row r="27" spans="2:13" x14ac:dyDescent="0.2">
      <c r="B27" s="41" t="s">
        <v>200</v>
      </c>
      <c r="C27" s="42">
        <v>4011353</v>
      </c>
      <c r="D27" s="43" t="s">
        <v>176</v>
      </c>
      <c r="E27" s="44" t="s">
        <v>5</v>
      </c>
      <c r="F27" s="70">
        <v>68900</v>
      </c>
      <c r="G27" s="77">
        <v>0.42</v>
      </c>
      <c r="H27" s="36" t="s">
        <v>25</v>
      </c>
      <c r="I27" s="37">
        <f t="shared" si="0"/>
        <v>0.54</v>
      </c>
      <c r="J27" s="37">
        <f t="shared" si="1"/>
        <v>37206</v>
      </c>
      <c r="K27" s="38">
        <f t="shared" si="2"/>
        <v>4.0940113033510759E-3</v>
      </c>
      <c r="L27" s="39">
        <f t="shared" si="3"/>
        <v>4011353</v>
      </c>
      <c r="M27" s="40">
        <f t="shared" si="4"/>
        <v>0.9575764070167837</v>
      </c>
    </row>
    <row r="28" spans="2:13" x14ac:dyDescent="0.2">
      <c r="B28" s="41" t="s">
        <v>175</v>
      </c>
      <c r="C28" s="42" t="s">
        <v>37</v>
      </c>
      <c r="D28" s="43" t="s">
        <v>216</v>
      </c>
      <c r="E28" s="44" t="s">
        <v>14</v>
      </c>
      <c r="F28" s="70">
        <v>1</v>
      </c>
      <c r="G28" s="77">
        <v>27716.993699999999</v>
      </c>
      <c r="H28" s="36" t="s">
        <v>25</v>
      </c>
      <c r="I28" s="37">
        <f t="shared" si="0"/>
        <v>35899.050000000003</v>
      </c>
      <c r="J28" s="37">
        <f t="shared" si="1"/>
        <v>35899.050000000003</v>
      </c>
      <c r="K28" s="38">
        <f t="shared" si="2"/>
        <v>3.950199335579354E-3</v>
      </c>
      <c r="L28" s="39" t="str">
        <f t="shared" si="3"/>
        <v>P9819</v>
      </c>
      <c r="M28" s="40">
        <f t="shared" si="4"/>
        <v>0.96152660635236309</v>
      </c>
    </row>
    <row r="29" spans="2:13" x14ac:dyDescent="0.2">
      <c r="B29" s="41" t="s">
        <v>235</v>
      </c>
      <c r="C29" s="42" t="s">
        <v>60</v>
      </c>
      <c r="D29" s="43" t="s">
        <v>236</v>
      </c>
      <c r="E29" s="44" t="s">
        <v>14</v>
      </c>
      <c r="F29" s="70">
        <v>4</v>
      </c>
      <c r="G29" s="77">
        <v>6826.8877000000002</v>
      </c>
      <c r="H29" s="36" t="s">
        <v>25</v>
      </c>
      <c r="I29" s="37">
        <f t="shared" si="0"/>
        <v>8842.18</v>
      </c>
      <c r="J29" s="37">
        <f t="shared" si="1"/>
        <v>35368.720000000001</v>
      </c>
      <c r="K29" s="38">
        <f t="shared" si="2"/>
        <v>3.8918437742584333E-3</v>
      </c>
      <c r="L29" s="39" t="str">
        <f t="shared" si="3"/>
        <v>P9858</v>
      </c>
      <c r="M29" s="40">
        <f t="shared" si="4"/>
        <v>0.96541845012662153</v>
      </c>
    </row>
    <row r="30" spans="2:13" x14ac:dyDescent="0.2">
      <c r="B30" s="41" t="s">
        <v>229</v>
      </c>
      <c r="C30" s="42" t="s">
        <v>230</v>
      </c>
      <c r="D30" s="43" t="s">
        <v>231</v>
      </c>
      <c r="E30" s="44" t="s">
        <v>14</v>
      </c>
      <c r="F30" s="70">
        <v>4</v>
      </c>
      <c r="G30" s="77">
        <v>6227.3131999999996</v>
      </c>
      <c r="H30" s="36" t="s">
        <v>25</v>
      </c>
      <c r="I30" s="37">
        <f t="shared" si="0"/>
        <v>8065.62</v>
      </c>
      <c r="J30" s="37">
        <f t="shared" si="1"/>
        <v>32262.48</v>
      </c>
      <c r="K30" s="38">
        <f t="shared" si="2"/>
        <v>3.550044557171908E-3</v>
      </c>
      <c r="L30" s="39" t="str">
        <f t="shared" si="3"/>
        <v>P9875</v>
      </c>
      <c r="M30" s="40">
        <f t="shared" si="4"/>
        <v>0.96896849468379342</v>
      </c>
    </row>
    <row r="31" spans="2:13" x14ac:dyDescent="0.2">
      <c r="B31" s="45" t="s">
        <v>212</v>
      </c>
      <c r="C31" s="46">
        <v>5214001</v>
      </c>
      <c r="D31" s="47" t="s">
        <v>103</v>
      </c>
      <c r="E31" s="48" t="s">
        <v>5</v>
      </c>
      <c r="F31" s="71">
        <v>1800</v>
      </c>
      <c r="G31" s="78">
        <v>13.26</v>
      </c>
      <c r="H31" s="36" t="s">
        <v>25</v>
      </c>
      <c r="I31" s="37">
        <f t="shared" si="0"/>
        <v>17.170000000000002</v>
      </c>
      <c r="J31" s="37">
        <f t="shared" si="1"/>
        <v>30906</v>
      </c>
      <c r="K31" s="38">
        <f t="shared" si="2"/>
        <v>3.400782490495306E-3</v>
      </c>
      <c r="L31" s="39">
        <f t="shared" si="3"/>
        <v>5214001</v>
      </c>
      <c r="M31" s="40">
        <f t="shared" si="4"/>
        <v>0.97236927717428878</v>
      </c>
    </row>
    <row r="32" spans="2:13" x14ac:dyDescent="0.2">
      <c r="B32" s="41" t="s">
        <v>207</v>
      </c>
      <c r="C32" s="42" t="s">
        <v>208</v>
      </c>
      <c r="D32" s="43" t="s">
        <v>209</v>
      </c>
      <c r="E32" s="44" t="s">
        <v>8</v>
      </c>
      <c r="F32" s="70">
        <v>31.004999999999999</v>
      </c>
      <c r="G32" s="77">
        <v>761.44389999999999</v>
      </c>
      <c r="H32" s="49" t="s">
        <v>25</v>
      </c>
      <c r="I32" s="37">
        <f t="shared" si="0"/>
        <v>986.22</v>
      </c>
      <c r="J32" s="37">
        <f t="shared" si="1"/>
        <v>30577.75</v>
      </c>
      <c r="K32" s="38">
        <f t="shared" si="2"/>
        <v>3.3646630686191303E-3</v>
      </c>
      <c r="L32" s="39" t="str">
        <f t="shared" si="3"/>
        <v>IMT9900046</v>
      </c>
      <c r="M32" s="40">
        <f t="shared" si="4"/>
        <v>0.97573394024290794</v>
      </c>
    </row>
    <row r="33" spans="2:13" x14ac:dyDescent="0.2">
      <c r="B33" s="41" t="s">
        <v>239</v>
      </c>
      <c r="C33" s="42" t="s">
        <v>57</v>
      </c>
      <c r="D33" s="43" t="s">
        <v>240</v>
      </c>
      <c r="E33" s="44" t="s">
        <v>14</v>
      </c>
      <c r="F33" s="70">
        <v>4</v>
      </c>
      <c r="G33" s="77">
        <v>5511.08</v>
      </c>
      <c r="H33" s="36" t="s">
        <v>25</v>
      </c>
      <c r="I33" s="37">
        <f t="shared" si="0"/>
        <v>7137.95</v>
      </c>
      <c r="J33" s="37">
        <f t="shared" si="1"/>
        <v>28551.8</v>
      </c>
      <c r="K33" s="38">
        <f t="shared" si="2"/>
        <v>3.1417349871262499E-3</v>
      </c>
      <c r="L33" s="39" t="str">
        <f t="shared" si="3"/>
        <v>IMT0000183</v>
      </c>
      <c r="M33" s="40">
        <f t="shared" si="4"/>
        <v>0.97887567523003416</v>
      </c>
    </row>
    <row r="34" spans="2:13" x14ac:dyDescent="0.2">
      <c r="B34" s="41" t="s">
        <v>117</v>
      </c>
      <c r="C34" s="42" t="s">
        <v>222</v>
      </c>
      <c r="D34" s="43" t="s">
        <v>223</v>
      </c>
      <c r="E34" s="44" t="s">
        <v>14</v>
      </c>
      <c r="F34" s="70">
        <v>4</v>
      </c>
      <c r="G34" s="77">
        <v>5166.5024999999996</v>
      </c>
      <c r="H34" s="36" t="s">
        <v>25</v>
      </c>
      <c r="I34" s="37">
        <f t="shared" si="0"/>
        <v>6691.65</v>
      </c>
      <c r="J34" s="37">
        <f t="shared" si="1"/>
        <v>26766.6</v>
      </c>
      <c r="K34" s="38">
        <f t="shared" si="2"/>
        <v>2.9452981495532147E-3</v>
      </c>
      <c r="L34" s="39" t="str">
        <f t="shared" si="3"/>
        <v>P9806</v>
      </c>
      <c r="M34" s="40">
        <f t="shared" si="4"/>
        <v>0.9818209733795874</v>
      </c>
    </row>
    <row r="35" spans="2:13" x14ac:dyDescent="0.2">
      <c r="B35" s="41" t="s">
        <v>232</v>
      </c>
      <c r="C35" s="42" t="s">
        <v>233</v>
      </c>
      <c r="D35" s="43" t="s">
        <v>234</v>
      </c>
      <c r="E35" s="44" t="s">
        <v>14</v>
      </c>
      <c r="F35" s="70">
        <v>4</v>
      </c>
      <c r="G35" s="77">
        <v>5149.5286999999998</v>
      </c>
      <c r="H35" s="36" t="s">
        <v>25</v>
      </c>
      <c r="I35" s="37">
        <f t="shared" si="0"/>
        <v>6669.67</v>
      </c>
      <c r="J35" s="37">
        <f t="shared" si="1"/>
        <v>26678.68</v>
      </c>
      <c r="K35" s="38">
        <f t="shared" si="2"/>
        <v>2.9356237563426943E-3</v>
      </c>
      <c r="L35" s="39" t="str">
        <f t="shared" si="3"/>
        <v>P9804</v>
      </c>
      <c r="M35" s="40">
        <f t="shared" si="4"/>
        <v>0.98475659713593011</v>
      </c>
    </row>
    <row r="36" spans="2:13" x14ac:dyDescent="0.2">
      <c r="B36" s="41" t="s">
        <v>242</v>
      </c>
      <c r="C36" s="42" t="s">
        <v>55</v>
      </c>
      <c r="D36" s="43" t="s">
        <v>243</v>
      </c>
      <c r="E36" s="44" t="s">
        <v>6</v>
      </c>
      <c r="F36" s="70">
        <v>1</v>
      </c>
      <c r="G36" s="77">
        <v>20467.41</v>
      </c>
      <c r="H36" s="36" t="s">
        <v>25</v>
      </c>
      <c r="I36" s="37">
        <f t="shared" si="0"/>
        <v>26509.39</v>
      </c>
      <c r="J36" s="37">
        <f t="shared" si="1"/>
        <v>26509.39</v>
      </c>
      <c r="K36" s="38">
        <f t="shared" si="2"/>
        <v>2.9169957078143843E-3</v>
      </c>
      <c r="L36" s="39" t="str">
        <f t="shared" si="3"/>
        <v>IMT0000007</v>
      </c>
      <c r="M36" s="40">
        <f t="shared" si="4"/>
        <v>0.98767359284374445</v>
      </c>
    </row>
    <row r="37" spans="2:13" x14ac:dyDescent="0.2">
      <c r="B37" s="41" t="s">
        <v>237</v>
      </c>
      <c r="C37" s="42" t="s">
        <v>63</v>
      </c>
      <c r="D37" s="43" t="s">
        <v>238</v>
      </c>
      <c r="E37" s="44" t="s">
        <v>14</v>
      </c>
      <c r="F37" s="70">
        <v>4</v>
      </c>
      <c r="G37" s="77">
        <v>4915.5662000000002</v>
      </c>
      <c r="H37" s="36" t="s">
        <v>25</v>
      </c>
      <c r="I37" s="37">
        <f t="shared" si="0"/>
        <v>6366.64</v>
      </c>
      <c r="J37" s="37">
        <f t="shared" si="1"/>
        <v>25466.560000000001</v>
      </c>
      <c r="K37" s="38">
        <f t="shared" si="2"/>
        <v>2.802246532749244E-3</v>
      </c>
      <c r="L37" s="39" t="str">
        <f t="shared" si="3"/>
        <v>P9833</v>
      </c>
      <c r="M37" s="40">
        <f t="shared" si="4"/>
        <v>0.99047583937649375</v>
      </c>
    </row>
    <row r="38" spans="2:13" x14ac:dyDescent="0.2">
      <c r="B38" s="41" t="s">
        <v>244</v>
      </c>
      <c r="C38" s="42">
        <v>4011212</v>
      </c>
      <c r="D38" s="43" t="s">
        <v>190</v>
      </c>
      <c r="E38" s="44" t="s">
        <v>5</v>
      </c>
      <c r="F38" s="70">
        <v>204140</v>
      </c>
      <c r="G38" s="77">
        <v>0.08</v>
      </c>
      <c r="H38" s="36" t="s">
        <v>25</v>
      </c>
      <c r="I38" s="37">
        <f t="shared" si="0"/>
        <v>0.1</v>
      </c>
      <c r="J38" s="37">
        <f t="shared" si="1"/>
        <v>20414</v>
      </c>
      <c r="K38" s="38">
        <f t="shared" si="2"/>
        <v>2.2462814262916965E-3</v>
      </c>
      <c r="L38" s="39">
        <f t="shared" si="3"/>
        <v>4011212</v>
      </c>
      <c r="M38" s="40">
        <f t="shared" si="4"/>
        <v>0.99272212080278543</v>
      </c>
    </row>
    <row r="39" spans="2:13" x14ac:dyDescent="0.2">
      <c r="B39" s="41" t="s">
        <v>245</v>
      </c>
      <c r="C39" s="42" t="s">
        <v>67</v>
      </c>
      <c r="D39" s="43" t="s">
        <v>16</v>
      </c>
      <c r="E39" s="44" t="s">
        <v>14</v>
      </c>
      <c r="F39" s="70">
        <v>5</v>
      </c>
      <c r="G39" s="77">
        <v>2595.35</v>
      </c>
      <c r="H39" s="36" t="s">
        <v>25</v>
      </c>
      <c r="I39" s="37">
        <f t="shared" si="0"/>
        <v>3361.5</v>
      </c>
      <c r="J39" s="37">
        <f t="shared" si="1"/>
        <v>16807.5</v>
      </c>
      <c r="K39" s="38">
        <f t="shared" si="2"/>
        <v>1.8494354400116434E-3</v>
      </c>
      <c r="L39" s="39" t="str">
        <f t="shared" si="3"/>
        <v>IMT0000182</v>
      </c>
      <c r="M39" s="40">
        <f t="shared" si="4"/>
        <v>0.99457155624279703</v>
      </c>
    </row>
    <row r="40" spans="2:13" ht="25.5" x14ac:dyDescent="0.2">
      <c r="B40" s="41" t="s">
        <v>185</v>
      </c>
      <c r="C40" s="42">
        <v>5212557</v>
      </c>
      <c r="D40" s="43" t="s">
        <v>215</v>
      </c>
      <c r="E40" s="44" t="s">
        <v>178</v>
      </c>
      <c r="F40" s="70">
        <v>1600</v>
      </c>
      <c r="G40" s="77">
        <v>4.46</v>
      </c>
      <c r="H40" s="36" t="s">
        <v>25</v>
      </c>
      <c r="I40" s="37">
        <f t="shared" si="0"/>
        <v>5.78</v>
      </c>
      <c r="J40" s="37">
        <f t="shared" si="1"/>
        <v>9248</v>
      </c>
      <c r="K40" s="38">
        <f t="shared" si="2"/>
        <v>1.0176158827444699E-3</v>
      </c>
      <c r="L40" s="39">
        <f t="shared" si="3"/>
        <v>5212557</v>
      </c>
      <c r="M40" s="40">
        <f t="shared" si="4"/>
        <v>0.99558917212554154</v>
      </c>
    </row>
    <row r="41" spans="2:13" ht="25.5" x14ac:dyDescent="0.2">
      <c r="B41" s="41" t="s">
        <v>177</v>
      </c>
      <c r="C41" s="42">
        <v>5213835</v>
      </c>
      <c r="D41" s="43" t="s">
        <v>180</v>
      </c>
      <c r="E41" s="44" t="s">
        <v>178</v>
      </c>
      <c r="F41" s="70">
        <v>8500</v>
      </c>
      <c r="G41" s="77">
        <v>0.7</v>
      </c>
      <c r="H41" s="36" t="s">
        <v>25</v>
      </c>
      <c r="I41" s="37">
        <f t="shared" si="0"/>
        <v>0.91</v>
      </c>
      <c r="J41" s="37">
        <f t="shared" si="1"/>
        <v>7735</v>
      </c>
      <c r="K41" s="38">
        <f t="shared" si="2"/>
        <v>8.511309313395843E-4</v>
      </c>
      <c r="L41" s="39">
        <f t="shared" si="3"/>
        <v>5213835</v>
      </c>
      <c r="M41" s="40">
        <f t="shared" si="4"/>
        <v>0.99644030305688114</v>
      </c>
    </row>
    <row r="42" spans="2:13" x14ac:dyDescent="0.2">
      <c r="B42" s="41" t="s">
        <v>136</v>
      </c>
      <c r="C42" s="42" t="s">
        <v>72</v>
      </c>
      <c r="D42" s="43" t="s">
        <v>73</v>
      </c>
      <c r="E42" s="44" t="s">
        <v>6</v>
      </c>
      <c r="F42" s="70">
        <v>6</v>
      </c>
      <c r="G42" s="77">
        <v>1016.4</v>
      </c>
      <c r="H42" s="36" t="s">
        <v>25</v>
      </c>
      <c r="I42" s="37">
        <f t="shared" si="0"/>
        <v>1316.44</v>
      </c>
      <c r="J42" s="37">
        <f t="shared" si="1"/>
        <v>7898.64</v>
      </c>
      <c r="K42" s="38">
        <f t="shared" si="2"/>
        <v>8.691372746627142E-4</v>
      </c>
      <c r="L42" s="39" t="str">
        <f t="shared" si="3"/>
        <v>IMT9900196</v>
      </c>
      <c r="M42" s="40">
        <f t="shared" si="4"/>
        <v>0.99730944033154389</v>
      </c>
    </row>
    <row r="43" spans="2:13" x14ac:dyDescent="0.2">
      <c r="B43" s="41" t="s">
        <v>159</v>
      </c>
      <c r="C43" s="42" t="s">
        <v>70</v>
      </c>
      <c r="D43" s="43" t="s">
        <v>71</v>
      </c>
      <c r="E43" s="44" t="s">
        <v>6</v>
      </c>
      <c r="F43" s="70">
        <v>6</v>
      </c>
      <c r="G43" s="77">
        <v>1016.4</v>
      </c>
      <c r="H43" s="36" t="s">
        <v>25</v>
      </c>
      <c r="I43" s="37">
        <f t="shared" si="0"/>
        <v>1316.44</v>
      </c>
      <c r="J43" s="37">
        <f t="shared" si="1"/>
        <v>7898.64</v>
      </c>
      <c r="K43" s="38">
        <f t="shared" si="2"/>
        <v>8.691372746627142E-4</v>
      </c>
      <c r="L43" s="39" t="str">
        <f t="shared" si="3"/>
        <v>IMT9900195</v>
      </c>
      <c r="M43" s="40">
        <f t="shared" si="4"/>
        <v>0.99817857760620665</v>
      </c>
    </row>
    <row r="44" spans="2:13" x14ac:dyDescent="0.2">
      <c r="B44" s="41" t="s">
        <v>149</v>
      </c>
      <c r="C44" s="42" t="s">
        <v>23</v>
      </c>
      <c r="D44" s="43" t="s">
        <v>4</v>
      </c>
      <c r="E44" s="44" t="s">
        <v>5</v>
      </c>
      <c r="F44" s="70">
        <v>8</v>
      </c>
      <c r="G44" s="77">
        <v>541.07000000000005</v>
      </c>
      <c r="H44" s="36" t="s">
        <v>25</v>
      </c>
      <c r="I44" s="37">
        <f t="shared" si="0"/>
        <v>700.79</v>
      </c>
      <c r="J44" s="37">
        <f t="shared" si="1"/>
        <v>5606.32</v>
      </c>
      <c r="K44" s="38">
        <f t="shared" si="2"/>
        <v>6.1689881874437465E-4</v>
      </c>
      <c r="L44" s="39" t="str">
        <f t="shared" si="3"/>
        <v>AGC1000001</v>
      </c>
      <c r="M44" s="40">
        <f t="shared" si="4"/>
        <v>0.99879547642495103</v>
      </c>
    </row>
    <row r="45" spans="2:13" ht="25.5" x14ac:dyDescent="0.2">
      <c r="B45" s="41" t="s">
        <v>184</v>
      </c>
      <c r="C45" s="42">
        <v>5212560</v>
      </c>
      <c r="D45" s="43" t="s">
        <v>179</v>
      </c>
      <c r="E45" s="44" t="s">
        <v>178</v>
      </c>
      <c r="F45" s="70">
        <v>800</v>
      </c>
      <c r="G45" s="77">
        <v>4.71</v>
      </c>
      <c r="H45" s="36" t="s">
        <v>25</v>
      </c>
      <c r="I45" s="37">
        <f t="shared" si="0"/>
        <v>6.1</v>
      </c>
      <c r="J45" s="37">
        <f t="shared" si="1"/>
        <v>4880</v>
      </c>
      <c r="K45" s="38">
        <f t="shared" si="2"/>
        <v>5.3697723916446948E-4</v>
      </c>
      <c r="L45" s="39">
        <f t="shared" si="3"/>
        <v>5212560</v>
      </c>
      <c r="M45" s="40">
        <f t="shared" si="4"/>
        <v>0.99933245366411549</v>
      </c>
    </row>
    <row r="46" spans="2:13" x14ac:dyDescent="0.2">
      <c r="B46" s="41" t="s">
        <v>241</v>
      </c>
      <c r="C46" s="42" t="s">
        <v>76</v>
      </c>
      <c r="D46" s="43" t="s">
        <v>77</v>
      </c>
      <c r="E46" s="44" t="s">
        <v>14</v>
      </c>
      <c r="F46" s="70">
        <v>4</v>
      </c>
      <c r="G46" s="77">
        <v>669.9</v>
      </c>
      <c r="H46" s="36" t="s">
        <v>25</v>
      </c>
      <c r="I46" s="37">
        <f t="shared" si="0"/>
        <v>867.65</v>
      </c>
      <c r="J46" s="37">
        <f t="shared" si="1"/>
        <v>3470.6</v>
      </c>
      <c r="K46" s="38">
        <f t="shared" si="2"/>
        <v>3.8189205045987862E-4</v>
      </c>
      <c r="L46" s="39" t="str">
        <f t="shared" si="3"/>
        <v>IMT0000171</v>
      </c>
      <c r="M46" s="40">
        <f t="shared" si="4"/>
        <v>0.9997143457145754</v>
      </c>
    </row>
    <row r="47" spans="2:13" ht="25.5" x14ac:dyDescent="0.2">
      <c r="B47" s="41" t="s">
        <v>174</v>
      </c>
      <c r="C47" s="42">
        <v>5213345</v>
      </c>
      <c r="D47" s="43" t="s">
        <v>213</v>
      </c>
      <c r="E47" s="44" t="s">
        <v>178</v>
      </c>
      <c r="F47" s="70">
        <v>200</v>
      </c>
      <c r="G47" s="77">
        <v>8.8800000000000008</v>
      </c>
      <c r="H47" s="36" t="s">
        <v>25</v>
      </c>
      <c r="I47" s="37">
        <f t="shared" si="0"/>
        <v>11.5</v>
      </c>
      <c r="J47" s="37">
        <f t="shared" si="1"/>
        <v>2300</v>
      </c>
      <c r="K47" s="38">
        <f t="shared" si="2"/>
        <v>2.5308353485210648E-4</v>
      </c>
      <c r="L47" s="39">
        <f t="shared" si="3"/>
        <v>5213345</v>
      </c>
      <c r="M47" s="40">
        <f t="shared" si="4"/>
        <v>0.9999674292494275</v>
      </c>
    </row>
    <row r="48" spans="2:13" ht="25.5" x14ac:dyDescent="0.2">
      <c r="B48" s="41" t="s">
        <v>182</v>
      </c>
      <c r="C48" s="42">
        <v>5213848</v>
      </c>
      <c r="D48" s="43" t="s">
        <v>181</v>
      </c>
      <c r="E48" s="44" t="s">
        <v>178</v>
      </c>
      <c r="F48" s="70">
        <v>200</v>
      </c>
      <c r="G48" s="77">
        <v>1.1399999999999999</v>
      </c>
      <c r="H48" s="36" t="s">
        <v>25</v>
      </c>
      <c r="I48" s="37">
        <f t="shared" si="0"/>
        <v>1.48</v>
      </c>
      <c r="J48" s="37">
        <f t="shared" si="1"/>
        <v>296</v>
      </c>
      <c r="K48" s="38">
        <f t="shared" si="2"/>
        <v>3.2570750572271099E-5</v>
      </c>
      <c r="L48" s="39">
        <f t="shared" si="3"/>
        <v>5213848</v>
      </c>
      <c r="M48" s="40">
        <f t="shared" si="4"/>
        <v>0.99999999999999978</v>
      </c>
    </row>
    <row r="49" spans="2:13" x14ac:dyDescent="0.2">
      <c r="B49" s="59"/>
      <c r="C49" s="59"/>
      <c r="D49" s="60"/>
      <c r="E49" s="50"/>
      <c r="F49" s="68"/>
      <c r="G49" s="79"/>
      <c r="H49" s="62"/>
      <c r="I49" s="61"/>
      <c r="J49" s="61"/>
      <c r="K49" s="63"/>
      <c r="L49" s="54"/>
      <c r="M49" s="63"/>
    </row>
    <row r="50" spans="2:13" x14ac:dyDescent="0.2">
      <c r="B50" s="50"/>
      <c r="C50" s="50"/>
      <c r="D50" s="51"/>
      <c r="E50" s="50"/>
      <c r="F50" s="68"/>
      <c r="G50" s="80"/>
      <c r="H50" s="50"/>
      <c r="I50" s="52" t="s">
        <v>36</v>
      </c>
      <c r="J50" s="53">
        <f>SUM(J11:J48)</f>
        <v>9087908.4700000044</v>
      </c>
      <c r="K50" s="50"/>
      <c r="L50" s="54"/>
      <c r="M50" s="50"/>
    </row>
    <row r="51" spans="2:13" x14ac:dyDescent="0.2">
      <c r="B51" s="50"/>
      <c r="C51" s="50"/>
      <c r="D51" s="51"/>
      <c r="E51" s="50"/>
      <c r="F51" s="68"/>
      <c r="G51" s="80"/>
      <c r="H51" s="50"/>
      <c r="I51" s="52"/>
      <c r="J51" s="53"/>
      <c r="K51" s="50"/>
      <c r="L51" s="54"/>
      <c r="M51" s="50"/>
    </row>
  </sheetData>
  <sortState ref="B11:M48">
    <sortCondition descending="1" ref="J11"/>
  </sortState>
  <mergeCells count="1">
    <mergeCell ref="E7:E8"/>
  </mergeCells>
  <conditionalFormatting sqref="H10">
    <cfRule type="cellIs" dxfId="34" priority="424" operator="equal">
      <formula>"Material"</formula>
    </cfRule>
  </conditionalFormatting>
  <conditionalFormatting sqref="C10">
    <cfRule type="duplicateValues" dxfId="33" priority="425"/>
  </conditionalFormatting>
  <conditionalFormatting sqref="H1:H2 H43:H1048576 H6:H40">
    <cfRule type="cellIs" dxfId="32" priority="229" operator="equal">
      <formula>"Material"</formula>
    </cfRule>
  </conditionalFormatting>
  <conditionalFormatting sqref="H3:H4">
    <cfRule type="cellIs" dxfId="31" priority="225" operator="equal">
      <formula>"Material"</formula>
    </cfRule>
  </conditionalFormatting>
  <conditionalFormatting sqref="H4">
    <cfRule type="cellIs" dxfId="30" priority="224" operator="equal">
      <formula>"Material"</formula>
    </cfRule>
  </conditionalFormatting>
  <conditionalFormatting sqref="H5">
    <cfRule type="cellIs" dxfId="29" priority="223" operator="equal">
      <formula>"Material"</formula>
    </cfRule>
  </conditionalFormatting>
  <conditionalFormatting sqref="B10">
    <cfRule type="duplicateValues" dxfId="28" priority="221"/>
  </conditionalFormatting>
  <conditionalFormatting sqref="D18">
    <cfRule type="duplicateValues" dxfId="27" priority="177"/>
  </conditionalFormatting>
  <conditionalFormatting sqref="D19">
    <cfRule type="duplicateValues" dxfId="26" priority="176"/>
  </conditionalFormatting>
  <conditionalFormatting sqref="D21">
    <cfRule type="duplicateValues" dxfId="25" priority="175"/>
  </conditionalFormatting>
  <conditionalFormatting sqref="D28">
    <cfRule type="duplicateValues" dxfId="24" priority="174"/>
  </conditionalFormatting>
  <conditionalFormatting sqref="D29">
    <cfRule type="duplicateValues" dxfId="23" priority="173"/>
  </conditionalFormatting>
  <conditionalFormatting sqref="D49 D30:D40 D22:D27 D20 D11:D17">
    <cfRule type="duplicateValues" dxfId="22" priority="432"/>
  </conditionalFormatting>
  <conditionalFormatting sqref="H41">
    <cfRule type="cellIs" dxfId="21" priority="123" operator="equal">
      <formula>"Material"</formula>
    </cfRule>
  </conditionalFormatting>
  <conditionalFormatting sqref="D41">
    <cfRule type="duplicateValues" dxfId="20" priority="124"/>
  </conditionalFormatting>
  <conditionalFormatting sqref="H42">
    <cfRule type="cellIs" dxfId="19" priority="121" operator="equal">
      <formula>"Material"</formula>
    </cfRule>
  </conditionalFormatting>
  <conditionalFormatting sqref="D42">
    <cfRule type="duplicateValues" dxfId="18" priority="122"/>
  </conditionalFormatting>
  <conditionalFormatting sqref="D43">
    <cfRule type="duplicateValues" dxfId="17" priority="120"/>
  </conditionalFormatting>
  <conditionalFormatting sqref="D44">
    <cfRule type="duplicateValues" dxfId="16" priority="118"/>
  </conditionalFormatting>
  <conditionalFormatting sqref="D45">
    <cfRule type="duplicateValues" dxfId="15" priority="114"/>
  </conditionalFormatting>
  <conditionalFormatting sqref="D47">
    <cfRule type="duplicateValues" dxfId="14" priority="110"/>
  </conditionalFormatting>
  <conditionalFormatting sqref="D48">
    <cfRule type="duplicateValues" dxfId="13" priority="108"/>
  </conditionalFormatting>
  <conditionalFormatting sqref="D46">
    <cfRule type="duplicateValues" dxfId="12" priority="446"/>
  </conditionalFormatting>
  <conditionalFormatting sqref="D11:D48">
    <cfRule type="duplicateValues" dxfId="11" priority="455"/>
  </conditionalFormatting>
  <pageMargins left="0.39370078740157483" right="0.39370078740157483" top="1.1811023622047245" bottom="0.98425196850393704" header="0.39370078740157483" footer="0.39370078740157483"/>
  <pageSetup paperSize="9" scale="65" orientation="landscape" r:id="rId1"/>
  <headerFooter differentFirst="1" scaleWithDoc="0">
    <oddHeader>&amp;C&amp;G</oddHeader>
    <oddFooter>&amp;C&amp;6Sistema E-KRONOS - Gerenciamento de Obras Públicas&amp;R&amp;6Página &amp;P de &amp;N</oddFooter>
    <firstHeader>&amp;C&amp;G</firstHeader>
    <firstFooter>&amp;C&amp;6Sistema E-KRONOS - Gerenciamento de Obras Públicas&amp;R&amp;6Página &amp;P de &amp;N</first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2"/>
  <sheetViews>
    <sheetView topLeftCell="A35" workbookViewId="0">
      <selection activeCell="B3" sqref="B3:G62"/>
    </sheetView>
  </sheetViews>
  <sheetFormatPr defaultRowHeight="12.75" x14ac:dyDescent="0.2"/>
  <cols>
    <col min="1" max="1" width="1.7109375" style="4" customWidth="1"/>
    <col min="2" max="2" width="15.5703125" style="4" customWidth="1"/>
    <col min="3" max="3" width="9.7109375" style="5" customWidth="1"/>
    <col min="4" max="4" width="50" style="4" customWidth="1"/>
    <col min="5" max="5" width="8" style="5" customWidth="1"/>
    <col min="6" max="6" width="9" style="5" customWidth="1"/>
    <col min="7" max="7" width="13" style="4" customWidth="1"/>
    <col min="8" max="16384" width="9.140625" style="4"/>
  </cols>
  <sheetData>
    <row r="2" spans="2:7" x14ac:dyDescent="0.2">
      <c r="B2" s="6" t="s">
        <v>109</v>
      </c>
      <c r="C2" s="7" t="s">
        <v>27</v>
      </c>
      <c r="D2" s="8" t="s">
        <v>3</v>
      </c>
      <c r="E2" s="8" t="s">
        <v>110</v>
      </c>
      <c r="F2" s="8" t="s">
        <v>111</v>
      </c>
      <c r="G2" s="9" t="s">
        <v>112</v>
      </c>
    </row>
    <row r="3" spans="2:7" ht="67.5" x14ac:dyDescent="0.2">
      <c r="B3" s="10" t="s">
        <v>113</v>
      </c>
      <c r="C3" s="11">
        <v>1100657</v>
      </c>
      <c r="D3" s="12" t="s">
        <v>108</v>
      </c>
      <c r="E3" s="13" t="s">
        <v>7</v>
      </c>
      <c r="F3" s="14">
        <v>414.72</v>
      </c>
      <c r="G3" s="15">
        <v>3.57</v>
      </c>
    </row>
    <row r="4" spans="2:7" ht="22.5" x14ac:dyDescent="0.2">
      <c r="B4" s="10" t="s">
        <v>114</v>
      </c>
      <c r="C4" s="11">
        <v>4507754</v>
      </c>
      <c r="D4" s="12" t="s">
        <v>74</v>
      </c>
      <c r="E4" s="13" t="s">
        <v>6</v>
      </c>
      <c r="F4" s="14">
        <v>24</v>
      </c>
      <c r="G4" s="15">
        <v>858.57</v>
      </c>
    </row>
    <row r="5" spans="2:7" ht="22.5" x14ac:dyDescent="0.2">
      <c r="B5" s="10" t="s">
        <v>115</v>
      </c>
      <c r="C5" s="11">
        <v>3713605</v>
      </c>
      <c r="D5" s="12" t="s">
        <v>85</v>
      </c>
      <c r="E5" s="13" t="s">
        <v>9</v>
      </c>
      <c r="F5" s="14">
        <v>48</v>
      </c>
      <c r="G5" s="15">
        <v>415.84</v>
      </c>
    </row>
    <row r="6" spans="2:7" ht="22.5" x14ac:dyDescent="0.2">
      <c r="B6" s="16" t="s">
        <v>116</v>
      </c>
      <c r="C6" s="11">
        <v>4507785</v>
      </c>
      <c r="D6" s="17" t="s">
        <v>88</v>
      </c>
      <c r="E6" s="7" t="s">
        <v>6</v>
      </c>
      <c r="F6" s="18">
        <v>24</v>
      </c>
      <c r="G6" s="19">
        <v>140.53</v>
      </c>
    </row>
    <row r="7" spans="2:7" ht="22.5" x14ac:dyDescent="0.2">
      <c r="B7" s="10" t="s">
        <v>117</v>
      </c>
      <c r="C7" s="11">
        <v>307732</v>
      </c>
      <c r="D7" s="12" t="s">
        <v>89</v>
      </c>
      <c r="E7" s="13" t="s">
        <v>90</v>
      </c>
      <c r="F7" s="14">
        <v>133.12</v>
      </c>
      <c r="G7" s="15">
        <v>119.31</v>
      </c>
    </row>
    <row r="8" spans="2:7" x14ac:dyDescent="0.2">
      <c r="B8" s="10" t="s">
        <v>118</v>
      </c>
      <c r="C8" s="11" t="s">
        <v>68</v>
      </c>
      <c r="D8" s="12" t="s">
        <v>69</v>
      </c>
      <c r="E8" s="13" t="s">
        <v>10</v>
      </c>
      <c r="F8" s="14">
        <v>329.93</v>
      </c>
      <c r="G8" s="15">
        <v>1164.44</v>
      </c>
    </row>
    <row r="9" spans="2:7" x14ac:dyDescent="0.2">
      <c r="B9" s="10" t="s">
        <v>119</v>
      </c>
      <c r="C9" s="11" t="s">
        <v>98</v>
      </c>
      <c r="D9" s="12" t="s">
        <v>99</v>
      </c>
      <c r="E9" s="13" t="s">
        <v>9</v>
      </c>
      <c r="F9" s="14">
        <v>497</v>
      </c>
      <c r="G9" s="15">
        <v>57.99</v>
      </c>
    </row>
    <row r="10" spans="2:7" ht="67.5" x14ac:dyDescent="0.2">
      <c r="B10" s="16" t="s">
        <v>120</v>
      </c>
      <c r="C10" s="11">
        <v>407819</v>
      </c>
      <c r="D10" s="12" t="s">
        <v>11</v>
      </c>
      <c r="E10" s="13" t="s">
        <v>12</v>
      </c>
      <c r="F10" s="14">
        <v>53894.600000000006</v>
      </c>
      <c r="G10" s="15">
        <v>13.42</v>
      </c>
    </row>
    <row r="11" spans="2:7" ht="33.75" x14ac:dyDescent="0.2">
      <c r="B11" s="10" t="s">
        <v>121</v>
      </c>
      <c r="C11" s="11">
        <v>407820</v>
      </c>
      <c r="D11" s="12" t="s">
        <v>42</v>
      </c>
      <c r="E11" s="13" t="s">
        <v>12</v>
      </c>
      <c r="F11" s="14">
        <v>1629.7999999999997</v>
      </c>
      <c r="G11" s="15">
        <v>14.12</v>
      </c>
    </row>
    <row r="12" spans="2:7" x14ac:dyDescent="0.2">
      <c r="B12" s="10" t="s">
        <v>122</v>
      </c>
      <c r="C12" s="11">
        <v>2306248</v>
      </c>
      <c r="D12" s="12" t="s">
        <v>79</v>
      </c>
      <c r="E12" s="13" t="s">
        <v>7</v>
      </c>
      <c r="F12" s="14">
        <v>1.61</v>
      </c>
      <c r="G12" s="15">
        <v>563.64</v>
      </c>
    </row>
    <row r="13" spans="2:7" x14ac:dyDescent="0.2">
      <c r="B13" s="10" t="s">
        <v>123</v>
      </c>
      <c r="C13" s="11" t="s">
        <v>63</v>
      </c>
      <c r="D13" s="12" t="s">
        <v>64</v>
      </c>
      <c r="E13" s="13" t="s">
        <v>14</v>
      </c>
      <c r="F13" s="14">
        <v>0.82</v>
      </c>
      <c r="G13" s="15">
        <v>4788.3588</v>
      </c>
    </row>
    <row r="14" spans="2:7" x14ac:dyDescent="0.2">
      <c r="B14" s="10" t="s">
        <v>124</v>
      </c>
      <c r="C14" s="11" t="s">
        <v>62</v>
      </c>
      <c r="D14" s="12" t="s">
        <v>20</v>
      </c>
      <c r="E14" s="13" t="s">
        <v>14</v>
      </c>
      <c r="F14" s="14">
        <v>1.2</v>
      </c>
      <c r="G14" s="15">
        <v>5201.4781000000003</v>
      </c>
    </row>
    <row r="15" spans="2:7" ht="22.5" x14ac:dyDescent="0.2">
      <c r="B15" s="10" t="s">
        <v>125</v>
      </c>
      <c r="C15" s="11">
        <v>4507834</v>
      </c>
      <c r="D15" s="12" t="s">
        <v>101</v>
      </c>
      <c r="E15" s="13" t="s">
        <v>9</v>
      </c>
      <c r="F15" s="14">
        <v>529.67999999999995</v>
      </c>
      <c r="G15" s="15">
        <v>38.200000000000003</v>
      </c>
    </row>
    <row r="16" spans="2:7" ht="22.5" x14ac:dyDescent="0.2">
      <c r="B16" s="16" t="s">
        <v>126</v>
      </c>
      <c r="C16" s="11">
        <v>2306733</v>
      </c>
      <c r="D16" s="17" t="s">
        <v>75</v>
      </c>
      <c r="E16" s="7" t="s">
        <v>9</v>
      </c>
      <c r="F16" s="18">
        <v>32</v>
      </c>
      <c r="G16" s="19">
        <v>762.21</v>
      </c>
    </row>
    <row r="17" spans="2:7" ht="33.75" x14ac:dyDescent="0.2">
      <c r="B17" s="10" t="s">
        <v>127</v>
      </c>
      <c r="C17" s="11">
        <v>5915373</v>
      </c>
      <c r="D17" s="12" t="s">
        <v>102</v>
      </c>
      <c r="E17" s="13" t="s">
        <v>8</v>
      </c>
      <c r="F17" s="14">
        <v>58</v>
      </c>
      <c r="G17" s="15">
        <v>17.940000000000001</v>
      </c>
    </row>
    <row r="18" spans="2:7" x14ac:dyDescent="0.2">
      <c r="B18" s="10" t="s">
        <v>128</v>
      </c>
      <c r="C18" s="11">
        <v>5502978</v>
      </c>
      <c r="D18" s="12" t="s">
        <v>107</v>
      </c>
      <c r="E18" s="13" t="s">
        <v>7</v>
      </c>
      <c r="F18" s="14">
        <v>686.88</v>
      </c>
      <c r="G18" s="15">
        <v>5.14</v>
      </c>
    </row>
    <row r="19" spans="2:7" x14ac:dyDescent="0.2">
      <c r="B19" s="10" t="s">
        <v>129</v>
      </c>
      <c r="C19" s="11">
        <v>4805754</v>
      </c>
      <c r="D19" s="12" t="s">
        <v>44</v>
      </c>
      <c r="E19" s="13" t="s">
        <v>7</v>
      </c>
      <c r="F19" s="14">
        <v>76.319999999999993</v>
      </c>
      <c r="G19" s="15">
        <v>7.21</v>
      </c>
    </row>
    <row r="20" spans="2:7" ht="56.25" x14ac:dyDescent="0.2">
      <c r="B20" s="16" t="s">
        <v>130</v>
      </c>
      <c r="C20" s="11">
        <v>1107890</v>
      </c>
      <c r="D20" s="12" t="s">
        <v>84</v>
      </c>
      <c r="E20" s="13" t="s">
        <v>7</v>
      </c>
      <c r="F20" s="14">
        <v>298.44</v>
      </c>
      <c r="G20" s="15">
        <v>431.36</v>
      </c>
    </row>
    <row r="21" spans="2:7" ht="22.5" x14ac:dyDescent="0.2">
      <c r="B21" s="10" t="s">
        <v>131</v>
      </c>
      <c r="C21" s="11">
        <v>1106057</v>
      </c>
      <c r="D21" s="12" t="s">
        <v>83</v>
      </c>
      <c r="E21" s="13" t="s">
        <v>7</v>
      </c>
      <c r="F21" s="14">
        <v>14.72</v>
      </c>
      <c r="G21" s="15">
        <v>448.38</v>
      </c>
    </row>
    <row r="22" spans="2:7" ht="22.5" x14ac:dyDescent="0.2">
      <c r="B22" s="10" t="s">
        <v>132</v>
      </c>
      <c r="C22" s="11">
        <v>1106281</v>
      </c>
      <c r="D22" s="12" t="s">
        <v>81</v>
      </c>
      <c r="E22" s="13" t="s">
        <v>7</v>
      </c>
      <c r="F22" s="14">
        <v>116.28</v>
      </c>
      <c r="G22" s="15">
        <v>495.08</v>
      </c>
    </row>
    <row r="23" spans="2:7" x14ac:dyDescent="0.2">
      <c r="B23" s="10" t="s">
        <v>133</v>
      </c>
      <c r="C23" s="11">
        <v>4507956</v>
      </c>
      <c r="D23" s="12" t="s">
        <v>104</v>
      </c>
      <c r="E23" s="13" t="s">
        <v>12</v>
      </c>
      <c r="F23" s="14">
        <v>4951.25</v>
      </c>
      <c r="G23" s="15">
        <v>10.97</v>
      </c>
    </row>
    <row r="24" spans="2:7" x14ac:dyDescent="0.2">
      <c r="B24" s="10" t="s">
        <v>134</v>
      </c>
      <c r="C24" s="11">
        <v>3713604</v>
      </c>
      <c r="D24" s="12" t="s">
        <v>86</v>
      </c>
      <c r="E24" s="13" t="s">
        <v>9</v>
      </c>
      <c r="F24" s="14">
        <v>160</v>
      </c>
      <c r="G24" s="15">
        <v>358.43</v>
      </c>
    </row>
    <row r="25" spans="2:7" ht="22.5" x14ac:dyDescent="0.2">
      <c r="B25" s="10" t="s">
        <v>135</v>
      </c>
      <c r="C25" s="11">
        <v>5501700</v>
      </c>
      <c r="D25" s="12" t="s">
        <v>45</v>
      </c>
      <c r="E25" s="13" t="s">
        <v>5</v>
      </c>
      <c r="F25" s="14">
        <v>800</v>
      </c>
      <c r="G25" s="15">
        <v>0.54</v>
      </c>
    </row>
    <row r="26" spans="2:7" x14ac:dyDescent="0.2">
      <c r="B26" s="10" t="s">
        <v>136</v>
      </c>
      <c r="C26" s="11" t="s">
        <v>72</v>
      </c>
      <c r="D26" s="12" t="s">
        <v>73</v>
      </c>
      <c r="E26" s="13" t="s">
        <v>6</v>
      </c>
      <c r="F26" s="14">
        <v>8</v>
      </c>
      <c r="G26" s="15">
        <v>990.8</v>
      </c>
    </row>
    <row r="27" spans="2:7" x14ac:dyDescent="0.2">
      <c r="B27" s="10" t="s">
        <v>137</v>
      </c>
      <c r="C27" s="11" t="s">
        <v>55</v>
      </c>
      <c r="D27" s="12" t="s">
        <v>56</v>
      </c>
      <c r="E27" s="13" t="s">
        <v>6</v>
      </c>
      <c r="F27" s="14">
        <v>1</v>
      </c>
      <c r="G27" s="15">
        <v>18242.05</v>
      </c>
    </row>
    <row r="28" spans="2:7" x14ac:dyDescent="0.2">
      <c r="B28" s="10" t="s">
        <v>138</v>
      </c>
      <c r="C28" s="11">
        <v>2007971</v>
      </c>
      <c r="D28" s="12" t="s">
        <v>94</v>
      </c>
      <c r="E28" s="13" t="s">
        <v>9</v>
      </c>
      <c r="F28" s="14">
        <v>17</v>
      </c>
      <c r="G28" s="15">
        <v>85.94</v>
      </c>
    </row>
    <row r="29" spans="2:7" x14ac:dyDescent="0.2">
      <c r="B29" s="16" t="s">
        <v>139</v>
      </c>
      <c r="C29" s="11" t="s">
        <v>38</v>
      </c>
      <c r="D29" s="17" t="s">
        <v>15</v>
      </c>
      <c r="E29" s="7" t="s">
        <v>14</v>
      </c>
      <c r="F29" s="18">
        <v>6</v>
      </c>
      <c r="G29" s="19">
        <v>12489.838</v>
      </c>
    </row>
    <row r="30" spans="2:7" x14ac:dyDescent="0.2">
      <c r="B30" s="10" t="s">
        <v>140</v>
      </c>
      <c r="C30" s="11" t="s">
        <v>37</v>
      </c>
      <c r="D30" s="12" t="s">
        <v>13</v>
      </c>
      <c r="E30" s="13" t="s">
        <v>14</v>
      </c>
      <c r="F30" s="14">
        <v>1.5</v>
      </c>
      <c r="G30" s="15">
        <v>25943.4781</v>
      </c>
    </row>
    <row r="31" spans="2:7" ht="22.5" x14ac:dyDescent="0.2">
      <c r="B31" s="10" t="s">
        <v>141</v>
      </c>
      <c r="C31" s="11">
        <v>1505877</v>
      </c>
      <c r="D31" s="12" t="s">
        <v>87</v>
      </c>
      <c r="E31" s="13" t="s">
        <v>7</v>
      </c>
      <c r="F31" s="14">
        <v>1575</v>
      </c>
      <c r="G31" s="15">
        <v>159.33000000000001</v>
      </c>
    </row>
    <row r="32" spans="2:7" ht="33.75" x14ac:dyDescent="0.2">
      <c r="B32" s="16" t="s">
        <v>142</v>
      </c>
      <c r="C32" s="11">
        <v>5502146</v>
      </c>
      <c r="D32" s="17" t="s">
        <v>105</v>
      </c>
      <c r="E32" s="7" t="s">
        <v>7</v>
      </c>
      <c r="F32" s="18">
        <v>839.52</v>
      </c>
      <c r="G32" s="19">
        <v>9.4</v>
      </c>
    </row>
    <row r="33" spans="2:7" ht="33.75" x14ac:dyDescent="0.2">
      <c r="B33" s="10" t="s">
        <v>143</v>
      </c>
      <c r="C33" s="11">
        <v>5502135</v>
      </c>
      <c r="D33" s="12" t="s">
        <v>106</v>
      </c>
      <c r="E33" s="13" t="s">
        <v>7</v>
      </c>
      <c r="F33" s="14">
        <v>106.48</v>
      </c>
      <c r="G33" s="15">
        <v>5.44</v>
      </c>
    </row>
    <row r="34" spans="2:7" ht="22.5" x14ac:dyDescent="0.2">
      <c r="B34" s="10" t="s">
        <v>144</v>
      </c>
      <c r="C34" s="11">
        <v>2108169</v>
      </c>
      <c r="D34" s="12" t="s">
        <v>145</v>
      </c>
      <c r="E34" s="13" t="s">
        <v>7</v>
      </c>
      <c r="F34" s="14">
        <v>116.43</v>
      </c>
      <c r="G34" s="15">
        <v>51.32</v>
      </c>
    </row>
    <row r="35" spans="2:7" x14ac:dyDescent="0.2">
      <c r="B35" s="10" t="s">
        <v>146</v>
      </c>
      <c r="C35" s="11" t="s">
        <v>46</v>
      </c>
      <c r="D35" s="12" t="s">
        <v>47</v>
      </c>
      <c r="E35" s="13" t="s">
        <v>6</v>
      </c>
      <c r="F35" s="14">
        <v>1</v>
      </c>
      <c r="G35" s="15">
        <v>848929.19</v>
      </c>
    </row>
    <row r="36" spans="2:7" x14ac:dyDescent="0.2">
      <c r="B36" s="10" t="s">
        <v>147</v>
      </c>
      <c r="C36" s="11" t="s">
        <v>41</v>
      </c>
      <c r="D36" s="12" t="s">
        <v>18</v>
      </c>
      <c r="E36" s="13" t="s">
        <v>14</v>
      </c>
      <c r="F36" s="14">
        <v>6</v>
      </c>
      <c r="G36" s="15">
        <v>4100.4745999999996</v>
      </c>
    </row>
    <row r="37" spans="2:7" ht="67.5" x14ac:dyDescent="0.2">
      <c r="B37" s="10" t="s">
        <v>148</v>
      </c>
      <c r="C37" s="11">
        <v>3108000</v>
      </c>
      <c r="D37" s="12" t="s">
        <v>92</v>
      </c>
      <c r="E37" s="13" t="s">
        <v>5</v>
      </c>
      <c r="F37" s="14">
        <v>1678.41</v>
      </c>
      <c r="G37" s="15">
        <v>88.5</v>
      </c>
    </row>
    <row r="38" spans="2:7" x14ac:dyDescent="0.2">
      <c r="B38" s="10" t="s">
        <v>149</v>
      </c>
      <c r="C38" s="11">
        <v>903804</v>
      </c>
      <c r="D38" s="12" t="s">
        <v>48</v>
      </c>
      <c r="E38" s="13" t="s">
        <v>6</v>
      </c>
      <c r="F38" s="14">
        <v>1</v>
      </c>
      <c r="G38" s="15">
        <v>69484.13</v>
      </c>
    </row>
    <row r="39" spans="2:7" x14ac:dyDescent="0.2">
      <c r="B39" s="10" t="s">
        <v>150</v>
      </c>
      <c r="C39" s="11" t="s">
        <v>51</v>
      </c>
      <c r="D39" s="12" t="s">
        <v>52</v>
      </c>
      <c r="E39" s="13" t="s">
        <v>6</v>
      </c>
      <c r="F39" s="14">
        <v>1</v>
      </c>
      <c r="G39" s="15">
        <v>34120.050000000003</v>
      </c>
    </row>
    <row r="40" spans="2:7" ht="22.5" x14ac:dyDescent="0.2">
      <c r="B40" s="10" t="s">
        <v>151</v>
      </c>
      <c r="C40" s="11">
        <v>307737</v>
      </c>
      <c r="D40" s="12" t="s">
        <v>78</v>
      </c>
      <c r="E40" s="13" t="s">
        <v>9</v>
      </c>
      <c r="F40" s="14">
        <v>12</v>
      </c>
      <c r="G40" s="15">
        <v>588.98</v>
      </c>
    </row>
    <row r="41" spans="2:7" x14ac:dyDescent="0.2">
      <c r="B41" s="16" t="s">
        <v>152</v>
      </c>
      <c r="C41" s="11" t="s">
        <v>60</v>
      </c>
      <c r="D41" s="12" t="s">
        <v>22</v>
      </c>
      <c r="E41" s="13" t="s">
        <v>14</v>
      </c>
      <c r="F41" s="14">
        <v>0.41</v>
      </c>
      <c r="G41" s="15">
        <v>6617.4210000000003</v>
      </c>
    </row>
    <row r="42" spans="2:7" x14ac:dyDescent="0.2">
      <c r="B42" s="16" t="s">
        <v>153</v>
      </c>
      <c r="C42" s="11">
        <v>3806426</v>
      </c>
      <c r="D42" s="17" t="s">
        <v>97</v>
      </c>
      <c r="E42" s="7" t="s">
        <v>8</v>
      </c>
      <c r="F42" s="18">
        <v>58</v>
      </c>
      <c r="G42" s="19">
        <v>60.66</v>
      </c>
    </row>
    <row r="43" spans="2:7" ht="22.5" x14ac:dyDescent="0.2">
      <c r="B43" s="10" t="s">
        <v>154</v>
      </c>
      <c r="C43" s="11">
        <v>3806424</v>
      </c>
      <c r="D43" s="12" t="s">
        <v>61</v>
      </c>
      <c r="E43" s="13" t="s">
        <v>6</v>
      </c>
      <c r="F43" s="14">
        <v>12</v>
      </c>
      <c r="G43" s="15">
        <v>5579.36</v>
      </c>
    </row>
    <row r="44" spans="2:7" ht="22.5" x14ac:dyDescent="0.2">
      <c r="B44" s="10" t="s">
        <v>155</v>
      </c>
      <c r="C44" s="11">
        <v>1106050</v>
      </c>
      <c r="D44" s="12" t="s">
        <v>100</v>
      </c>
      <c r="E44" s="13" t="s">
        <v>7</v>
      </c>
      <c r="F44" s="14">
        <v>69.03</v>
      </c>
      <c r="G44" s="15">
        <v>52.34</v>
      </c>
    </row>
    <row r="45" spans="2:7" ht="56.25" x14ac:dyDescent="0.2">
      <c r="B45" s="10" t="s">
        <v>156</v>
      </c>
      <c r="C45" s="11">
        <v>1106088</v>
      </c>
      <c r="D45" s="12" t="s">
        <v>95</v>
      </c>
      <c r="E45" s="13" t="s">
        <v>7</v>
      </c>
      <c r="F45" s="14">
        <v>345.69</v>
      </c>
      <c r="G45" s="15">
        <v>63.6</v>
      </c>
    </row>
    <row r="46" spans="2:7" x14ac:dyDescent="0.2">
      <c r="B46" s="10" t="s">
        <v>157</v>
      </c>
      <c r="C46" s="11" t="s">
        <v>65</v>
      </c>
      <c r="D46" s="12" t="s">
        <v>66</v>
      </c>
      <c r="E46" s="13" t="s">
        <v>6</v>
      </c>
      <c r="F46" s="14">
        <v>24</v>
      </c>
      <c r="G46" s="15">
        <v>3000</v>
      </c>
    </row>
    <row r="47" spans="2:7" x14ac:dyDescent="0.2">
      <c r="B47" s="16" t="s">
        <v>158</v>
      </c>
      <c r="C47" s="11" t="s">
        <v>76</v>
      </c>
      <c r="D47" s="17" t="s">
        <v>77</v>
      </c>
      <c r="E47" s="7" t="s">
        <v>14</v>
      </c>
      <c r="F47" s="18">
        <v>6</v>
      </c>
      <c r="G47" s="19">
        <v>726.28</v>
      </c>
    </row>
    <row r="48" spans="2:7" x14ac:dyDescent="0.2">
      <c r="B48" s="10" t="s">
        <v>159</v>
      </c>
      <c r="C48" s="11" t="s">
        <v>70</v>
      </c>
      <c r="D48" s="12" t="s">
        <v>71</v>
      </c>
      <c r="E48" s="13" t="s">
        <v>6</v>
      </c>
      <c r="F48" s="14">
        <v>8</v>
      </c>
      <c r="G48" s="15">
        <v>990.8</v>
      </c>
    </row>
    <row r="49" spans="2:7" x14ac:dyDescent="0.2">
      <c r="B49" s="10" t="s">
        <v>160</v>
      </c>
      <c r="C49" s="11" t="s">
        <v>49</v>
      </c>
      <c r="D49" s="12" t="s">
        <v>50</v>
      </c>
      <c r="E49" s="13" t="s">
        <v>6</v>
      </c>
      <c r="F49" s="14">
        <v>2</v>
      </c>
      <c r="G49" s="15">
        <v>66053.42</v>
      </c>
    </row>
    <row r="50" spans="2:7" ht="22.5" x14ac:dyDescent="0.2">
      <c r="B50" s="10" t="s">
        <v>161</v>
      </c>
      <c r="C50" s="11" t="s">
        <v>53</v>
      </c>
      <c r="D50" s="12" t="s">
        <v>54</v>
      </c>
      <c r="E50" s="13" t="s">
        <v>6</v>
      </c>
      <c r="F50" s="14">
        <v>2</v>
      </c>
      <c r="G50" s="15">
        <v>28002.91</v>
      </c>
    </row>
    <row r="51" spans="2:7" ht="22.5" x14ac:dyDescent="0.2">
      <c r="B51" s="10" t="s">
        <v>162</v>
      </c>
      <c r="C51" s="11">
        <v>5214001</v>
      </c>
      <c r="D51" s="12" t="s">
        <v>103</v>
      </c>
      <c r="E51" s="13" t="s">
        <v>5</v>
      </c>
      <c r="F51" s="14">
        <v>14</v>
      </c>
      <c r="G51" s="15">
        <v>12.59</v>
      </c>
    </row>
    <row r="52" spans="2:7" x14ac:dyDescent="0.2">
      <c r="B52" s="16" t="s">
        <v>163</v>
      </c>
      <c r="C52" s="11" t="s">
        <v>23</v>
      </c>
      <c r="D52" s="17" t="s">
        <v>4</v>
      </c>
      <c r="E52" s="7" t="s">
        <v>5</v>
      </c>
      <c r="F52" s="18">
        <v>8</v>
      </c>
      <c r="G52" s="19">
        <v>536.66999999999996</v>
      </c>
    </row>
    <row r="53" spans="2:7" x14ac:dyDescent="0.2">
      <c r="B53" s="10" t="s">
        <v>164</v>
      </c>
      <c r="C53" s="11">
        <v>5213571</v>
      </c>
      <c r="D53" s="12" t="s">
        <v>80</v>
      </c>
      <c r="E53" s="13" t="s">
        <v>5</v>
      </c>
      <c r="F53" s="14">
        <v>4.2300000000000004</v>
      </c>
      <c r="G53" s="15">
        <v>511.83</v>
      </c>
    </row>
    <row r="54" spans="2:7" ht="22.5" x14ac:dyDescent="0.2">
      <c r="B54" s="10" t="s">
        <v>165</v>
      </c>
      <c r="C54" s="11">
        <v>3816197</v>
      </c>
      <c r="D54" s="12" t="s">
        <v>96</v>
      </c>
      <c r="E54" s="13" t="s">
        <v>7</v>
      </c>
      <c r="F54" s="14">
        <v>215.61</v>
      </c>
      <c r="G54" s="15">
        <v>63.42</v>
      </c>
    </row>
    <row r="55" spans="2:7" ht="22.5" x14ac:dyDescent="0.2">
      <c r="B55" s="10" t="s">
        <v>166</v>
      </c>
      <c r="C55" s="11">
        <v>5216111</v>
      </c>
      <c r="D55" s="12" t="s">
        <v>91</v>
      </c>
      <c r="E55" s="13" t="s">
        <v>6</v>
      </c>
      <c r="F55" s="14">
        <v>12</v>
      </c>
      <c r="G55" s="15">
        <v>118.1</v>
      </c>
    </row>
    <row r="56" spans="2:7" ht="22.5" x14ac:dyDescent="0.2">
      <c r="B56" s="10" t="s">
        <v>167</v>
      </c>
      <c r="C56" s="11">
        <v>5213362</v>
      </c>
      <c r="D56" s="12" t="s">
        <v>93</v>
      </c>
      <c r="E56" s="13" t="s">
        <v>6</v>
      </c>
      <c r="F56" s="14">
        <v>36</v>
      </c>
      <c r="G56" s="15">
        <v>86.89</v>
      </c>
    </row>
    <row r="57" spans="2:7" x14ac:dyDescent="0.2">
      <c r="B57" s="10" t="s">
        <v>168</v>
      </c>
      <c r="C57" s="11" t="s">
        <v>40</v>
      </c>
      <c r="D57" s="12" t="s">
        <v>21</v>
      </c>
      <c r="E57" s="13" t="s">
        <v>14</v>
      </c>
      <c r="F57" s="14">
        <v>6</v>
      </c>
      <c r="G57" s="15">
        <v>7332.5272999999997</v>
      </c>
    </row>
    <row r="58" spans="2:7" ht="22.5" x14ac:dyDescent="0.2">
      <c r="B58" s="10" t="s">
        <v>169</v>
      </c>
      <c r="C58" s="11">
        <v>3713690</v>
      </c>
      <c r="D58" s="12" t="s">
        <v>82</v>
      </c>
      <c r="E58" s="13" t="s">
        <v>6</v>
      </c>
      <c r="F58" s="14">
        <v>4</v>
      </c>
      <c r="G58" s="15">
        <v>469.5</v>
      </c>
    </row>
    <row r="59" spans="2:7" x14ac:dyDescent="0.2">
      <c r="B59" s="10" t="s">
        <v>170</v>
      </c>
      <c r="C59" s="11" t="s">
        <v>59</v>
      </c>
      <c r="D59" s="12" t="s">
        <v>19</v>
      </c>
      <c r="E59" s="13" t="s">
        <v>14</v>
      </c>
      <c r="F59" s="14">
        <v>0.6</v>
      </c>
      <c r="G59" s="15">
        <v>6697.0594000000001</v>
      </c>
    </row>
    <row r="60" spans="2:7" x14ac:dyDescent="0.2">
      <c r="B60" s="10" t="s">
        <v>171</v>
      </c>
      <c r="C60" s="11" t="s">
        <v>57</v>
      </c>
      <c r="D60" s="12" t="s">
        <v>58</v>
      </c>
      <c r="E60" s="13" t="s">
        <v>14</v>
      </c>
      <c r="F60" s="14">
        <v>6</v>
      </c>
      <c r="G60" s="15">
        <v>10438.6</v>
      </c>
    </row>
    <row r="61" spans="2:7" x14ac:dyDescent="0.2">
      <c r="B61" s="10" t="s">
        <v>172</v>
      </c>
      <c r="C61" s="11" t="s">
        <v>67</v>
      </c>
      <c r="D61" s="12" t="s">
        <v>16</v>
      </c>
      <c r="E61" s="13" t="s">
        <v>14</v>
      </c>
      <c r="F61" s="14">
        <v>13.5</v>
      </c>
      <c r="G61" s="15">
        <v>2560.61</v>
      </c>
    </row>
    <row r="62" spans="2:7" x14ac:dyDescent="0.2">
      <c r="B62" s="10" t="s">
        <v>173</v>
      </c>
      <c r="C62" s="11" t="s">
        <v>39</v>
      </c>
      <c r="D62" s="12" t="s">
        <v>17</v>
      </c>
      <c r="E62" s="13" t="s">
        <v>14</v>
      </c>
      <c r="F62" s="14">
        <v>6</v>
      </c>
      <c r="G62" s="15">
        <v>5327.6297000000004</v>
      </c>
    </row>
  </sheetData>
  <conditionalFormatting sqref="D62:D1048576 D46:D60 D42:D44 D38:D40 D35:D36 D22:D33 D14:D19 D12 D1:D9">
    <cfRule type="duplicateValues" dxfId="10" priority="11"/>
  </conditionalFormatting>
  <conditionalFormatting sqref="D10">
    <cfRule type="duplicateValues" dxfId="9" priority="10"/>
  </conditionalFormatting>
  <conditionalFormatting sqref="D11">
    <cfRule type="duplicateValues" dxfId="8" priority="9"/>
  </conditionalFormatting>
  <conditionalFormatting sqref="D13">
    <cfRule type="duplicateValues" dxfId="7" priority="8"/>
  </conditionalFormatting>
  <conditionalFormatting sqref="D20">
    <cfRule type="duplicateValues" dxfId="6" priority="7"/>
  </conditionalFormatting>
  <conditionalFormatting sqref="D21">
    <cfRule type="duplicateValues" dxfId="5" priority="6"/>
  </conditionalFormatting>
  <conditionalFormatting sqref="D34">
    <cfRule type="duplicateValues" dxfId="4" priority="5"/>
  </conditionalFormatting>
  <conditionalFormatting sqref="D37">
    <cfRule type="duplicateValues" dxfId="3" priority="4"/>
  </conditionalFormatting>
  <conditionalFormatting sqref="D41">
    <cfRule type="duplicateValues" dxfId="2" priority="3"/>
  </conditionalFormatting>
  <conditionalFormatting sqref="D45">
    <cfRule type="duplicateValues" dxfId="1" priority="2"/>
  </conditionalFormatting>
  <conditionalFormatting sqref="D61">
    <cfRule type="duplicateValues" dxfId="0" priority="1"/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Total 100%</vt:lpstr>
      <vt:lpstr>Planilha1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2025-06-25T15:28:52Z</dcterms:created>
  <dcterms:modified xsi:type="dcterms:W3CDTF">2026-06-23T14:56:09Z</dcterms:modified>
</cp:coreProperties>
</file>