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763FF142-5F30-4AFF-AC50-74B4651F2201}" xr6:coauthVersionLast="47" xr6:coauthVersionMax="47" xr10:uidLastSave="{00000000-0000-0000-0000-000000000000}"/>
  <bookViews>
    <workbookView xWindow="-28920" yWindow="-120" windowWidth="29040" windowHeight="15840" xr2:uid="{0559DD5D-BAA8-41B8-A7CD-3AAD004EE18C}"/>
  </bookViews>
  <sheets>
    <sheet name="COMPOSICOES_DA_OBRA" sheetId="2" r:id="rId1"/>
  </sheets>
  <externalReferences>
    <externalReference r:id="rId2"/>
  </externalReferences>
  <definedNames>
    <definedName name="_xlnm.Print_Area" localSheetId="0">COMPOSICOES_DA_OBRA!$A$1:$L$2568</definedName>
    <definedName name="JR_PAGE_ANCHOR_0_1" localSheetId="0">COMPOSICOES_DA_OBRA!$A$1</definedName>
    <definedName name="_xlnm.Print_Titles" localSheetId="0">COMPOSICOES_DA_OBRA!$1:$1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2565" i="2" l="1"/>
  <c r="L2566" i="2" s="1"/>
  <c r="L2567" i="2" s="1"/>
  <c r="L2558" i="2"/>
  <c r="L2559" i="2" s="1"/>
  <c r="L2560" i="2" s="1"/>
  <c r="L2557" i="2"/>
  <c r="L2548" i="2"/>
  <c r="L2549" i="2" s="1"/>
  <c r="L2551" i="2" s="1"/>
  <c r="L2552" i="2" s="1"/>
  <c r="L2553" i="2" s="1"/>
  <c r="L2547" i="2"/>
  <c r="L2540" i="2"/>
  <c r="L2541" i="2" s="1"/>
  <c r="L2542" i="2" s="1"/>
  <c r="L2534" i="2"/>
  <c r="L2535" i="2" s="1"/>
  <c r="L2536" i="2" s="1"/>
  <c r="L2528" i="2"/>
  <c r="L2529" i="2" s="1"/>
  <c r="L2530" i="2" s="1"/>
  <c r="L2518" i="2"/>
  <c r="L2519" i="2" s="1"/>
  <c r="L2520" i="2" s="1"/>
  <c r="L2522" i="2" s="1"/>
  <c r="L2523" i="2" s="1"/>
  <c r="L2524" i="2" s="1"/>
  <c r="L2512" i="2"/>
  <c r="L2513" i="2" s="1"/>
  <c r="L2511" i="2"/>
  <c r="L2505" i="2"/>
  <c r="L2506" i="2" s="1"/>
  <c r="L2507" i="2" s="1"/>
  <c r="L2500" i="2"/>
  <c r="L2501" i="2" s="1"/>
  <c r="L2499" i="2"/>
  <c r="L2490" i="2"/>
  <c r="L2491" i="2" s="1"/>
  <c r="L2493" i="2" s="1"/>
  <c r="L2494" i="2" s="1"/>
  <c r="L2495" i="2" s="1"/>
  <c r="L2489" i="2"/>
  <c r="L2482" i="2"/>
  <c r="L2483" i="2" s="1"/>
  <c r="L2484" i="2" s="1"/>
  <c r="L2477" i="2"/>
  <c r="L2478" i="2" s="1"/>
  <c r="L2476" i="2"/>
  <c r="L2470" i="2"/>
  <c r="L2471" i="2" s="1"/>
  <c r="L2472" i="2" s="1"/>
  <c r="L2465" i="2"/>
  <c r="L2466" i="2" s="1"/>
  <c r="L2464" i="2"/>
  <c r="L2458" i="2"/>
  <c r="L2459" i="2" s="1"/>
  <c r="L2460" i="2" s="1"/>
  <c r="L2453" i="2"/>
  <c r="L2454" i="2" s="1"/>
  <c r="L2452" i="2"/>
  <c r="L2443" i="2"/>
  <c r="L2444" i="2" s="1"/>
  <c r="L2446" i="2" s="1"/>
  <c r="L2447" i="2" s="1"/>
  <c r="L2448" i="2" s="1"/>
  <c r="L2442" i="2"/>
  <c r="L2435" i="2"/>
  <c r="L2436" i="2" s="1"/>
  <c r="L2437" i="2" s="1"/>
  <c r="L2430" i="2"/>
  <c r="L2431" i="2" s="1"/>
  <c r="L2429" i="2"/>
  <c r="L2423" i="2"/>
  <c r="L2424" i="2" s="1"/>
  <c r="L2425" i="2" s="1"/>
  <c r="L2413" i="2"/>
  <c r="L2414" i="2" s="1"/>
  <c r="L2415" i="2" s="1"/>
  <c r="L2417" i="2" s="1"/>
  <c r="L2418" i="2" s="1"/>
  <c r="L2419" i="2" s="1"/>
  <c r="L2407" i="2"/>
  <c r="L2408" i="2" s="1"/>
  <c r="L2406" i="2"/>
  <c r="L2396" i="2"/>
  <c r="L2397" i="2" s="1"/>
  <c r="L2398" i="2" s="1"/>
  <c r="L2400" i="2" s="1"/>
  <c r="L2401" i="2" s="1"/>
  <c r="L2402" i="2" s="1"/>
  <c r="L2389" i="2"/>
  <c r="L2390" i="2" s="1"/>
  <c r="L2391" i="2" s="1"/>
  <c r="L2379" i="2"/>
  <c r="L2380" i="2" s="1"/>
  <c r="L2381" i="2" s="1"/>
  <c r="L2383" i="2" s="1"/>
  <c r="L2384" i="2" s="1"/>
  <c r="L2385" i="2" s="1"/>
  <c r="L2372" i="2"/>
  <c r="L2373" i="2" s="1"/>
  <c r="L2374" i="2" s="1"/>
  <c r="L2366" i="2"/>
  <c r="L2367" i="2" s="1"/>
  <c r="L2368" i="2" s="1"/>
  <c r="L2361" i="2"/>
  <c r="L2362" i="2" s="1"/>
  <c r="L2360" i="2"/>
  <c r="L2354" i="2"/>
  <c r="L2355" i="2" s="1"/>
  <c r="L2356" i="2" s="1"/>
  <c r="L2348" i="2"/>
  <c r="L2349" i="2" s="1"/>
  <c r="L2350" i="2" s="1"/>
  <c r="L2342" i="2"/>
  <c r="L2343" i="2" s="1"/>
  <c r="L2344" i="2" s="1"/>
  <c r="L2337" i="2"/>
  <c r="L2338" i="2" s="1"/>
  <c r="L2332" i="2"/>
  <c r="L2333" i="2" s="1"/>
  <c r="L2334" i="2" s="1"/>
  <c r="L2336" i="2" s="1"/>
  <c r="L2321" i="2"/>
  <c r="L2322" i="2" s="1"/>
  <c r="L2323" i="2" s="1"/>
  <c r="L2325" i="2" s="1"/>
  <c r="L2326" i="2" s="1"/>
  <c r="L2327" i="2" s="1"/>
  <c r="L2310" i="2"/>
  <c r="L2311" i="2" s="1"/>
  <c r="L2312" i="2" s="1"/>
  <c r="L2314" i="2" s="1"/>
  <c r="L2315" i="2" s="1"/>
  <c r="L2316" i="2" s="1"/>
  <c r="L2303" i="2"/>
  <c r="L2304" i="2" s="1"/>
  <c r="L2305" i="2" s="1"/>
  <c r="L2297" i="2"/>
  <c r="L2298" i="2" s="1"/>
  <c r="L2299" i="2" s="1"/>
  <c r="L2292" i="2"/>
  <c r="L2293" i="2" s="1"/>
  <c r="L2291" i="2"/>
  <c r="L2285" i="2"/>
  <c r="L2286" i="2" s="1"/>
  <c r="L2287" i="2" s="1"/>
  <c r="L2279" i="2"/>
  <c r="L2280" i="2" s="1"/>
  <c r="L2281" i="2" s="1"/>
  <c r="L2273" i="2"/>
  <c r="L2274" i="2" s="1"/>
  <c r="L2275" i="2" s="1"/>
  <c r="L2272" i="2"/>
  <c r="L2268" i="2"/>
  <c r="L2265" i="2"/>
  <c r="L2266" i="2" s="1"/>
  <c r="L2267" i="2" s="1"/>
  <c r="L2258" i="2"/>
  <c r="L2259" i="2" s="1"/>
  <c r="L2260" i="2" s="1"/>
  <c r="L2261" i="2" s="1"/>
  <c r="L2250" i="2"/>
  <c r="L2249" i="2"/>
  <c r="L2251" i="2" s="1"/>
  <c r="L2252" i="2" s="1"/>
  <c r="L2253" i="2" s="1"/>
  <c r="L2248" i="2"/>
  <c r="L2247" i="2"/>
  <c r="L2239" i="2"/>
  <c r="L2238" i="2"/>
  <c r="L2237" i="2"/>
  <c r="L2236" i="2"/>
  <c r="L2240" i="2" s="1"/>
  <c r="L2241" i="2" s="1"/>
  <c r="L2242" i="2" s="1"/>
  <c r="L2230" i="2"/>
  <c r="L2229" i="2"/>
  <c r="L2228" i="2"/>
  <c r="L2227" i="2"/>
  <c r="L2226" i="2"/>
  <c r="L2222" i="2"/>
  <c r="L2221" i="2"/>
  <c r="L2220" i="2"/>
  <c r="L2219" i="2"/>
  <c r="L2223" i="2" s="1"/>
  <c r="L2216" i="2"/>
  <c r="L2215" i="2"/>
  <c r="L2217" i="2" s="1"/>
  <c r="L2214" i="2"/>
  <c r="L2213" i="2"/>
  <c r="L2207" i="2"/>
  <c r="L2206" i="2"/>
  <c r="L2205" i="2"/>
  <c r="L2208" i="2" s="1"/>
  <c r="L2202" i="2"/>
  <c r="L2203" i="2" s="1"/>
  <c r="L2209" i="2" s="1"/>
  <c r="L2211" i="2" s="1"/>
  <c r="L2194" i="2"/>
  <c r="L2193" i="2"/>
  <c r="L2192" i="2"/>
  <c r="L2195" i="2" s="1"/>
  <c r="L2191" i="2"/>
  <c r="L2187" i="2"/>
  <c r="L2186" i="2"/>
  <c r="L2185" i="2"/>
  <c r="L2184" i="2"/>
  <c r="L2188" i="2" s="1"/>
  <c r="L2181" i="2"/>
  <c r="L2180" i="2"/>
  <c r="L2179" i="2"/>
  <c r="L2178" i="2"/>
  <c r="L2182" i="2" s="1"/>
  <c r="L2196" i="2" s="1"/>
  <c r="L2197" i="2" s="1"/>
  <c r="L2172" i="2"/>
  <c r="L2171" i="2"/>
  <c r="L2173" i="2" s="1"/>
  <c r="L2174" i="2" s="1"/>
  <c r="L2176" i="2" s="1"/>
  <c r="L2164" i="2"/>
  <c r="L2163" i="2"/>
  <c r="L2162" i="2"/>
  <c r="L2161" i="2"/>
  <c r="L2160" i="2"/>
  <c r="L2165" i="2" s="1"/>
  <c r="L2166" i="2" s="1"/>
  <c r="L2167" i="2" s="1"/>
  <c r="L2159" i="2"/>
  <c r="L2152" i="2"/>
  <c r="L2151" i="2"/>
  <c r="L2153" i="2" s="1"/>
  <c r="L2147" i="2"/>
  <c r="L2146" i="2"/>
  <c r="L2148" i="2" s="1"/>
  <c r="L2143" i="2"/>
  <c r="L2142" i="2"/>
  <c r="L2141" i="2"/>
  <c r="L2140" i="2"/>
  <c r="L2139" i="2"/>
  <c r="L2138" i="2"/>
  <c r="L2144" i="2" s="1"/>
  <c r="L2137" i="2"/>
  <c r="L2134" i="2"/>
  <c r="L2133" i="2"/>
  <c r="L2135" i="2" s="1"/>
  <c r="L2127" i="2"/>
  <c r="L2122" i="2"/>
  <c r="L2123" i="2" s="1"/>
  <c r="L2124" i="2" s="1"/>
  <c r="L2126" i="2" s="1"/>
  <c r="L2128" i="2" s="1"/>
  <c r="L2129" i="2" s="1"/>
  <c r="L2115" i="2"/>
  <c r="L2112" i="2"/>
  <c r="L2114" i="2" s="1"/>
  <c r="L2116" i="2" s="1"/>
  <c r="L2117" i="2" s="1"/>
  <c r="L2111" i="2"/>
  <c r="L2110" i="2"/>
  <c r="L2100" i="2"/>
  <c r="L2101" i="2" s="1"/>
  <c r="L2103" i="2" s="1"/>
  <c r="L2104" i="2" s="1"/>
  <c r="L2105" i="2" s="1"/>
  <c r="L2099" i="2"/>
  <c r="L2093" i="2"/>
  <c r="L2094" i="2" s="1"/>
  <c r="L2092" i="2"/>
  <c r="L2088" i="2"/>
  <c r="L2087" i="2"/>
  <c r="L2086" i="2"/>
  <c r="L2078" i="2"/>
  <c r="L2079" i="2" s="1"/>
  <c r="L2075" i="2"/>
  <c r="L2074" i="2"/>
  <c r="L2068" i="2"/>
  <c r="L2067" i="2"/>
  <c r="L2057" i="2"/>
  <c r="L2058" i="2" s="1"/>
  <c r="L2055" i="2"/>
  <c r="L2054" i="2"/>
  <c r="L2047" i="2"/>
  <c r="L2046" i="2"/>
  <c r="L2045" i="2"/>
  <c r="L2044" i="2"/>
  <c r="L2043" i="2"/>
  <c r="L2039" i="2"/>
  <c r="L2038" i="2"/>
  <c r="L2037" i="2"/>
  <c r="L2036" i="2"/>
  <c r="L2040" i="2" s="1"/>
  <c r="L2033" i="2"/>
  <c r="L2032" i="2"/>
  <c r="L2034" i="2" s="1"/>
  <c r="L2031" i="2"/>
  <c r="L2030" i="2"/>
  <c r="L2029" i="2"/>
  <c r="L2023" i="2"/>
  <c r="L2024" i="2" s="1"/>
  <c r="L2026" i="2" s="1"/>
  <c r="L2022" i="2"/>
  <c r="L2015" i="2"/>
  <c r="L2014" i="2"/>
  <c r="L2013" i="2"/>
  <c r="L2012" i="2"/>
  <c r="L2011" i="2"/>
  <c r="L2010" i="2"/>
  <c r="L2006" i="2"/>
  <c r="L2005" i="2"/>
  <c r="L2004" i="2"/>
  <c r="L2003" i="2"/>
  <c r="L2002" i="2"/>
  <c r="L2001" i="2"/>
  <c r="L2007" i="2" s="1"/>
  <c r="L1998" i="2"/>
  <c r="L1997" i="2"/>
  <c r="L1996" i="2"/>
  <c r="L1995" i="2"/>
  <c r="L1994" i="2"/>
  <c r="L1993" i="2"/>
  <c r="L1992" i="2"/>
  <c r="L1999" i="2" s="1"/>
  <c r="L1986" i="2"/>
  <c r="L1990" i="2" s="1"/>
  <c r="L1985" i="2"/>
  <c r="L1982" i="2"/>
  <c r="L1983" i="2" s="1"/>
  <c r="L1987" i="2" s="1"/>
  <c r="L1989" i="2" s="1"/>
  <c r="L1974" i="2"/>
  <c r="L1973" i="2"/>
  <c r="L1972" i="2"/>
  <c r="L1971" i="2"/>
  <c r="L1975" i="2" s="1"/>
  <c r="L1970" i="2"/>
  <c r="L1967" i="2"/>
  <c r="L1966" i="2"/>
  <c r="L1965" i="2"/>
  <c r="L1964" i="2"/>
  <c r="L1963" i="2"/>
  <c r="L1962" i="2"/>
  <c r="L1959" i="2"/>
  <c r="L1960" i="2" s="1"/>
  <c r="L1956" i="2"/>
  <c r="L1955" i="2"/>
  <c r="L1954" i="2"/>
  <c r="L1953" i="2"/>
  <c r="L1952" i="2"/>
  <c r="L1945" i="2"/>
  <c r="L1946" i="2" s="1"/>
  <c r="L1947" i="2" s="1"/>
  <c r="L1949" i="2" s="1"/>
  <c r="L1938" i="2"/>
  <c r="L1937" i="2"/>
  <c r="L1936" i="2"/>
  <c r="L1935" i="2"/>
  <c r="L1934" i="2"/>
  <c r="L1933" i="2"/>
  <c r="L1939" i="2" s="1"/>
  <c r="L1929" i="2"/>
  <c r="L1928" i="2"/>
  <c r="L1927" i="2"/>
  <c r="L1926" i="2"/>
  <c r="L1925" i="2"/>
  <c r="L1924" i="2"/>
  <c r="L1930" i="2" s="1"/>
  <c r="L1921" i="2"/>
  <c r="L1920" i="2"/>
  <c r="L1919" i="2"/>
  <c r="L1918" i="2"/>
  <c r="L1917" i="2"/>
  <c r="L1916" i="2"/>
  <c r="L1915" i="2"/>
  <c r="L1909" i="2"/>
  <c r="L1913" i="2" s="1"/>
  <c r="L1908" i="2"/>
  <c r="L1906" i="2"/>
  <c r="L1910" i="2" s="1"/>
  <c r="L1912" i="2" s="1"/>
  <c r="L1905" i="2"/>
  <c r="L1894" i="2"/>
  <c r="L1895" i="2" s="1"/>
  <c r="L1892" i="2"/>
  <c r="L1896" i="2" s="1"/>
  <c r="L1898" i="2" s="1"/>
  <c r="L1899" i="2" s="1"/>
  <c r="L1900" i="2" s="1"/>
  <c r="L1891" i="2"/>
  <c r="L1884" i="2"/>
  <c r="L1879" i="2"/>
  <c r="L1880" i="2" s="1"/>
  <c r="L1881" i="2" s="1"/>
  <c r="L1883" i="2" s="1"/>
  <c r="L1885" i="2" s="1"/>
  <c r="L1886" i="2" s="1"/>
  <c r="L1868" i="2"/>
  <c r="L1872" i="2" s="1"/>
  <c r="L1867" i="2"/>
  <c r="L1865" i="2"/>
  <c r="L1869" i="2" s="1"/>
  <c r="L1871" i="2" s="1"/>
  <c r="L1864" i="2"/>
  <c r="L1863" i="2"/>
  <c r="L1862" i="2"/>
  <c r="L1861" i="2"/>
  <c r="L1860" i="2"/>
  <c r="L1853" i="2"/>
  <c r="L1848" i="2"/>
  <c r="L1849" i="2" s="1"/>
  <c r="L1850" i="2" s="1"/>
  <c r="L1852" i="2" s="1"/>
  <c r="L1854" i="2" s="1"/>
  <c r="L1855" i="2" s="1"/>
  <c r="L1836" i="2"/>
  <c r="L1837" i="2" s="1"/>
  <c r="L1841" i="2" s="1"/>
  <c r="L1834" i="2"/>
  <c r="L1838" i="2" s="1"/>
  <c r="L1840" i="2" s="1"/>
  <c r="L1842" i="2" s="1"/>
  <c r="L1843" i="2" s="1"/>
  <c r="L1833" i="2"/>
  <c r="L1826" i="2"/>
  <c r="L1821" i="2"/>
  <c r="L1822" i="2" s="1"/>
  <c r="L1818" i="2"/>
  <c r="L1819" i="2" s="1"/>
  <c r="L1807" i="2"/>
  <c r="L1811" i="2" s="1"/>
  <c r="L1806" i="2"/>
  <c r="L1803" i="2"/>
  <c r="L1804" i="2" s="1"/>
  <c r="L1795" i="2"/>
  <c r="L1796" i="2" s="1"/>
  <c r="L1788" i="2"/>
  <c r="L1789" i="2" s="1"/>
  <c r="L1790" i="2" s="1"/>
  <c r="L1792" i="2" s="1"/>
  <c r="L1781" i="2"/>
  <c r="L1780" i="2"/>
  <c r="L1779" i="2"/>
  <c r="L1782" i="2" s="1"/>
  <c r="L1775" i="2"/>
  <c r="L1774" i="2"/>
  <c r="L1773" i="2"/>
  <c r="L1776" i="2" s="1"/>
  <c r="L1770" i="2"/>
  <c r="L1769" i="2"/>
  <c r="L1771" i="2" s="1"/>
  <c r="L1766" i="2"/>
  <c r="L1767" i="2" s="1"/>
  <c r="L1759" i="2"/>
  <c r="L1760" i="2" s="1"/>
  <c r="L1758" i="2"/>
  <c r="L1757" i="2"/>
  <c r="L1753" i="2"/>
  <c r="L1752" i="2"/>
  <c r="L1754" i="2" s="1"/>
  <c r="L1751" i="2"/>
  <c r="L1748" i="2"/>
  <c r="L1747" i="2"/>
  <c r="L1749" i="2" s="1"/>
  <c r="L1744" i="2"/>
  <c r="L1745" i="2" s="1"/>
  <c r="L1737" i="2"/>
  <c r="L1736" i="2"/>
  <c r="L1735" i="2"/>
  <c r="L1738" i="2" s="1"/>
  <c r="L1731" i="2"/>
  <c r="L1730" i="2"/>
  <c r="L1729" i="2"/>
  <c r="L1732" i="2" s="1"/>
  <c r="L1726" i="2"/>
  <c r="L1725" i="2"/>
  <c r="L1724" i="2"/>
  <c r="L1727" i="2" s="1"/>
  <c r="L1721" i="2"/>
  <c r="L1720" i="2"/>
  <c r="L1719" i="2"/>
  <c r="L1722" i="2" s="1"/>
  <c r="L1713" i="2"/>
  <c r="L1717" i="2" s="1"/>
  <c r="L1712" i="2"/>
  <c r="L1711" i="2"/>
  <c r="L1710" i="2"/>
  <c r="L1708" i="2"/>
  <c r="L1707" i="2"/>
  <c r="L1700" i="2"/>
  <c r="L1699" i="2"/>
  <c r="L1692" i="2"/>
  <c r="L1691" i="2"/>
  <c r="L1693" i="2" s="1"/>
  <c r="L1689" i="2"/>
  <c r="L1688" i="2"/>
  <c r="L1681" i="2"/>
  <c r="L1680" i="2"/>
  <c r="L1676" i="2"/>
  <c r="L1677" i="2" s="1"/>
  <c r="L1674" i="2"/>
  <c r="L1673" i="2"/>
  <c r="L1667" i="2"/>
  <c r="L1666" i="2"/>
  <c r="L1663" i="2"/>
  <c r="L1662" i="2"/>
  <c r="L1660" i="2"/>
  <c r="L1668" i="2" s="1"/>
  <c r="L1669" i="2" s="1"/>
  <c r="L1659" i="2"/>
  <c r="L1650" i="2"/>
  <c r="L1652" i="2" s="1"/>
  <c r="L1649" i="2"/>
  <c r="L1648" i="2"/>
  <c r="L1641" i="2"/>
  <c r="L1642" i="2" s="1"/>
  <c r="L1638" i="2"/>
  <c r="L1637" i="2"/>
  <c r="L1634" i="2"/>
  <c r="L1635" i="2" s="1"/>
  <c r="L1627" i="2"/>
  <c r="L1628" i="2" s="1"/>
  <c r="L1626" i="2"/>
  <c r="L1622" i="2"/>
  <c r="L1621" i="2"/>
  <c r="L1623" i="2" s="1"/>
  <c r="L1618" i="2"/>
  <c r="L1617" i="2"/>
  <c r="L1616" i="2"/>
  <c r="L1619" i="2" s="1"/>
  <c r="L1609" i="2"/>
  <c r="L1608" i="2"/>
  <c r="L1610" i="2" s="1"/>
  <c r="L1614" i="2" s="1"/>
  <c r="L1605" i="2"/>
  <c r="L1604" i="2"/>
  <c r="L1603" i="2"/>
  <c r="L1606" i="2" s="1"/>
  <c r="L1595" i="2"/>
  <c r="L1594" i="2"/>
  <c r="L1593" i="2"/>
  <c r="L1596" i="2" s="1"/>
  <c r="L1589" i="2"/>
  <c r="L1588" i="2"/>
  <c r="L1587" i="2"/>
  <c r="L1590" i="2" s="1"/>
  <c r="L1584" i="2"/>
  <c r="L1583" i="2"/>
  <c r="L1582" i="2"/>
  <c r="L1585" i="2" s="1"/>
  <c r="L1581" i="2"/>
  <c r="L1574" i="2"/>
  <c r="L1575" i="2" s="1"/>
  <c r="L1579" i="2" s="1"/>
  <c r="L1573" i="2"/>
  <c r="L1571" i="2"/>
  <c r="L1576" i="2" s="1"/>
  <c r="L1578" i="2" s="1"/>
  <c r="L1570" i="2"/>
  <c r="L1558" i="2"/>
  <c r="L1559" i="2" s="1"/>
  <c r="L1563" i="2" s="1"/>
  <c r="L1555" i="2"/>
  <c r="L1556" i="2" s="1"/>
  <c r="L1560" i="2" s="1"/>
  <c r="L1562" i="2" s="1"/>
  <c r="L1564" i="2" s="1"/>
  <c r="L1565" i="2" s="1"/>
  <c r="L1547" i="2"/>
  <c r="L1546" i="2"/>
  <c r="L1545" i="2"/>
  <c r="L1548" i="2" s="1"/>
  <c r="L1541" i="2"/>
  <c r="L1540" i="2"/>
  <c r="L1539" i="2"/>
  <c r="L1542" i="2" s="1"/>
  <c r="L1536" i="2"/>
  <c r="L1535" i="2"/>
  <c r="L1534" i="2"/>
  <c r="L1537" i="2" s="1"/>
  <c r="L1531" i="2"/>
  <c r="L1530" i="2"/>
  <c r="L1529" i="2"/>
  <c r="L1532" i="2" s="1"/>
  <c r="L1549" i="2" s="1"/>
  <c r="L1550" i="2" s="1"/>
  <c r="L1522" i="2"/>
  <c r="L1521" i="2"/>
  <c r="L1523" i="2" s="1"/>
  <c r="L1527" i="2" s="1"/>
  <c r="L1520" i="2"/>
  <c r="L1518" i="2"/>
  <c r="L1524" i="2" s="1"/>
  <c r="L1526" i="2" s="1"/>
  <c r="L1517" i="2"/>
  <c r="L1510" i="2"/>
  <c r="L1509" i="2"/>
  <c r="L1503" i="2"/>
  <c r="L1502" i="2"/>
  <c r="L1504" i="2" s="1"/>
  <c r="L1499" i="2"/>
  <c r="L1498" i="2"/>
  <c r="L1500" i="2" s="1"/>
  <c r="L1505" i="2" s="1"/>
  <c r="L1507" i="2" s="1"/>
  <c r="L1511" i="2" s="1"/>
  <c r="L1512" i="2" s="1"/>
  <c r="L1491" i="2"/>
  <c r="L1490" i="2"/>
  <c r="L1483" i="2"/>
  <c r="L1484" i="2" s="1"/>
  <c r="L1488" i="2" s="1"/>
  <c r="L1482" i="2"/>
  <c r="L1480" i="2"/>
  <c r="L1485" i="2" s="1"/>
  <c r="L1487" i="2" s="1"/>
  <c r="L1492" i="2" s="1"/>
  <c r="L1493" i="2" s="1"/>
  <c r="L1479" i="2"/>
  <c r="L1478" i="2"/>
  <c r="L1470" i="2"/>
  <c r="L1471" i="2" s="1"/>
  <c r="L1463" i="2"/>
  <c r="L1462" i="2"/>
  <c r="L1464" i="2" s="1"/>
  <c r="L1468" i="2" s="1"/>
  <c r="L1460" i="2"/>
  <c r="L1465" i="2" s="1"/>
  <c r="L1467" i="2" s="1"/>
  <c r="L1472" i="2" s="1"/>
  <c r="L1473" i="2" s="1"/>
  <c r="L1459" i="2"/>
  <c r="L1451" i="2"/>
  <c r="L1452" i="2" s="1"/>
  <c r="L1444" i="2"/>
  <c r="L1443" i="2"/>
  <c r="L1445" i="2" s="1"/>
  <c r="L1449" i="2" s="1"/>
  <c r="L1441" i="2"/>
  <c r="L1446" i="2" s="1"/>
  <c r="L1448" i="2" s="1"/>
  <c r="L1440" i="2"/>
  <c r="L1432" i="2"/>
  <c r="L1431" i="2"/>
  <c r="L1430" i="2"/>
  <c r="L1429" i="2"/>
  <c r="L1428" i="2"/>
  <c r="L1433" i="2" s="1"/>
  <c r="L1424" i="2"/>
  <c r="L1423" i="2"/>
  <c r="L1422" i="2"/>
  <c r="L1421" i="2"/>
  <c r="L1420" i="2"/>
  <c r="L1417" i="2"/>
  <c r="L1416" i="2"/>
  <c r="L1415" i="2"/>
  <c r="L1414" i="2"/>
  <c r="L1413" i="2"/>
  <c r="L1418" i="2" s="1"/>
  <c r="L1409" i="2"/>
  <c r="L1411" i="2" s="1"/>
  <c r="L1408" i="2"/>
  <c r="L1407" i="2"/>
  <c r="L1406" i="2"/>
  <c r="L1399" i="2"/>
  <c r="L1400" i="2" s="1"/>
  <c r="L1393" i="2"/>
  <c r="L1392" i="2"/>
  <c r="L1394" i="2" s="1"/>
  <c r="L1390" i="2"/>
  <c r="L1395" i="2" s="1"/>
  <c r="L1397" i="2" s="1"/>
  <c r="L1389" i="2"/>
  <c r="L1381" i="2"/>
  <c r="L1382" i="2" s="1"/>
  <c r="L1378" i="2"/>
  <c r="L1377" i="2"/>
  <c r="L1371" i="2"/>
  <c r="L1370" i="2"/>
  <c r="L1367" i="2"/>
  <c r="L1368" i="2" s="1"/>
  <c r="L1359" i="2"/>
  <c r="L1360" i="2" s="1"/>
  <c r="L1356" i="2"/>
  <c r="L1355" i="2"/>
  <c r="L1353" i="2"/>
  <c r="L1352" i="2"/>
  <c r="L1350" i="2"/>
  <c r="L1346" i="2"/>
  <c r="L1345" i="2"/>
  <c r="L1347" i="2" s="1"/>
  <c r="L1342" i="2"/>
  <c r="L1343" i="2" s="1"/>
  <c r="L1348" i="2" s="1"/>
  <c r="L1334" i="2"/>
  <c r="L1333" i="2"/>
  <c r="L1332" i="2"/>
  <c r="L1331" i="2"/>
  <c r="L1335" i="2" s="1"/>
  <c r="L1327" i="2"/>
  <c r="L1326" i="2"/>
  <c r="L1325" i="2"/>
  <c r="L1324" i="2"/>
  <c r="L1328" i="2" s="1"/>
  <c r="L1321" i="2"/>
  <c r="L1320" i="2"/>
  <c r="L1319" i="2"/>
  <c r="L1322" i="2" s="1"/>
  <c r="L1318" i="2"/>
  <c r="L1316" i="2"/>
  <c r="L1312" i="2"/>
  <c r="L1313" i="2" s="1"/>
  <c r="L1314" i="2" s="1"/>
  <c r="L1306" i="2"/>
  <c r="L1301" i="2"/>
  <c r="L1302" i="2" s="1"/>
  <c r="L1303" i="2" s="1"/>
  <c r="L1305" i="2" s="1"/>
  <c r="L1307" i="2" s="1"/>
  <c r="L1308" i="2" s="1"/>
  <c r="L1295" i="2"/>
  <c r="L1296" i="2" s="1"/>
  <c r="L1290" i="2"/>
  <c r="L1291" i="2" s="1"/>
  <c r="L1292" i="2" s="1"/>
  <c r="L1294" i="2" s="1"/>
  <c r="L1283" i="2"/>
  <c r="L1279" i="2"/>
  <c r="L1280" i="2" s="1"/>
  <c r="L1282" i="2" s="1"/>
  <c r="L1284" i="2" s="1"/>
  <c r="L1285" i="2" s="1"/>
  <c r="L1278" i="2"/>
  <c r="L1271" i="2"/>
  <c r="L1266" i="2"/>
  <c r="L1267" i="2" s="1"/>
  <c r="L1268" i="2" s="1"/>
  <c r="L1270" i="2" s="1"/>
  <c r="L1272" i="2" s="1"/>
  <c r="L1273" i="2" s="1"/>
  <c r="L1259" i="2"/>
  <c r="L1255" i="2"/>
  <c r="L1256" i="2" s="1"/>
  <c r="L1258" i="2" s="1"/>
  <c r="L1260" i="2" s="1"/>
  <c r="L1261" i="2" s="1"/>
  <c r="L1254" i="2"/>
  <c r="L1244" i="2"/>
  <c r="L1245" i="2" s="1"/>
  <c r="L1247" i="2" s="1"/>
  <c r="L1248" i="2" s="1"/>
  <c r="L1249" i="2" s="1"/>
  <c r="L1243" i="2"/>
  <c r="L1236" i="2"/>
  <c r="L1233" i="2"/>
  <c r="L1235" i="2" s="1"/>
  <c r="L1237" i="2" s="1"/>
  <c r="L1238" i="2" s="1"/>
  <c r="L1232" i="2"/>
  <c r="L1231" i="2"/>
  <c r="L1228" i="2"/>
  <c r="L1229" i="2" s="1"/>
  <c r="L1221" i="2"/>
  <c r="L1220" i="2"/>
  <c r="L1216" i="2"/>
  <c r="L1217" i="2" s="1"/>
  <c r="L1213" i="2"/>
  <c r="L1214" i="2" s="1"/>
  <c r="L1211" i="2"/>
  <c r="L1210" i="2"/>
  <c r="L1204" i="2"/>
  <c r="L1205" i="2" s="1"/>
  <c r="L1206" i="2" s="1"/>
  <c r="L1208" i="2" s="1"/>
  <c r="L1222" i="2" s="1"/>
  <c r="L1223" i="2" s="1"/>
  <c r="L1193" i="2"/>
  <c r="L1197" i="2" s="1"/>
  <c r="L1192" i="2"/>
  <c r="L1189" i="2"/>
  <c r="L1190" i="2" s="1"/>
  <c r="L1194" i="2" s="1"/>
  <c r="L1196" i="2" s="1"/>
  <c r="L1198" i="2" s="1"/>
  <c r="L1199" i="2" s="1"/>
  <c r="L1177" i="2"/>
  <c r="L1178" i="2" s="1"/>
  <c r="L1182" i="2" s="1"/>
  <c r="L1174" i="2"/>
  <c r="L1173" i="2"/>
  <c r="L1172" i="2"/>
  <c r="L1171" i="2"/>
  <c r="L1170" i="2"/>
  <c r="L1175" i="2" s="1"/>
  <c r="L1159" i="2"/>
  <c r="L1163" i="2" s="1"/>
  <c r="L1158" i="2"/>
  <c r="L1156" i="2"/>
  <c r="L1160" i="2" s="1"/>
  <c r="L1162" i="2" s="1"/>
  <c r="L1164" i="2" s="1"/>
  <c r="L1165" i="2" s="1"/>
  <c r="L1155" i="2"/>
  <c r="L1143" i="2"/>
  <c r="L1144" i="2" s="1"/>
  <c r="L1148" i="2" s="1"/>
  <c r="L1140" i="2"/>
  <c r="L1141" i="2" s="1"/>
  <c r="L1145" i="2" s="1"/>
  <c r="L1147" i="2" s="1"/>
  <c r="L1149" i="2" s="1"/>
  <c r="L1150" i="2" s="1"/>
  <c r="L1133" i="2"/>
  <c r="L1132" i="2"/>
  <c r="L1128" i="2"/>
  <c r="L1129" i="2" s="1"/>
  <c r="L1125" i="2"/>
  <c r="L1126" i="2" s="1"/>
  <c r="L1122" i="2"/>
  <c r="L1123" i="2" s="1"/>
  <c r="L1116" i="2"/>
  <c r="L1117" i="2" s="1"/>
  <c r="L1119" i="2" s="1"/>
  <c r="L1120" i="2" s="1"/>
  <c r="L1115" i="2"/>
  <c r="L1114" i="2"/>
  <c r="L1107" i="2"/>
  <c r="L1108" i="2" s="1"/>
  <c r="L1103" i="2"/>
  <c r="L1104" i="2" s="1"/>
  <c r="L1100" i="2"/>
  <c r="L1099" i="2"/>
  <c r="L1098" i="2"/>
  <c r="L1097" i="2"/>
  <c r="L1101" i="2" s="1"/>
  <c r="L1094" i="2"/>
  <c r="L1095" i="2" s="1"/>
  <c r="L1087" i="2"/>
  <c r="L1088" i="2" s="1"/>
  <c r="L1089" i="2" s="1"/>
  <c r="L1091" i="2" s="1"/>
  <c r="L1080" i="2"/>
  <c r="L1081" i="2" s="1"/>
  <c r="L1077" i="2"/>
  <c r="L1076" i="2"/>
  <c r="L1073" i="2"/>
  <c r="L1072" i="2"/>
  <c r="L1071" i="2"/>
  <c r="L1070" i="2"/>
  <c r="L1074" i="2" s="1"/>
  <c r="L1068" i="2"/>
  <c r="L1067" i="2"/>
  <c r="L1062" i="2"/>
  <c r="L1064" i="2" s="1"/>
  <c r="L1061" i="2"/>
  <c r="L1060" i="2"/>
  <c r="L1053" i="2"/>
  <c r="L1052" i="2"/>
  <c r="L1054" i="2" s="1"/>
  <c r="L1048" i="2"/>
  <c r="L1047" i="2"/>
  <c r="L1049" i="2" s="1"/>
  <c r="L1044" i="2"/>
  <c r="L1043" i="2"/>
  <c r="L1042" i="2"/>
  <c r="L1041" i="2"/>
  <c r="L1040" i="2"/>
  <c r="L1039" i="2"/>
  <c r="L1038" i="2"/>
  <c r="L1045" i="2" s="1"/>
  <c r="L1035" i="2"/>
  <c r="L1036" i="2" s="1"/>
  <c r="L1034" i="2"/>
  <c r="L1028" i="2"/>
  <c r="L1027" i="2"/>
  <c r="L1026" i="2"/>
  <c r="L1022" i="2"/>
  <c r="L1023" i="2" s="1"/>
  <c r="L1021" i="2"/>
  <c r="L1018" i="2"/>
  <c r="L1017" i="2"/>
  <c r="L1016" i="2"/>
  <c r="L1015" i="2"/>
  <c r="L1014" i="2"/>
  <c r="L1013" i="2"/>
  <c r="L1012" i="2"/>
  <c r="L1009" i="2"/>
  <c r="L1008" i="2"/>
  <c r="L1010" i="2" s="1"/>
  <c r="L1001" i="2"/>
  <c r="L1002" i="2" s="1"/>
  <c r="L997" i="2"/>
  <c r="L996" i="2"/>
  <c r="L995" i="2"/>
  <c r="L998" i="2" s="1"/>
  <c r="L993" i="2"/>
  <c r="L992" i="2"/>
  <c r="L985" i="2"/>
  <c r="L986" i="2" s="1"/>
  <c r="L990" i="2" s="1"/>
  <c r="L983" i="2"/>
  <c r="L987" i="2" s="1"/>
  <c r="L989" i="2" s="1"/>
  <c r="L1003" i="2" s="1"/>
  <c r="L1004" i="2" s="1"/>
  <c r="L982" i="2"/>
  <c r="L975" i="2"/>
  <c r="L974" i="2"/>
  <c r="L970" i="2"/>
  <c r="L969" i="2"/>
  <c r="L971" i="2" s="1"/>
  <c r="L968" i="2"/>
  <c r="L965" i="2"/>
  <c r="L966" i="2" s="1"/>
  <c r="L958" i="2"/>
  <c r="L959" i="2" s="1"/>
  <c r="L963" i="2" s="1"/>
  <c r="L956" i="2"/>
  <c r="L955" i="2"/>
  <c r="L947" i="2"/>
  <c r="L948" i="2" s="1"/>
  <c r="L943" i="2"/>
  <c r="L942" i="2"/>
  <c r="L941" i="2"/>
  <c r="L944" i="2" s="1"/>
  <c r="L938" i="2"/>
  <c r="L939" i="2" s="1"/>
  <c r="L932" i="2"/>
  <c r="L936" i="2" s="1"/>
  <c r="L931" i="2"/>
  <c r="L928" i="2"/>
  <c r="L929" i="2" s="1"/>
  <c r="L921" i="2"/>
  <c r="L920" i="2"/>
  <c r="L917" i="2"/>
  <c r="L916" i="2"/>
  <c r="L915" i="2"/>
  <c r="L914" i="2"/>
  <c r="L912" i="2"/>
  <c r="L911" i="2"/>
  <c r="L904" i="2"/>
  <c r="L905" i="2" s="1"/>
  <c r="L909" i="2" s="1"/>
  <c r="L901" i="2"/>
  <c r="L902" i="2" s="1"/>
  <c r="L906" i="2" s="1"/>
  <c r="L908" i="2" s="1"/>
  <c r="L922" i="2" s="1"/>
  <c r="L923" i="2" s="1"/>
  <c r="L893" i="2"/>
  <c r="L892" i="2"/>
  <c r="L891" i="2"/>
  <c r="L890" i="2"/>
  <c r="L889" i="2"/>
  <c r="L894" i="2" s="1"/>
  <c r="L895" i="2" s="1"/>
  <c r="L896" i="2" s="1"/>
  <c r="L888" i="2"/>
  <c r="L881" i="2"/>
  <c r="L880" i="2"/>
  <c r="L879" i="2"/>
  <c r="L878" i="2"/>
  <c r="L877" i="2"/>
  <c r="L876" i="2"/>
  <c r="L882" i="2" s="1"/>
  <c r="L883" i="2" s="1"/>
  <c r="L884" i="2" s="1"/>
  <c r="L869" i="2"/>
  <c r="L870" i="2" s="1"/>
  <c r="L871" i="2" s="1"/>
  <c r="L872" i="2" s="1"/>
  <c r="L868" i="2"/>
  <c r="L861" i="2"/>
  <c r="L860" i="2"/>
  <c r="L854" i="2"/>
  <c r="L855" i="2" s="1"/>
  <c r="L856" i="2" s="1"/>
  <c r="L853" i="2"/>
  <c r="L852" i="2"/>
  <c r="L845" i="2"/>
  <c r="L846" i="2" s="1"/>
  <c r="L847" i="2" s="1"/>
  <c r="L848" i="2" s="1"/>
  <c r="L844" i="2"/>
  <c r="L837" i="2"/>
  <c r="L838" i="2" s="1"/>
  <c r="L834" i="2"/>
  <c r="L833" i="2"/>
  <c r="L830" i="2"/>
  <c r="L831" i="2" s="1"/>
  <c r="L829" i="2"/>
  <c r="L822" i="2"/>
  <c r="L823" i="2" s="1"/>
  <c r="L827" i="2" s="1"/>
  <c r="L819" i="2"/>
  <c r="L820" i="2" s="1"/>
  <c r="L811" i="2"/>
  <c r="L812" i="2" s="1"/>
  <c r="L807" i="2"/>
  <c r="L808" i="2" s="1"/>
  <c r="L805" i="2"/>
  <c r="L804" i="2"/>
  <c r="L801" i="2"/>
  <c r="L802" i="2" s="1"/>
  <c r="L795" i="2"/>
  <c r="L796" i="2" s="1"/>
  <c r="L798" i="2" s="1"/>
  <c r="L794" i="2"/>
  <c r="L793" i="2"/>
  <c r="L787" i="2"/>
  <c r="L788" i="2" s="1"/>
  <c r="L789" i="2" s="1"/>
  <c r="L786" i="2"/>
  <c r="L785" i="2"/>
  <c r="L784" i="2"/>
  <c r="L783" i="2"/>
  <c r="L782" i="2"/>
  <c r="L781" i="2"/>
  <c r="L780" i="2"/>
  <c r="L773" i="2"/>
  <c r="L772" i="2"/>
  <c r="L771" i="2"/>
  <c r="L770" i="2"/>
  <c r="L769" i="2"/>
  <c r="L768" i="2"/>
  <c r="L767" i="2"/>
  <c r="L763" i="2"/>
  <c r="L760" i="2"/>
  <c r="L753" i="2"/>
  <c r="L754" i="2" s="1"/>
  <c r="L755" i="2" s="1"/>
  <c r="L756" i="2" s="1"/>
  <c r="L749" i="2"/>
  <c r="L747" i="2"/>
  <c r="L748" i="2" s="1"/>
  <c r="L746" i="2"/>
  <c r="L740" i="2"/>
  <c r="L741" i="2" s="1"/>
  <c r="L742" i="2" s="1"/>
  <c r="L739" i="2"/>
  <c r="L731" i="2"/>
  <c r="L732" i="2" s="1"/>
  <c r="L733" i="2" s="1"/>
  <c r="L734" i="2" s="1"/>
  <c r="L725" i="2"/>
  <c r="L726" i="2" s="1"/>
  <c r="L727" i="2" s="1"/>
  <c r="L724" i="2"/>
  <c r="L718" i="2"/>
  <c r="L719" i="2" s="1"/>
  <c r="L720" i="2" s="1"/>
  <c r="L717" i="2"/>
  <c r="L712" i="2"/>
  <c r="L713" i="2" s="1"/>
  <c r="L710" i="2"/>
  <c r="L711" i="2" s="1"/>
  <c r="L704" i="2"/>
  <c r="L700" i="2"/>
  <c r="L701" i="2" s="1"/>
  <c r="L703" i="2" s="1"/>
  <c r="L705" i="2" s="1"/>
  <c r="L706" i="2" s="1"/>
  <c r="L699" i="2"/>
  <c r="L692" i="2"/>
  <c r="L688" i="2"/>
  <c r="L689" i="2" s="1"/>
  <c r="L691" i="2" s="1"/>
  <c r="L693" i="2" s="1"/>
  <c r="L694" i="2" s="1"/>
  <c r="L687" i="2"/>
  <c r="L678" i="2"/>
  <c r="L680" i="2" s="1"/>
  <c r="L681" i="2" s="1"/>
  <c r="L682" i="2" s="1"/>
  <c r="L677" i="2"/>
  <c r="L676" i="2"/>
  <c r="L667" i="2"/>
  <c r="L668" i="2" s="1"/>
  <c r="L664" i="2"/>
  <c r="L663" i="2"/>
  <c r="L660" i="2"/>
  <c r="L661" i="2" s="1"/>
  <c r="L654" i="2"/>
  <c r="L658" i="2" s="1"/>
  <c r="L653" i="2"/>
  <c r="L650" i="2"/>
  <c r="L649" i="2"/>
  <c r="L651" i="2" s="1"/>
  <c r="L655" i="2" s="1"/>
  <c r="L657" i="2" s="1"/>
  <c r="L669" i="2" s="1"/>
  <c r="L670" i="2" s="1"/>
  <c r="L648" i="2"/>
  <c r="L641" i="2"/>
  <c r="L640" i="2"/>
  <c r="L638" i="2"/>
  <c r="L633" i="2"/>
  <c r="L634" i="2" s="1"/>
  <c r="L630" i="2"/>
  <c r="L629" i="2"/>
  <c r="L622" i="2"/>
  <c r="L621" i="2"/>
  <c r="L620" i="2"/>
  <c r="L616" i="2"/>
  <c r="L617" i="2" s="1"/>
  <c r="L615" i="2"/>
  <c r="L613" i="2"/>
  <c r="L612" i="2"/>
  <c r="L611" i="2"/>
  <c r="L610" i="2"/>
  <c r="L603" i="2"/>
  <c r="L604" i="2" s="1"/>
  <c r="L608" i="2" s="1"/>
  <c r="L600" i="2"/>
  <c r="L599" i="2"/>
  <c r="L598" i="2"/>
  <c r="L601" i="2" s="1"/>
  <c r="L605" i="2" s="1"/>
  <c r="L607" i="2" s="1"/>
  <c r="L623" i="2" s="1"/>
  <c r="L624" i="2" s="1"/>
  <c r="L597" i="2"/>
  <c r="L589" i="2"/>
  <c r="L590" i="2" s="1"/>
  <c r="L582" i="2"/>
  <c r="L583" i="2" s="1"/>
  <c r="L579" i="2"/>
  <c r="L578" i="2"/>
  <c r="L580" i="2" s="1"/>
  <c r="L571" i="2"/>
  <c r="L566" i="2"/>
  <c r="L565" i="2"/>
  <c r="L567" i="2" s="1"/>
  <c r="L568" i="2" s="1"/>
  <c r="L570" i="2" s="1"/>
  <c r="L572" i="2" s="1"/>
  <c r="L573" i="2" s="1"/>
  <c r="L556" i="2"/>
  <c r="L555" i="2"/>
  <c r="L557" i="2" s="1"/>
  <c r="L551" i="2"/>
  <c r="L550" i="2"/>
  <c r="L552" i="2" s="1"/>
  <c r="L548" i="2"/>
  <c r="L547" i="2"/>
  <c r="L544" i="2"/>
  <c r="L543" i="2"/>
  <c r="L545" i="2" s="1"/>
  <c r="L542" i="2"/>
  <c r="L536" i="2"/>
  <c r="L540" i="2" s="1"/>
  <c r="L535" i="2"/>
  <c r="L532" i="2"/>
  <c r="L531" i="2"/>
  <c r="L530" i="2"/>
  <c r="L533" i="2" s="1"/>
  <c r="L537" i="2" s="1"/>
  <c r="L539" i="2" s="1"/>
  <c r="L558" i="2" s="1"/>
  <c r="L559" i="2" s="1"/>
  <c r="L529" i="2"/>
  <c r="L528" i="2"/>
  <c r="L519" i="2"/>
  <c r="L518" i="2"/>
  <c r="L514" i="2"/>
  <c r="L513" i="2"/>
  <c r="L510" i="2"/>
  <c r="L511" i="2" s="1"/>
  <c r="L507" i="2"/>
  <c r="L506" i="2"/>
  <c r="L505" i="2"/>
  <c r="L508" i="2" s="1"/>
  <c r="L498" i="2"/>
  <c r="L499" i="2" s="1"/>
  <c r="L495" i="2"/>
  <c r="L494" i="2"/>
  <c r="L493" i="2"/>
  <c r="L492" i="2"/>
  <c r="L496" i="2" s="1"/>
  <c r="L500" i="2" s="1"/>
  <c r="L502" i="2" s="1"/>
  <c r="L491" i="2"/>
  <c r="L479" i="2"/>
  <c r="L480" i="2" s="1"/>
  <c r="L484" i="2" s="1"/>
  <c r="L476" i="2"/>
  <c r="L475" i="2"/>
  <c r="L474" i="2"/>
  <c r="L473" i="2"/>
  <c r="L472" i="2"/>
  <c r="L471" i="2"/>
  <c r="L459" i="2"/>
  <c r="L460" i="2" s="1"/>
  <c r="L464" i="2" s="1"/>
  <c r="L456" i="2"/>
  <c r="L455" i="2"/>
  <c r="L454" i="2"/>
  <c r="L453" i="2"/>
  <c r="L452" i="2"/>
  <c r="L457" i="2" s="1"/>
  <c r="L461" i="2" s="1"/>
  <c r="L463" i="2" s="1"/>
  <c r="L465" i="2" s="1"/>
  <c r="L466" i="2" s="1"/>
  <c r="L441" i="2"/>
  <c r="L445" i="2" s="1"/>
  <c r="L440" i="2"/>
  <c r="L437" i="2"/>
  <c r="L436" i="2"/>
  <c r="L435" i="2"/>
  <c r="L434" i="2"/>
  <c r="L433" i="2"/>
  <c r="L438" i="2" s="1"/>
  <c r="L442" i="2" s="1"/>
  <c r="L444" i="2" s="1"/>
  <c r="L446" i="2" s="1"/>
  <c r="L447" i="2" s="1"/>
  <c r="L421" i="2"/>
  <c r="L422" i="2" s="1"/>
  <c r="L426" i="2" s="1"/>
  <c r="L418" i="2"/>
  <c r="L419" i="2" s="1"/>
  <c r="L423" i="2" s="1"/>
  <c r="L425" i="2" s="1"/>
  <c r="L427" i="2" s="1"/>
  <c r="L428" i="2" s="1"/>
  <c r="L411" i="2"/>
  <c r="L408" i="2"/>
  <c r="L410" i="2" s="1"/>
  <c r="L412" i="2" s="1"/>
  <c r="L413" i="2" s="1"/>
  <c r="L407" i="2"/>
  <c r="L406" i="2"/>
  <c r="L399" i="2"/>
  <c r="L394" i="2"/>
  <c r="L395" i="2" s="1"/>
  <c r="L396" i="2" s="1"/>
  <c r="L398" i="2" s="1"/>
  <c r="L400" i="2" s="1"/>
  <c r="L401" i="2" s="1"/>
  <c r="L387" i="2"/>
  <c r="L382" i="2"/>
  <c r="L381" i="2"/>
  <c r="L383" i="2" s="1"/>
  <c r="L384" i="2" s="1"/>
  <c r="L386" i="2" s="1"/>
  <c r="L388" i="2" s="1"/>
  <c r="L389" i="2" s="1"/>
  <c r="L369" i="2"/>
  <c r="L370" i="2" s="1"/>
  <c r="L374" i="2" s="1"/>
  <c r="L366" i="2"/>
  <c r="L365" i="2"/>
  <c r="L367" i="2" s="1"/>
  <c r="L371" i="2" s="1"/>
  <c r="L373" i="2" s="1"/>
  <c r="L375" i="2" s="1"/>
  <c r="L376" i="2" s="1"/>
  <c r="L353" i="2"/>
  <c r="L354" i="2" s="1"/>
  <c r="L358" i="2" s="1"/>
  <c r="L350" i="2"/>
  <c r="L349" i="2"/>
  <c r="L337" i="2"/>
  <c r="L338" i="2" s="1"/>
  <c r="L342" i="2" s="1"/>
  <c r="L335" i="2"/>
  <c r="L334" i="2"/>
  <c r="L333" i="2"/>
  <c r="L322" i="2"/>
  <c r="L326" i="2" s="1"/>
  <c r="L321" i="2"/>
  <c r="L318" i="2"/>
  <c r="L317" i="2"/>
  <c r="L319" i="2" s="1"/>
  <c r="L323" i="2" s="1"/>
  <c r="L325" i="2" s="1"/>
  <c r="L305" i="2"/>
  <c r="L306" i="2" s="1"/>
  <c r="L310" i="2" s="1"/>
  <c r="L302" i="2"/>
  <c r="L303" i="2" s="1"/>
  <c r="L307" i="2" s="1"/>
  <c r="L309" i="2" s="1"/>
  <c r="L311" i="2" s="1"/>
  <c r="L312" i="2" s="1"/>
  <c r="L301" i="2"/>
  <c r="L289" i="2"/>
  <c r="L290" i="2" s="1"/>
  <c r="L294" i="2" s="1"/>
  <c r="L287" i="2"/>
  <c r="L291" i="2" s="1"/>
  <c r="L293" i="2" s="1"/>
  <c r="L295" i="2" s="1"/>
  <c r="L296" i="2" s="1"/>
  <c r="L286" i="2"/>
  <c r="L285" i="2"/>
  <c r="L274" i="2"/>
  <c r="L278" i="2" s="1"/>
  <c r="L273" i="2"/>
  <c r="L270" i="2"/>
  <c r="L269" i="2"/>
  <c r="L271" i="2" s="1"/>
  <c r="L275" i="2" s="1"/>
  <c r="L277" i="2" s="1"/>
  <c r="L279" i="2" s="1"/>
  <c r="L280" i="2" s="1"/>
  <c r="L257" i="2"/>
  <c r="L258" i="2" s="1"/>
  <c r="L262" i="2" s="1"/>
  <c r="L254" i="2"/>
  <c r="L253" i="2"/>
  <c r="L255" i="2" s="1"/>
  <c r="L259" i="2" s="1"/>
  <c r="L261" i="2" s="1"/>
  <c r="L263" i="2" s="1"/>
  <c r="L264" i="2" s="1"/>
  <c r="L242" i="2"/>
  <c r="L246" i="2" s="1"/>
  <c r="L241" i="2"/>
  <c r="L238" i="2"/>
  <c r="L237" i="2"/>
  <c r="L239" i="2" s="1"/>
  <c r="L243" i="2" s="1"/>
  <c r="L245" i="2" s="1"/>
  <c r="L247" i="2" s="1"/>
  <c r="L248" i="2" s="1"/>
  <c r="L225" i="2"/>
  <c r="L226" i="2" s="1"/>
  <c r="L230" i="2" s="1"/>
  <c r="L223" i="2"/>
  <c r="L222" i="2"/>
  <c r="L221" i="2"/>
  <c r="L210" i="2"/>
  <c r="L214" i="2" s="1"/>
  <c r="L209" i="2"/>
  <c r="L206" i="2"/>
  <c r="L205" i="2"/>
  <c r="L207" i="2" s="1"/>
  <c r="L211" i="2" s="1"/>
  <c r="L213" i="2" s="1"/>
  <c r="L215" i="2" s="1"/>
  <c r="L216" i="2" s="1"/>
  <c r="L193" i="2"/>
  <c r="L194" i="2" s="1"/>
  <c r="L198" i="2" s="1"/>
  <c r="L191" i="2"/>
  <c r="L190" i="2"/>
  <c r="L189" i="2"/>
  <c r="L178" i="2"/>
  <c r="L182" i="2" s="1"/>
  <c r="L177" i="2"/>
  <c r="L174" i="2"/>
  <c r="L175" i="2" s="1"/>
  <c r="L179" i="2" s="1"/>
  <c r="L181" i="2" s="1"/>
  <c r="L183" i="2" s="1"/>
  <c r="L184" i="2" s="1"/>
  <c r="L162" i="2"/>
  <c r="L161" i="2"/>
  <c r="L163" i="2" s="1"/>
  <c r="L159" i="2"/>
  <c r="L158" i="2"/>
  <c r="L146" i="2"/>
  <c r="L147" i="2" s="1"/>
  <c r="L151" i="2" s="1"/>
  <c r="L143" i="2"/>
  <c r="L144" i="2" s="1"/>
  <c r="L132" i="2"/>
  <c r="L136" i="2" s="1"/>
  <c r="L131" i="2"/>
  <c r="L128" i="2"/>
  <c r="L129" i="2" s="1"/>
  <c r="L133" i="2" s="1"/>
  <c r="L135" i="2" s="1"/>
  <c r="L137" i="2" s="1"/>
  <c r="L138" i="2" s="1"/>
  <c r="L116" i="2"/>
  <c r="L117" i="2" s="1"/>
  <c r="L121" i="2" s="1"/>
  <c r="L113" i="2"/>
  <c r="L114" i="2" s="1"/>
  <c r="L105" i="2"/>
  <c r="L106" i="2" s="1"/>
  <c r="L104" i="2"/>
  <c r="L103" i="2"/>
  <c r="L99" i="2"/>
  <c r="L98" i="2"/>
  <c r="L97" i="2"/>
  <c r="L100" i="2" s="1"/>
  <c r="L94" i="2"/>
  <c r="L95" i="2" s="1"/>
  <c r="L91" i="2"/>
  <c r="L90" i="2"/>
  <c r="L89" i="2"/>
  <c r="L92" i="2" s="1"/>
  <c r="L88" i="2"/>
  <c r="L83" i="2"/>
  <c r="L84" i="2" s="1"/>
  <c r="L86" i="2" s="1"/>
  <c r="L82" i="2"/>
  <c r="L81" i="2"/>
  <c r="L75" i="2"/>
  <c r="L76" i="2" s="1"/>
  <c r="L74" i="2"/>
  <c r="L67" i="2"/>
  <c r="L68" i="2" s="1"/>
  <c r="L69" i="2" s="1"/>
  <c r="L60" i="2"/>
  <c r="L61" i="2" s="1"/>
  <c r="L62" i="2" s="1"/>
  <c r="L53" i="2"/>
  <c r="L54" i="2" s="1"/>
  <c r="L55" i="2" s="1"/>
  <c r="L47" i="2"/>
  <c r="L48" i="2" s="1"/>
  <c r="L46" i="2"/>
  <c r="L39" i="2"/>
  <c r="L40" i="2" s="1"/>
  <c r="L41" i="2" s="1"/>
  <c r="L32" i="2"/>
  <c r="L33" i="2" s="1"/>
  <c r="L34" i="2" s="1"/>
  <c r="L25" i="2"/>
  <c r="L24" i="2"/>
  <c r="L23" i="2"/>
  <c r="L22" i="2"/>
  <c r="L21" i="2"/>
  <c r="L20" i="2"/>
  <c r="L26" i="2" s="1"/>
  <c r="L27" i="2" s="1"/>
  <c r="L28" i="2" s="1"/>
  <c r="L19" i="2"/>
  <c r="L12" i="2"/>
  <c r="L13" i="2" s="1"/>
  <c r="L14" i="2" s="1"/>
  <c r="L5" i="2"/>
  <c r="L6" i="2" s="1"/>
  <c r="L7" i="2" s="1"/>
  <c r="L327" i="2" l="1"/>
  <c r="L328" i="2" s="1"/>
  <c r="L164" i="2"/>
  <c r="L166" i="2" s="1"/>
  <c r="L167" i="2"/>
  <c r="L107" i="2"/>
  <c r="L108" i="2" s="1"/>
  <c r="L118" i="2"/>
  <c r="L120" i="2" s="1"/>
  <c r="L122" i="2" s="1"/>
  <c r="L123" i="2" s="1"/>
  <c r="L227" i="2"/>
  <c r="L229" i="2" s="1"/>
  <c r="L231" i="2" s="1"/>
  <c r="L232" i="2" s="1"/>
  <c r="L339" i="2"/>
  <c r="L341" i="2" s="1"/>
  <c r="L343" i="2" s="1"/>
  <c r="L344" i="2" s="1"/>
  <c r="L503" i="2"/>
  <c r="L195" i="2"/>
  <c r="L197" i="2" s="1"/>
  <c r="L199" i="2" s="1"/>
  <c r="L200" i="2" s="1"/>
  <c r="L587" i="2"/>
  <c r="L584" i="2"/>
  <c r="L586" i="2" s="1"/>
  <c r="L591" i="2" s="1"/>
  <c r="L592" i="2" s="1"/>
  <c r="L799" i="2"/>
  <c r="L813" i="2"/>
  <c r="L814" i="2" s="1"/>
  <c r="L148" i="2"/>
  <c r="L150" i="2" s="1"/>
  <c r="L152" i="2" s="1"/>
  <c r="L153" i="2" s="1"/>
  <c r="L824" i="2"/>
  <c r="L826" i="2" s="1"/>
  <c r="L839" i="2" s="1"/>
  <c r="L840" i="2" s="1"/>
  <c r="L1697" i="2"/>
  <c r="L1694" i="2"/>
  <c r="L1696" i="2" s="1"/>
  <c r="L351" i="2"/>
  <c r="L355" i="2" s="1"/>
  <c r="L357" i="2" s="1"/>
  <c r="L359" i="2" s="1"/>
  <c r="L360" i="2" s="1"/>
  <c r="L1019" i="2"/>
  <c r="L1179" i="2"/>
  <c r="L1181" i="2" s="1"/>
  <c r="L1183" i="2" s="1"/>
  <c r="L1184" i="2" s="1"/>
  <c r="L1372" i="2"/>
  <c r="L1373" i="2" s="1"/>
  <c r="L1375" i="2" s="1"/>
  <c r="L1383" i="2" s="1"/>
  <c r="L1384" i="2" s="1"/>
  <c r="L2059" i="2"/>
  <c r="L2061" i="2" s="1"/>
  <c r="L2062" i="2" s="1"/>
  <c r="L2063" i="2" s="1"/>
  <c r="L477" i="2"/>
  <c r="L481" i="2" s="1"/>
  <c r="L483" i="2" s="1"/>
  <c r="L485" i="2" s="1"/>
  <c r="L486" i="2" s="1"/>
  <c r="L1055" i="2"/>
  <c r="L1056" i="2" s="1"/>
  <c r="L1092" i="2"/>
  <c r="L1109" i="2" s="1"/>
  <c r="L1110" i="2" s="1"/>
  <c r="L1336" i="2"/>
  <c r="L1337" i="2" s="1"/>
  <c r="L1434" i="2"/>
  <c r="L1435" i="2" s="1"/>
  <c r="L1597" i="2"/>
  <c r="L1598" i="2" s="1"/>
  <c r="L515" i="2"/>
  <c r="L521" i="2" s="1"/>
  <c r="L522" i="2" s="1"/>
  <c r="L1611" i="2"/>
  <c r="L1613" i="2" s="1"/>
  <c r="L1629" i="2" s="1"/>
  <c r="L1630" i="2" s="1"/>
  <c r="L1643" i="2"/>
  <c r="L1644" i="2" s="1"/>
  <c r="L1797" i="2"/>
  <c r="L1798" i="2" s="1"/>
  <c r="L1793" i="2"/>
  <c r="L2016" i="2"/>
  <c r="L2017" i="2" s="1"/>
  <c r="L2018" i="2" s="1"/>
  <c r="L2069" i="2"/>
  <c r="L2070" i="2" s="1"/>
  <c r="L2072" i="2" s="1"/>
  <c r="L2080" i="2" s="1"/>
  <c r="L2081" i="2" s="1"/>
  <c r="L774" i="2"/>
  <c r="L775" i="2" s="1"/>
  <c r="L776" i="2" s="1"/>
  <c r="L1065" i="2"/>
  <c r="L1082" i="2" s="1"/>
  <c r="L1083" i="2" s="1"/>
  <c r="L1950" i="2"/>
  <c r="L1976" i="2" s="1"/>
  <c r="L1977" i="2" s="1"/>
  <c r="L520" i="2"/>
  <c r="L933" i="2"/>
  <c r="L935" i="2" s="1"/>
  <c r="L949" i="2" s="1"/>
  <c r="L950" i="2" s="1"/>
  <c r="L960" i="2"/>
  <c r="L962" i="2" s="1"/>
  <c r="L976" i="2" s="1"/>
  <c r="L977" i="2" s="1"/>
  <c r="L1682" i="2"/>
  <c r="L1683" i="2" s="1"/>
  <c r="L1808" i="2"/>
  <c r="L1810" i="2" s="1"/>
  <c r="L1812" i="2" s="1"/>
  <c r="L1813" i="2" s="1"/>
  <c r="L1957" i="2"/>
  <c r="L1029" i="2"/>
  <c r="L1030" i="2" s="1"/>
  <c r="L631" i="2"/>
  <c r="L635" i="2" s="1"/>
  <c r="L637" i="2" s="1"/>
  <c r="L642" i="2" s="1"/>
  <c r="L643" i="2" s="1"/>
  <c r="L862" i="2"/>
  <c r="L863" i="2" s="1"/>
  <c r="L864" i="2" s="1"/>
  <c r="L1134" i="2"/>
  <c r="L1135" i="2" s="1"/>
  <c r="L1361" i="2"/>
  <c r="L1362" i="2" s="1"/>
  <c r="L1783" i="2"/>
  <c r="L1784" i="2" s="1"/>
  <c r="L1401" i="2"/>
  <c r="L1402" i="2" s="1"/>
  <c r="L1453" i="2"/>
  <c r="L1454" i="2" s="1"/>
  <c r="L2231" i="2"/>
  <c r="L2232" i="2" s="1"/>
  <c r="L1425" i="2"/>
  <c r="L1823" i="2"/>
  <c r="L1825" i="2" s="1"/>
  <c r="L1827" i="2" s="1"/>
  <c r="L1828" i="2" s="1"/>
  <c r="L1654" i="2"/>
  <c r="L1655" i="2" s="1"/>
  <c r="L1653" i="2"/>
  <c r="L1761" i="2"/>
  <c r="L1762" i="2" s="1"/>
  <c r="L1873" i="2"/>
  <c r="L1874" i="2" s="1"/>
  <c r="L1922" i="2"/>
  <c r="L1940" i="2" s="1"/>
  <c r="L1941" i="2" s="1"/>
  <c r="L2027" i="2"/>
  <c r="L2048" i="2"/>
  <c r="L2049" i="2" s="1"/>
  <c r="L2154" i="2"/>
  <c r="L2155" i="2" s="1"/>
  <c r="L1714" i="2"/>
  <c r="L1716" i="2" s="1"/>
  <c r="L1739" i="2" s="1"/>
  <c r="L1740" i="2" s="1"/>
  <c r="L1701" i="2" l="1"/>
  <c r="L1702" i="2" s="1"/>
  <c r="L168" i="2"/>
  <c r="L169" i="2" s="1"/>
</calcChain>
</file>

<file path=xl/sharedStrings.xml><?xml version="1.0" encoding="utf-8"?>
<sst xmlns="http://schemas.openxmlformats.org/spreadsheetml/2006/main" count="5786" uniqueCount="720">
  <si>
    <t>1.1. ​IMT0000185​ Implantação do canteiro de obras​ (un)</t>
  </si>
  <si>
    <t>Material</t>
  </si>
  <si>
    <t>FONTE</t>
  </si>
  <si>
    <t>UNID</t>
  </si>
  <si>
    <t>COEFICIENTE</t>
  </si>
  <si>
    <t>PREÇO UNITÁRIO</t>
  </si>
  <si>
    <t>TOTAL</t>
  </si>
  <si>
    <t>INS-0001</t>
  </si>
  <si>
    <t>Implantação do canteiro de obras</t>
  </si>
  <si>
    <t>PRÓPRIA</t>
  </si>
  <si>
    <t>un</t>
  </si>
  <si>
    <t>TOTAL Material:</t>
  </si>
  <si>
    <t>Observações: Conforme Manual de Custos de Infraestrutura de Transportes, SICRO, Volume 07 - Canteiros de Obras</t>
  </si>
  <si>
    <t>VALOR:</t>
  </si>
  <si>
    <t>1.2. ​IMT0000215​ Implantação de usina de asfalto (Área coberta)​ (un)</t>
  </si>
  <si>
    <t>IM0002</t>
  </si>
  <si>
    <t>Implantação de Usina de asfalto</t>
  </si>
  <si>
    <t>1.3. ​0903810​ Instalação da usina de asfalto a quente capacidade de 120 t/h​ (un)</t>
  </si>
  <si>
    <t>SERVIÇOS</t>
  </si>
  <si>
    <t>CONSUMO</t>
  </si>
  <si>
    <t>CUSTO UNITÁRIO</t>
  </si>
  <si>
    <t>3713608</t>
  </si>
  <si>
    <t>Cerca com 4 fios de arame farpado e mourão de madeira a cada 2,5 m e esticador a cada 50 m</t>
  </si>
  <si>
    <t>m</t>
  </si>
  <si>
    <t>5502986</t>
  </si>
  <si>
    <t>Expurgo de jazida</t>
  </si>
  <si>
    <t>m³</t>
  </si>
  <si>
    <t>0903845</t>
  </si>
  <si>
    <t>Lastro de brita comercial - espalhamento mecânico</t>
  </si>
  <si>
    <t>5502985</t>
  </si>
  <si>
    <t>Limpeza mecanizada da camada vegetal</t>
  </si>
  <si>
    <t>m²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</si>
  <si>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</si>
  <si>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</si>
  <si>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</si>
  <si>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</si>
  <si>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</si>
  <si>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</si>
  <si>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TOTAL SERVIÇOS:</t>
  </si>
  <si>
    <t>Custo Direto Total:</t>
  </si>
  <si>
    <t>1.4. ​IMT0000221​ Mobilização de Equipamentos Rodantes​ (un)</t>
  </si>
  <si>
    <t>IM0019</t>
  </si>
  <si>
    <t>Mobilização de Equipamento Rodante</t>
  </si>
  <si>
    <t>Observações: Conforme Manual de Custos de Infraestrutura de Transportes, SICRO, Volume 09 - Mobilização e Desmobilização</t>
  </si>
  <si>
    <t>1.5. ​IMT0000222​ Desmobilização de Equipamentos Rodantes​ (un)</t>
  </si>
  <si>
    <t>IM0020</t>
  </si>
  <si>
    <t>Desmobilização de Equipamento Rodante</t>
  </si>
  <si>
    <t>1.6. ​IMT0000223​ Mobilização de Equipamentos Pesados​ (un)</t>
  </si>
  <si>
    <t>IM0021</t>
  </si>
  <si>
    <t>Mobilização de Equipamento não Rodante</t>
  </si>
  <si>
    <t>1.7. ​IMT0000224​ Desmobilização de Equipamentos Pesados​ (un)</t>
  </si>
  <si>
    <t>IM0022</t>
  </si>
  <si>
    <t>Desmobilização de Equipamento não Rodante</t>
  </si>
  <si>
    <t>1.8. ​IMT0000227​ Mobilização de Mão de Obra​ (un)</t>
  </si>
  <si>
    <t>IM0016</t>
  </si>
  <si>
    <t>Mobilização de Pessoal</t>
  </si>
  <si>
    <t>1.9. ​IMT0000228​ Desmobilização de Mão de Obra​ (un)</t>
  </si>
  <si>
    <t>IM0017</t>
  </si>
  <si>
    <t>Desmobilização de Pessoal</t>
  </si>
  <si>
    <t>1.10. ​IMT9900195​ Mobilização e desmobilização para debandas​ (un)</t>
  </si>
  <si>
    <t>IM0018</t>
  </si>
  <si>
    <t>Mobilização e desmobilização para debandas</t>
  </si>
  <si>
    <t>1.11. ​AGC1000001​ Placa de obra em chapa de aço galvanizado - GPOV​ (m²)</t>
  </si>
  <si>
    <t>MÃO DE OBRA</t>
  </si>
  <si>
    <t>SALÁRIO HORA</t>
  </si>
  <si>
    <t>CUSTO HORÁRIO</t>
  </si>
  <si>
    <t>P9808</t>
  </si>
  <si>
    <t>Carpinteiro</t>
  </si>
  <si>
    <t>h</t>
  </si>
  <si>
    <t>P9824</t>
  </si>
  <si>
    <t>Servente</t>
  </si>
  <si>
    <t>TOTAL MÃO DE OBRA:</t>
  </si>
  <si>
    <t>Custo Horário da Execução:</t>
  </si>
  <si>
    <t>Produção da Equipe:</t>
  </si>
  <si>
    <t>Custo Unitário da Execução:</t>
  </si>
  <si>
    <t>MATERIAIS</t>
  </si>
  <si>
    <t>VALOR UNITÁRIO</t>
  </si>
  <si>
    <t>M0284</t>
  </si>
  <si>
    <t>Caibro de pinho - L = 7,5 cm e E = 7,5 cm</t>
  </si>
  <si>
    <t>00004813</t>
  </si>
  <si>
    <t>PLACA DE OBRA (PARA CONSTRUCAO CIVIL) EM CHAPA GALVANIZADA *N. 22*, ADESIVADA, DE *2,4 X 1,2* M (SEM POSTES PARA FIXACAO)</t>
  </si>
  <si>
    <t>M2</t>
  </si>
  <si>
    <t>M1205</t>
  </si>
  <si>
    <t>Prego de ferro</t>
  </si>
  <si>
    <t>kg</t>
  </si>
  <si>
    <t>M0289</t>
  </si>
  <si>
    <t>Tábua - E = 2,5 cm e L = 15 cm</t>
  </si>
  <si>
    <t>TOTAL MATERIAIS:</t>
  </si>
  <si>
    <t>1106057</t>
  </si>
  <si>
    <t>Concreto magro - confecção em betoneira e lançamento manual - areia e brita comerciais</t>
  </si>
  <si>
    <t>TRANSPORTE - TEMPO FIXO</t>
  </si>
  <si>
    <t>UNIDADE</t>
  </si>
  <si>
    <t>CODIGO</t>
  </si>
  <si>
    <t>Caibro de pinho - L = 7,5 cm e E = 7,5 cm (Caminhão carroceria com capacidade de 15 t - 188 kW)</t>
  </si>
  <si>
    <t>t</t>
  </si>
  <si>
    <t>5914655</t>
  </si>
  <si>
    <t>Prego de ferro (Caminhão carroceria com capacidade de 15 t - 188 kW)</t>
  </si>
  <si>
    <t>Tábua - E = 2,5 cm e L = 15 cm (Caminhão carroceria com capacidade de 15 t - 188 kW)</t>
  </si>
  <si>
    <t>TRANSPORTE - TEMPO FIXO:</t>
  </si>
  <si>
    <t>MOMENTO DE TRANSPORTE</t>
  </si>
  <si>
    <t>UND</t>
  </si>
  <si>
    <t>QUANTIDADE</t>
  </si>
  <si>
    <t>LN</t>
  </si>
  <si>
    <t>RP</t>
  </si>
  <si>
    <t>P</t>
  </si>
  <si>
    <t>DMT</t>
  </si>
  <si>
    <t>R$</t>
  </si>
  <si>
    <t>Caibro de pinho - L = 7,5 cm e E = 7,5 cm (Caminhão carroceria com capacidade de 5 t - 120 kW)</t>
  </si>
  <si>
    <t>tkm</t>
  </si>
  <si>
    <t>Prego de ferro (Caminhão carroceria com capacidade de 5 t - 120 kW)</t>
  </si>
  <si>
    <t>Tábua - E = 2,5 cm e L = 15 cm (Caminhão carroceria com capacidade de 5 t - 120 kW)</t>
  </si>
  <si>
    <t>MOMENTO DE TRANSPORTE:</t>
  </si>
  <si>
    <t>2.1. ​5501700​ Desmatamento, destocamento e limpeza de área com árvores de diâmetro até 0,15 m​ (m²)</t>
  </si>
  <si>
    <t>EQUIPAMENTOS</t>
  </si>
  <si>
    <t>QUANT</t>
  </si>
  <si>
    <t>UTILIZAÇÃO</t>
  </si>
  <si>
    <t>CUSTO OPERACIONAL</t>
  </si>
  <si>
    <t>PROD</t>
  </si>
  <si>
    <t>IMPR</t>
  </si>
  <si>
    <t>E9541</t>
  </si>
  <si>
    <t>Trator sobre esteiras com lâmina - 259 kW</t>
  </si>
  <si>
    <t>TOTAL EQUIPAMENTOS:</t>
  </si>
  <si>
    <t>Custo do FIC (0,16487):</t>
  </si>
  <si>
    <t>2.2. ​5501701​ Destocamento de árvores com diâmetro de 0,15 a 0,30 m​ (un)</t>
  </si>
  <si>
    <t>2.3. ​5501702​ Destocamento de árvores com diâmetro maior que 0,30 m​ (un)</t>
  </si>
  <si>
    <t>2.4. ​4915768​ Corte e remoção de árvores​ (m³)</t>
  </si>
  <si>
    <t>E9585</t>
  </si>
  <si>
    <t>Motosserra com motor a gasolina - 2,30 kW</t>
  </si>
  <si>
    <t>P9815</t>
  </si>
  <si>
    <t>Jardineiro</t>
  </si>
  <si>
    <t>Custo do FIC (0,03632):</t>
  </si>
  <si>
    <t>2.5. ​5501710​ Escavação, carga e transporte em material de 1ª categoria - DMT de 50 m​ (m³)</t>
  </si>
  <si>
    <t>Custo do FIC (0,13329):</t>
  </si>
  <si>
    <t>2.6. ​5502135​ Escavação, carga e transporte de material de 1ª categoria - DMT de 50 a 200 m - caminho de serviço em revestimento primário - com escavadeira e caminhão basculante de 14 m³​ (m³)</t>
  </si>
  <si>
    <t>E9667</t>
  </si>
  <si>
    <t>Caminhão basculante com capacidade de 14 m³ - 210 kW</t>
  </si>
  <si>
    <t>E9515</t>
  </si>
  <si>
    <t>Escavadeira hidráulica sobre esteiras com caçamba com capacidade de 1,56 m³ - 118 kW</t>
  </si>
  <si>
    <t>2.7. ​5502137​ Escavação, carga e transporte de material de 1ª categoria - DMT de 400 a 600 m - caminho de serviço em revestimento primário - com escavadeira e caminhão basculante de 14 m³​ (m³)</t>
  </si>
  <si>
    <t>2.8. ​5502138​ Escavação, carga e transporte de material de 1ª categoria - DMT de 600 a 800 m - caminho de serviço em revestimento primário - com escavadeira e caminhão basculante de 14 m³​ (m³)</t>
  </si>
  <si>
    <t>2.9. ​5502139​ Escavação, carga e transporte de material de 1ª categoria - DMT de 800 a 1.000 m - caminho de serviço em revestimento primário - com escavadeira e caminhão basculante de 14 m³​ (m³)</t>
  </si>
  <si>
    <t>2.10. ​5502140​ Escavação, carga e transporte de material de 1ª categoria - DMT de 1.000 a 1.200 m - caminho de serviço em revestimento primário - com escavadeira e caminhão basculante de 14 m³​ (m³)</t>
  </si>
  <si>
    <t>2.11. ​5502141​ Escavação, carga e transporte de material de 1ª categoria - DMT de 1.200 a 1.400 m - caminho de serviço em revestimento primário - com escavadeira e caminhão basculante de 14 m³​ (m³)</t>
  </si>
  <si>
    <t>2.12. ​5502142​ Escavação, carga e transporte de material de 1ª categoria - DMT de 1.400 a 1.600 m - caminho de serviço em revestimento primário - com escavadeira e caminhão basculante de 14 m³​ (m³)</t>
  </si>
  <si>
    <t>2.13. ​5502143​ Escavação, carga e transporte de material de 1ª categoria - DMT de 1.600 a 1.800 m - caminho de serviço em revestimento primário - com escavadeira e caminhão basculante de 14 m³​ (m³)</t>
  </si>
  <si>
    <t>2.14. ​5502144​ Escavação, carga e transporte de material de 1ª categoria - DMT de 1.800 a 2.000 m - caminho de serviço em revestimento primário - com escavadeira e caminhão basculante de 14 m³​ (m³)</t>
  </si>
  <si>
    <t>2.15. ​5502145​ Escavação, carga e transporte de material de 1ª categoria - DMT de 2.000 a 2.500 m - caminho de serviço em revestimento primário - com escavadeira e caminhão basculante de 14 m³​ (m³)</t>
  </si>
  <si>
    <t>2.16. ​5502146​ Escavação, carga e transporte de material de 1ª categoria - DMT de 2.500 a 3.000 m - caminho de serviço em revestimento primário - com escavadeira e caminhão basculante de 14 m³​ (m³)</t>
  </si>
  <si>
    <t>2.17. ​5502835​ Escavação, carga e transporte de material de 1ª categoria na distância de 3.000 m - caminho de serviço em revestimento primário - com escavadeira e caminhão basculante de 14 m³​ (m³)</t>
  </si>
  <si>
    <t>2.18. ​5914351​ Carga, manobra e descarga de agregados ou solos em caminhão basculante de 14 m³ - carga com carregadeira de 3,40 m³ e descarga livre (Bota-Espera)​ (t)</t>
  </si>
  <si>
    <t>E9511</t>
  </si>
  <si>
    <t>Carregadeira de pneus com capacidade de 3,40 m³ - 195 kW</t>
  </si>
  <si>
    <t>Custo do FIC (0,04722):</t>
  </si>
  <si>
    <t>2.19. ​5901638​ Transporte com caminhão basculante com caçamba estanque com capacidade de 14 m³ - rodovia em revestimento primário (Bota-Espera)​ (tkm)</t>
  </si>
  <si>
    <t>E9575</t>
  </si>
  <si>
    <t>Caminhão basculante com caçamba estanque com capacidade de 14 m³ - 210 kW</t>
  </si>
  <si>
    <t>2.20. ​5901638​ Transporte com caminhão basculante com caçamba estanque com capacidade de 14 m³ - rodovia em revestimento primário (Transporte excedente)​ (tkm)</t>
  </si>
  <si>
    <t>2.21. ​4413942​ Espalhamento de material em bota-fora​ (m³)</t>
  </si>
  <si>
    <t>E9540</t>
  </si>
  <si>
    <t>Trator sobre esteiras com lâmina - 127 kW</t>
  </si>
  <si>
    <t>Custo do FIC (0,04367):</t>
  </si>
  <si>
    <t>2.22. ​5502978​ Compactação de aterros a 100% do Proctor normal​ (m³)</t>
  </si>
  <si>
    <t>E9571</t>
  </si>
  <si>
    <t>Caminhão tanque com capacidade de 10.000 l - 188 kW</t>
  </si>
  <si>
    <t>E9518</t>
  </si>
  <si>
    <t>Grade de 24 discos rebocável de D = 60 cm (24")</t>
  </si>
  <si>
    <t>E9524</t>
  </si>
  <si>
    <t>Motoniveladora - 93 kW</t>
  </si>
  <si>
    <t>E9685</t>
  </si>
  <si>
    <t>Rolo compactador pé de carneiro vibratório autopropelido por pneus de 11,6 t - 82 kW</t>
  </si>
  <si>
    <t>E9577</t>
  </si>
  <si>
    <t>Trator agrícola sobre pneus - 77 kW</t>
  </si>
  <si>
    <t>2.23. ​5503041​ Compactação de aterros a 100% do Proctor intermediário (Camada Final de Terraplenagem)​ (m³)</t>
  </si>
  <si>
    <t>3.1.1. ​4011209​ Regularização do subleito - 100% Proctor intermediário​ (m²)</t>
  </si>
  <si>
    <t>E9762</t>
  </si>
  <si>
    <t>Rolo compactador de pneus autopropelido de 27 t - 85 kW</t>
  </si>
  <si>
    <t>3.1.2. ​ORE0087​ Sub-base de solo melhorado com 3% de cimento e mistura na pista com Recicladora e material de jazida - 100% Proctor intermediário​ (m³)</t>
  </si>
  <si>
    <t>E9020</t>
  </si>
  <si>
    <t>Recicladora a frio - 455 kW</t>
  </si>
  <si>
    <t>Custo do FIC (0,14409):</t>
  </si>
  <si>
    <t>M0424</t>
  </si>
  <si>
    <t>Cimento Portland CP II - 32 - saco</t>
  </si>
  <si>
    <t>M2147</t>
  </si>
  <si>
    <t>Dente de corte para recicladora</t>
  </si>
  <si>
    <t>M2148</t>
  </si>
  <si>
    <t>Porta-dente de corte para fresadora e recicladora a frio</t>
  </si>
  <si>
    <t>4016096</t>
  </si>
  <si>
    <t>Escavação e carga de material de jazida com escavadeira hidráulica de 1,56 m³</t>
  </si>
  <si>
    <t>Cimento Portland CP II - 32 - saco (Caminhão carroceria com capacidade de 15 t - 188 kW)</t>
  </si>
  <si>
    <t>Escavação e carga de material de jazida com escavadeira hidráulica de 1,56 m³ (Caminhão basculante com capacidade de 10 m³ - 210 kW)</t>
  </si>
  <si>
    <t>5914354</t>
  </si>
  <si>
    <t>Observações: SICRO REF:4011300
Troca do Grade de 24 discos por Recicladora, conforme orientação.</t>
  </si>
  <si>
    <t>3.1.3. ​ORE0086​ Base ou sub-base de solo-cimento com 7% de cimento e mistura na pista com recicladora e material de jazida - 100% Proctor normal​ (m³)</t>
  </si>
  <si>
    <t>Observações: SICRO REF:4011315 
Troca do Grade de 24 discos por Recicladora, conforme orientação.</t>
  </si>
  <si>
    <t>3.1.4. ​4011212​ Varredura da superfície para execução de revestimento asfáltico​ (m²)</t>
  </si>
  <si>
    <t>E9544</t>
  </si>
  <si>
    <t>Vassoura mecânica rebocável com largura de 2,44 m</t>
  </si>
  <si>
    <t>3.1.5. ​4011352​ Imprimação com emulsão asfáltica​ (m²)</t>
  </si>
  <si>
    <t>E9509</t>
  </si>
  <si>
    <t>Caminhão tanque distribuidor de asfalto com capacidade de 6.000 l - 7 kW/136 kW</t>
  </si>
  <si>
    <t>E9558</t>
  </si>
  <si>
    <t>Tanque de estocagem de asfalto com capacidade de 30.000 l</t>
  </si>
  <si>
    <t>M2092</t>
  </si>
  <si>
    <t>Emulsão asfáltica para imprimação</t>
  </si>
  <si>
    <t>3.1.6. ​4011370​ Tratamento superficial duplo com emulsão - brita comercial​ (m²)</t>
  </si>
  <si>
    <t>E9583</t>
  </si>
  <si>
    <t>Distribuidor de agregados rebocável com capacidade de 1,9 m³</t>
  </si>
  <si>
    <t>Custo do FIC (0,11638):</t>
  </si>
  <si>
    <t>M0005</t>
  </si>
  <si>
    <t>Brita 0</t>
  </si>
  <si>
    <t>M0191</t>
  </si>
  <si>
    <t>Brita 1</t>
  </si>
  <si>
    <t>M2097</t>
  </si>
  <si>
    <t>Emulsão asfáltica - RR-2C</t>
  </si>
  <si>
    <t>Brita 0 (Caminhão basculante com capacidade de 10 m³ - 210 kW)</t>
  </si>
  <si>
    <t>5914648</t>
  </si>
  <si>
    <t>Brita 1 (Caminhão basculante com capacidade de 10 m³ - 210 kW)</t>
  </si>
  <si>
    <t>3.1.7. ​4011353​ Pintura de ligação​ (m²)</t>
  </si>
  <si>
    <t>M1946</t>
  </si>
  <si>
    <t>Emulsão asfáltica - RR-1C</t>
  </si>
  <si>
    <t>3.1.8. ​ORE0071​ Concreto asfáltico com asfalto polímero - faixa C - CAP 60/85 - areia e brita comerciais​ (t)</t>
  </si>
  <si>
    <t>E9681</t>
  </si>
  <si>
    <t>Rolo compactador liso tandem vibratório autopropelido de 10,4 t - 82 kW</t>
  </si>
  <si>
    <t>E9545</t>
  </si>
  <si>
    <t>Vibroacabadora de asfalto sobre esteiras - 97 kW</t>
  </si>
  <si>
    <t>ORE0070</t>
  </si>
  <si>
    <t>Usinagem de concreto asfáltico com asfalto polímero - faixa C - areia e brita comerciais</t>
  </si>
  <si>
    <t>Usinagem de concreto asfáltico com asfalto polímero - faixa C - areia e brita comerciais (Caminhão basculante com capacidade de 10 m³ - 210 kW)</t>
  </si>
  <si>
    <t>5914649</t>
  </si>
  <si>
    <t xml:space="preserve">Observações: REF SICRO:4011466
</t>
  </si>
  <si>
    <t>3.2.1. ​5914389​ Transporte com caminhão basculante de 10 m³ - rodovia pavimentada​ (tkm)</t>
  </si>
  <si>
    <t>E9579</t>
  </si>
  <si>
    <t>Caminhão basculante com capacidade de 10 m³ - 210 kW</t>
  </si>
  <si>
    <t>3.2.2. ​5914374​ Transporte com caminhão basculante de 10 m³ - rodovia em revestimento primário​ (tkm)</t>
  </si>
  <si>
    <t>3.2.3. ​5914464​ Transporte com caminhão carroceria de 15 t - rodovia em revestimento primário​ (tkm)</t>
  </si>
  <si>
    <t>E9592</t>
  </si>
  <si>
    <t>Caminhão carroceria com capacidade de 15 t - 188 kW</t>
  </si>
  <si>
    <t>3.3.1. ​ORE0072​ Aquisição de Cimento Asfáltico - CAP 60/85-E​ (t)</t>
  </si>
  <si>
    <t>INS-15138764</t>
  </si>
  <si>
    <t>Aquisição de Cimento Asfáltico - CAP 60/85-E</t>
  </si>
  <si>
    <t>Observações: Composição elaborada conforme projeto tipo.</t>
  </si>
  <si>
    <t>3.3.2. ​ORE0007​ Aquisição de Emulsões Asfálticas RR-1C​ (t)</t>
  </si>
  <si>
    <t>IMT9900206</t>
  </si>
  <si>
    <t>Aquisição de Emulsões Asfálticas RR-1C</t>
  </si>
  <si>
    <t>3.3.3. ​ORE0013​ Aquisição de Emulsões Asfálticas RR-2C​ (t)</t>
  </si>
  <si>
    <t>IMT9900208</t>
  </si>
  <si>
    <t>Aquisição de Emulsões Asfálticas RR-2C</t>
  </si>
  <si>
    <t>3.3.4. ​ORE0009​ Aquisição de Emulsão Asfáltica para Serviço de Imprimação EAI​ (t)</t>
  </si>
  <si>
    <t>IM0006</t>
  </si>
  <si>
    <t>Emulsão Asfáltica para Serviço de Imprimação EAI</t>
  </si>
  <si>
    <t>Observações: Preço unitário da ANP Unidade da Federação incluso ICMS=17,00%; PIS=0,65%; COFINS=3,00%</t>
  </si>
  <si>
    <t>3.4.1. ​ORE0073​ Transporte de Cimento Asfáltico - CAP 60/85-E​ (t)</t>
  </si>
  <si>
    <t>INS-19828058</t>
  </si>
  <si>
    <t>Transporte de CAP 60/85-E</t>
  </si>
  <si>
    <t>3.4.2. ​ORE0008​ Transporte de Emulsões Asfálticas RR-1C​ (t)</t>
  </si>
  <si>
    <t>AGA050202</t>
  </si>
  <si>
    <t>Transporte de emulsão RR-1C</t>
  </si>
  <si>
    <t>3.4.3. ​ORE0010​ Transporte de Emulsão Asfáltica para Serviço de Imprimação EAI​ (t)</t>
  </si>
  <si>
    <t>IM0011</t>
  </si>
  <si>
    <t>Transporte de Emulsão Asfáltica para Serviço de Imprimação EAI</t>
  </si>
  <si>
    <t>3.4.4. ​ORE0014​ Transporte de Emulsões Asfálticas RR-2C​ (t)</t>
  </si>
  <si>
    <t>ITENS DE TRANSPORTE</t>
  </si>
  <si>
    <t>FÓRMULA</t>
  </si>
  <si>
    <t>X1</t>
  </si>
  <si>
    <t>IM0107</t>
  </si>
  <si>
    <t>Transporte de emulsão RR-2C</t>
  </si>
  <si>
    <t>TOTAL ITENS TRANSPORTE:</t>
  </si>
  <si>
    <t>4.1.1. ​CPU0322​ Valeta de proteção de aterros com revestimento de concreto - VPAC 280-90 - escavação mecânica - areia e brita comerciais​ (m)</t>
  </si>
  <si>
    <t>4805756</t>
  </si>
  <si>
    <t>Apiloamento manual de superfície com espessura de 15 cm</t>
  </si>
  <si>
    <t>1109669</t>
  </si>
  <si>
    <t>Argamassa de cimento e areia 1:3 - confecção em betoneira e lançamento manual - areia comercial</t>
  </si>
  <si>
    <t>4805754</t>
  </si>
  <si>
    <t>Compactação manual com soquete vibratório</t>
  </si>
  <si>
    <t>1107892</t>
  </si>
  <si>
    <t>Concreto fck = 20 MPa - confecção em betoneira e lançamento manual - areia e brita comerciais</t>
  </si>
  <si>
    <t>4413996</t>
  </si>
  <si>
    <t>Enleivamento</t>
  </si>
  <si>
    <t>2004522</t>
  </si>
  <si>
    <t>Escavação mecânica de vala trapezoidal ou triangular em material de 1ª categoria para drenagem superficial com retroescavadeira - 0,30 m² ≤ seção &lt; 0,50 m²</t>
  </si>
  <si>
    <t>3108022</t>
  </si>
  <si>
    <t>Guia de madeira de 2,5 x 8,0 cm - confecção e instalação</t>
  </si>
  <si>
    <t>Observações: Conforme projeto tipo.</t>
  </si>
  <si>
    <t>4.1.2. ​CPU0335​ Valeta de proteção de aterros com revestimento de concreto - VPAC 300-100 - escavação mecânica - areia e brita comerciais​ (m)</t>
  </si>
  <si>
    <t>4.1.3. ​1506055​ Pedra argamassada com cimento e areia 1:3 - areia e pedra de mão comercial - fornecimento e assentamento​ (m³)</t>
  </si>
  <si>
    <t>P9821</t>
  </si>
  <si>
    <t>Pedreiro</t>
  </si>
  <si>
    <t>M1097</t>
  </si>
  <si>
    <t>Pedra de mão ou rachão</t>
  </si>
  <si>
    <t>Pedra de mão ou rachão (Caminhão basculante com capacidade de 10 m³ - 210 kW)</t>
  </si>
  <si>
    <t>5914647</t>
  </si>
  <si>
    <t>4.1.4. ​4915723​ Caiação manual com fixador de cal​ (m²)</t>
  </si>
  <si>
    <t>E9687</t>
  </si>
  <si>
    <t>Caminhão carroceria com capacidade de 5 t - 120 kW</t>
  </si>
  <si>
    <t>Custo do FIC (0,03814):</t>
  </si>
  <si>
    <t>M0345</t>
  </si>
  <si>
    <t>Cal hidratada - saco</t>
  </si>
  <si>
    <t>M0729</t>
  </si>
  <si>
    <t>Fixador de cal para pintura</t>
  </si>
  <si>
    <t>l</t>
  </si>
  <si>
    <t>Cal hidratada - saco (Caminhão carroceria com capacidade de 5 t - 120 kW)</t>
  </si>
  <si>
    <t>5915474</t>
  </si>
  <si>
    <t>4.2.1. ​0804393​ Boca de BSTC D = 1,00 m - esconsidade 0° - areia e brita comerciais - alas esconsas​ (un)</t>
  </si>
  <si>
    <t>3103302</t>
  </si>
  <si>
    <t>Fôrmas de tábuas de pinho para dispositivos de drenagem - utilização de 3 vezes - confecção, instalação e retirada</t>
  </si>
  <si>
    <t>4.2.2. ​0804417​ Boca de BDTC D = 1,00 m - esconsidade 0° - areia e brita comerciais - alas esconsas​ (un)</t>
  </si>
  <si>
    <t>4.2.3. ​0804441​ Boca de BTTC D = 1,00 m - esconsidade 0° - areia e brita comerciais - alas esconsas​ (un)</t>
  </si>
  <si>
    <t>4.2.4. ​0804449​ Boca de BTTC D = 1,20 m - esconsidade 0° - areia e brita comerciais - alas esconsas​ (un)</t>
  </si>
  <si>
    <t>4.2.5. ​0705314​ Boca de BDCC 1,50 x 1,50 m - esconsidade 0° - areia e brita comerciais​ (un)</t>
  </si>
  <si>
    <t>1100657</t>
  </si>
  <si>
    <t>Adensamento de concreto por vibrador de imersão</t>
  </si>
  <si>
    <t>0407819</t>
  </si>
  <si>
    <t>Armação em aço CA-50 - fornecimento, preparo e colocação</t>
  </si>
  <si>
    <t>4.2.6. ​0705322​ Boca de BDCC 2,00 x 2,00 m - esconsidade 0° - areia e brita comerciais​ (un)</t>
  </si>
  <si>
    <t>4.2.7. ​0804037​ Corpo de BSTC D = 1,00 m PA1 - areia, brita e pedra de mão comerciais​ (m)</t>
  </si>
  <si>
    <t>E9686</t>
  </si>
  <si>
    <t>Caminhão guindauto com capacidade de elevação de 6,2 t e carroceria de 7 t - 136 kW</t>
  </si>
  <si>
    <t>M2175</t>
  </si>
  <si>
    <t>Tubo de concreto armado PA1 - D = 1,00 m</t>
  </si>
  <si>
    <t>1109671</t>
  </si>
  <si>
    <t>Argamassa de cimento e areia 1:4 - confecção em betoneira e lançamento manual - areia comercial</t>
  </si>
  <si>
    <t>1106165</t>
  </si>
  <si>
    <t>Concreto ciclópico fck = 20 MPa - confecção em betoneira e lançamento manual - areia, brita e pedra de mão comerciais</t>
  </si>
  <si>
    <t>Tubo de concreto armado PA1 - D = 1,00 m (Caminhão guindauto com capacidade de elevação de 6,2 t e carroceria de 7 t - 136 kW)</t>
  </si>
  <si>
    <t>4.2.8. ​0804189​ Corpo de BDTC D = 1,00 m PA1 - areia, brita e pedra de mão comerciais​ (m)</t>
  </si>
  <si>
    <t>4.2.9. ​0804293​ Corpo de BTTC D = 1,00 m PA1 - areia, brita e pedra de mão comerciais​ (m)</t>
  </si>
  <si>
    <t>4.2.10. ​0804301​ Corpo de BTTC D = 1,20 m PA1 - areia, brita e pedra de mão comerciais​ (m)</t>
  </si>
  <si>
    <t>M2179</t>
  </si>
  <si>
    <t>Tubo de concreto armado PA1 - D = 1,20 m</t>
  </si>
  <si>
    <t>Tubo de concreto armado PA1 - D = 1,20 m (Caminhão guindauto com capacidade de elevação de 6,2 t e carroceria de 7 t - 136 kW)</t>
  </si>
  <si>
    <t>4.2.11. ​0705257​ Corpo de BDCC 1,50 x 1,50 m - moldado no local - altura do aterro 0,00 a 1,00 m - areia e brita comerciais​ (m)</t>
  </si>
  <si>
    <t>M0446</t>
  </si>
  <si>
    <t>Compensado resinado - E = 10 mm</t>
  </si>
  <si>
    <t>M0786</t>
  </si>
  <si>
    <t>Placa de poliestireno expandido (EPS)</t>
  </si>
  <si>
    <t>2105605</t>
  </si>
  <si>
    <t>Escoramento para corpo de bueiros celulares - utilização de 3 vezes - confecção, instalação e retirada</t>
  </si>
  <si>
    <t>3108005</t>
  </si>
  <si>
    <t>Fôrmas de compensado resinado 14 mm - uso geral - utilização de 3 vezes - confecção, instalação e retirada</t>
  </si>
  <si>
    <t>Compensado resinado - E = 10 mm (Caminhão carroceria com capacidade de 15 t - 188 kW)</t>
  </si>
  <si>
    <t>Placa de poliestireno expandido (EPS) (Caminhão carroceria com capacidade de 15 t - 188 kW)</t>
  </si>
  <si>
    <t>4.2.12. ​0705271​ Corpo de BDCC 2,00 x 2,00 m - moldado no local - altura do aterro 0,00 a 1,00 m - areia e brita comerciais​ (m)</t>
  </si>
  <si>
    <t>4.2.13. ​2003471​ Dissipador de energia - DEB 360-754 - areia, brita e pedra de mão comerciais​ (un)</t>
  </si>
  <si>
    <t>4805750</t>
  </si>
  <si>
    <t>Escavação manual em material de 1ª categoria na profundidade de até 1 m</t>
  </si>
  <si>
    <t>4.2.14. ​2003469​ Dissipador de energia - DEB 300-666 - areia, brita e pedra de mão comerciais​ (un)</t>
  </si>
  <si>
    <t>4.2.15. ​1506055​ Pedra argamassada com cimento e areia 1:3 - areia e pedra de mão comercial - fornecimento e assentamento​ (m³)</t>
  </si>
  <si>
    <t>4.3.1. ​4805757​ Escavação mecânica de vala em material de 1ª categoria​ (m³)</t>
  </si>
  <si>
    <t>E9526</t>
  </si>
  <si>
    <t>Retroescavadeira de pneus - capacidade da caçamba da pá-carregadeira de 0,76 m³ e da retroescavadeira de 0,29 m³ - 58 kW</t>
  </si>
  <si>
    <t>4.3.2. ​4815671​ Reaterro e compactação com soquete vibratório​ (m³)</t>
  </si>
  <si>
    <t>E9647</t>
  </si>
  <si>
    <t>Compactador manual com soquete vibratório - 4,10 kW</t>
  </si>
  <si>
    <t>4.3.3. ​5502978​ Compactação de aterros a 100% do Proctor normal​ (m³)</t>
  </si>
  <si>
    <t>4.3.4. ​CPU0095​ Espalhamento de material na lateral das valas​ (m³)</t>
  </si>
  <si>
    <t>Custo do FIC (0,0278):</t>
  </si>
  <si>
    <t>Observações: Composição de referência SICRO 4413942</t>
  </si>
  <si>
    <t>4.4.1. ​1619003​ Demolição mecânica de concreto armado com escavadeira hidráulica​ (m³)</t>
  </si>
  <si>
    <t>E9127</t>
  </si>
  <si>
    <t>Escavadeira hidráulica com martelo hidráulico de 520 kg - 75 kW</t>
  </si>
  <si>
    <t>M0603</t>
  </si>
  <si>
    <t>Ponteiro para rompedor hidráulico de 520 kg</t>
  </si>
  <si>
    <t>1416201</t>
  </si>
  <si>
    <t>Corte de barras e fios de aço com maçarico oxiacetileno</t>
  </si>
  <si>
    <t>cm²</t>
  </si>
  <si>
    <t>M3512</t>
  </si>
  <si>
    <t>Material demolido - concreto armado (Caminhão basculante com capacidade de 6 m³ - 136 kW)</t>
  </si>
  <si>
    <t>5914675</t>
  </si>
  <si>
    <t>4.4.2. ​1600404​ Remoção de tubos de concreto com diâmetro de 0,40 m a 1,00 m em valas e bueiros​ (m)</t>
  </si>
  <si>
    <t>4.5.1. ​5914389​ Transporte com caminhão basculante de 10 m³ - rodovia pavimentada​ (tkm)</t>
  </si>
  <si>
    <t>4.5.2. ​5914374​ Transporte com caminhão basculante de 10 m³ - rodovia em revestimento primário​ (tkm)</t>
  </si>
  <si>
    <t>4.5.3. ​5914464​ Transporte com caminhão carroceria de 15 t - rodovia em revestimento primário​ (tkm)</t>
  </si>
  <si>
    <t>4.5.4. ​5914599​ Transporte com caminhão carroceria com capacidade de 7 t e com guindauto com capacidade de elevação de 6,2 t - rodovia em revestimento primário​ (tkm)</t>
  </si>
  <si>
    <t>4.5.5. ​5915324​ Transporte com caminhão carroceria de 5 t - rodovia pavimentada​ (tkm)</t>
  </si>
  <si>
    <t>4.5.6. ​5915323​ Transporte com caminhão carroceria de 5 t - rodovia em revestimento primário​ (tkm)</t>
  </si>
  <si>
    <t>5.1. ​AGC3010025​ Cerca com 5 fios de arame liso galvanizado e mourão de madeira cada 2,5m e esticador a cada 50m​ (m)</t>
  </si>
  <si>
    <t>M1176</t>
  </si>
  <si>
    <t>Arame liso em aço galvanizado - D = 1,65 mm (16 BWG)</t>
  </si>
  <si>
    <t>M0745</t>
  </si>
  <si>
    <t>Grampo em aço galvanizado para cerca - C = 25,4 mm e E = 3,76 mm (1" x 9 BWG)</t>
  </si>
  <si>
    <t>M1638</t>
  </si>
  <si>
    <t>Mourão de madeira - H = 2,10 m e D = 0,10 m</t>
  </si>
  <si>
    <t>M1639</t>
  </si>
  <si>
    <t>Mourão de madeira - H = 2,20 m e D = 0,15 m</t>
  </si>
  <si>
    <t>Arame liso em aço galvanizado - D = 1,65 mm (16 BWG) (Caminhão carroceria com capacidade de 15 t - 188 kW)</t>
  </si>
  <si>
    <t>Grampo em aço galvanizado para cerca - C = 25,4 mm e E = 3,76 mm (1" x 9 BWG) (Caminhão carroceria com capacidade de 15 t - 188 kW)</t>
  </si>
  <si>
    <t>Mourão de madeira - H = 2,10 m e D = 0,10 m (Caminhão carroceria com capacidade de 15 t - 188 kW)</t>
  </si>
  <si>
    <t>5914654</t>
  </si>
  <si>
    <t>Mourão de madeira - H = 2,20 m e D = 0,15 m (Caminhão carroceria com capacidade de 15 t - 188 kW)</t>
  </si>
  <si>
    <t>Arame liso em aço galvanizado - D = 1,65 mm (16 BWG) (Caminhão carroceria com capacidade de 5 t - 120 kW)</t>
  </si>
  <si>
    <t>Grampo em aço galvanizado para cerca - C = 25,4 mm e E = 3,76 mm (1" x 9 BWG) (Caminhão carroceria com capacidade de 5 t - 120 kW)</t>
  </si>
  <si>
    <t>Mourão de madeira - H = 2,10 m e D = 0,10 m (Caminhão carroceria com capacidade de 5 t - 120 kW)</t>
  </si>
  <si>
    <t>Mourão de madeira - H = 2,20 m e D = 0,15 m (Caminhão carroceria com capacidade de 5 t - 120 kW)</t>
  </si>
  <si>
    <t>5.2. ​CPU0386​ Defensa metálica dupla onda, certificada, nível de contenção 'H'1, área de trabalho 'W'3 ou 'W'4, índice de severidade de impacto ASI classe 'A' - fornecimento e implantação​ (m)</t>
  </si>
  <si>
    <t>E9082</t>
  </si>
  <si>
    <t>Bate-estaca hidráulico para defensas montado em caminhão guindauto com capacidade de 6,2 t e carroceria de 5 t - 152 kW</t>
  </si>
  <si>
    <t>P9801</t>
  </si>
  <si>
    <t>Ajudante</t>
  </si>
  <si>
    <t>P9830</t>
  </si>
  <si>
    <t>Montador</t>
  </si>
  <si>
    <t>INS-56387851</t>
  </si>
  <si>
    <t>Defensa – conforme cotação em anexo</t>
  </si>
  <si>
    <t>Defensa – conforme cotação em anexo (Caminhão guindauto com capacidade de elevação de 6,2 t e carroceria de 7 t - 136 kW)</t>
  </si>
  <si>
    <t>5915373</t>
  </si>
  <si>
    <t>Observações: Composição de referência SICRO 3713600</t>
  </si>
  <si>
    <t>5.3. ​CPU0388​ Terminal absorvedor de energia, diretivo, velocidade de impacto de 80 km/h, conexão com defensa simples, dupla onda - fornecimento e implantação​ (un)</t>
  </si>
  <si>
    <t>INS-82783825</t>
  </si>
  <si>
    <t>Terminal absorvedor de energia – conforme cotação em anexo</t>
  </si>
  <si>
    <t>Terminal absorvedor de energia – conforme cotação em anexo (Caminhão guindauto com capacidade de elevação de 6,2 t e carroceria de 7 t - 136 kW)</t>
  </si>
  <si>
    <t>Observações: Composição de referência SICRO 3713902</t>
  </si>
  <si>
    <t>5.4. ​CPU0364​ Fornecimento e colocação de dispositivo refletivo para defensa metálica​ (un)</t>
  </si>
  <si>
    <t>5213417</t>
  </si>
  <si>
    <t>Placa em aço nº 16 galvanizado com película retrorrefletiva tipo I + III - confecção</t>
  </si>
  <si>
    <t>Observações: Composição de referência DER - 2024/10</t>
  </si>
  <si>
    <t>5.5. ​CPU0983​ Grelhas de passagem em concreto (mata-burro)​ (un)</t>
  </si>
  <si>
    <t>M0082</t>
  </si>
  <si>
    <t>Areia média lavada</t>
  </si>
  <si>
    <t>M0192</t>
  </si>
  <si>
    <t>Brita 2</t>
  </si>
  <si>
    <t>M0286</t>
  </si>
  <si>
    <t>Tábua - E = 2,5 cm e L = 30 cm</t>
  </si>
  <si>
    <t>Areia média lavada (Caminhão basculante com capacidade de 10 m³ - 210 kW)</t>
  </si>
  <si>
    <t>Brita 2 (Caminhão basculante com capacidade de 10 m³ - 210 kW)</t>
  </si>
  <si>
    <t>Tábua - E = 2,5 cm e L = 30 cm (Caminhão carroceria com capacidade de 15 t - 188 kW)</t>
  </si>
  <si>
    <t>Observações: Composição de referência SETOP ED-50421</t>
  </si>
  <si>
    <t>6.1.1. ​5213572​ Placa em aço - película III + III - fornecimento e implantação​ (m²)</t>
  </si>
  <si>
    <t>5213418</t>
  </si>
  <si>
    <t>Placa em aço nº 16 galvanizado com película retrorrefletiva tipo III + III - confecção</t>
  </si>
  <si>
    <t>6.1.2. ​CPU0380​ Placa em aço - película III + IV - fornecimento e implantação​ (m²)</t>
  </si>
  <si>
    <t>CPU0399</t>
  </si>
  <si>
    <t>Placa em aço nº 16 galvanizado com película retrorrefletiva tipo III + IV - confecção</t>
  </si>
  <si>
    <t>Observações: Composição de referência SICRO 5213572 - Mudança de Película.</t>
  </si>
  <si>
    <t>6.1.3. ​CPU0955​ Placa em alumínio composto, espessura de 3,0 mm, modulada - película retrorrefletiva tipo III + III - fornecimento e implantação​ (m²)</t>
  </si>
  <si>
    <t>E9690</t>
  </si>
  <si>
    <t>Caminhão guindauto com cesto aéreo simples e capacidade de elevação de 5,7 t e carroceria de 8,5 t - 136 kW</t>
  </si>
  <si>
    <t>5213426</t>
  </si>
  <si>
    <t>Placa em alumínio composto de 3 mm, modulada, aérea, com película retrorrefletiva tipo III + III - confecção</t>
  </si>
  <si>
    <t>Observações: Composição de referência SICRO 5213568</t>
  </si>
  <si>
    <t>6.1.4. ​CPU0961​ Placa em alumínio composto, espessura de 3,0 mm, modulada - película retrorrefletiva tipo III + IV - fornecimento e implantação​ (m²)</t>
  </si>
  <si>
    <t>ORE3634</t>
  </si>
  <si>
    <t>Placa em alumínio composto de 3 mm, modulada, aérea, com película retrorrefletiva tipo III + IV - confecção</t>
  </si>
  <si>
    <t>Observações: Composição de referência SICRO 5213487</t>
  </si>
  <si>
    <t>6.1.5. ​5216111​ Suporte para placa de sinalização em madeira de lei tratada 8 x 8 cm - fornecimento e implantação​ (un)</t>
  </si>
  <si>
    <t>P9822</t>
  </si>
  <si>
    <t>Pintor</t>
  </si>
  <si>
    <t>M0789</t>
  </si>
  <si>
    <t>Conjunto para fixação de placas em aço galvanizado composto por barra chata, abraçadeira, parafusos, porcas e arruelas</t>
  </si>
  <si>
    <t>M1662</t>
  </si>
  <si>
    <t>Suporte em madeira de eucalipto tratado - seção de 8 x 8 cm</t>
  </si>
  <si>
    <t>M2128</t>
  </si>
  <si>
    <t>Tinta esmalte sintético acetinado</t>
  </si>
  <si>
    <t>4815671</t>
  </si>
  <si>
    <t>Reaterro e compactação com soquete vibratório</t>
  </si>
  <si>
    <t>Conjunto para fixação de placas em aço galvanizado composto por barra chata, abraçadeira, parafusos, porcas e arruelas (Caminhão carroceria com capacidade de 15 t - 188 kW)</t>
  </si>
  <si>
    <t>Suporte em madeira de eucalipto tratado - seção de 8 x 8 cm (Caminhão carroceria com capacidade de 15 t - 188 kW)</t>
  </si>
  <si>
    <t>Tinta esmalte sintético acetinado (Caminhão carroceria com capacidade de 15 t - 188 kW)</t>
  </si>
  <si>
    <t>6.1.6. ​5213364​ Remoção de placa de sinalização​ (m²)</t>
  </si>
  <si>
    <t>6.2.1. ​5213403​ Pintura de faixa com tinta acrílica emulsionada em água - espessura de 0,5 mm​ (m²)</t>
  </si>
  <si>
    <t>E9644</t>
  </si>
  <si>
    <t>Caminhão demarcador de faixas com sistema de pintura a frio - 28 kW/129 kW</t>
  </si>
  <si>
    <t>P9853</t>
  </si>
  <si>
    <t>Pré-marcador</t>
  </si>
  <si>
    <t>M2037</t>
  </si>
  <si>
    <t>Microesferas refletivas de vidro tipo I-B</t>
  </si>
  <si>
    <t>M2038</t>
  </si>
  <si>
    <t>Microesferas refletivas de vidro tipo II-A</t>
  </si>
  <si>
    <t>M2036</t>
  </si>
  <si>
    <t>Tinta à base de resina acrílica emulsionada em água para demarcação viária</t>
  </si>
  <si>
    <t>M2044</t>
  </si>
  <si>
    <t>Tinta à base de resina acrílica emulsionada em água para pré-marcação viária</t>
  </si>
  <si>
    <t>Microesferas refletivas de vidro tipo I-B (Caminhão carroceria com capacidade de 15 t - 188 kW)</t>
  </si>
  <si>
    <t>Microesferas refletivas de vidro tipo II-A (Caminhão carroceria com capacidade de 15 t - 188 kW)</t>
  </si>
  <si>
    <t>Tinta à base de resina acrílica emulsionada em água para demarcação viária (Caminhão carroceria com capacidade de 15 t - 188 kW)</t>
  </si>
  <si>
    <t>6.2.2. ​5219608​ Tacha refletiva em plástico injetado - bidirecional tipo III - com um pino - fornecimento e colocação​ (un)</t>
  </si>
  <si>
    <t>E9764</t>
  </si>
  <si>
    <t>Grupo gerador - 7,2 kVA</t>
  </si>
  <si>
    <t>E9675</t>
  </si>
  <si>
    <t>Martelete perfurador/rompedor elétrico - 1,50 kW</t>
  </si>
  <si>
    <t>M2041</t>
  </si>
  <si>
    <t>Adesivo à base de resina poliéster</t>
  </si>
  <si>
    <t>M1528</t>
  </si>
  <si>
    <t>Broca de widia - D = 13 mm e C = 150 mm</t>
  </si>
  <si>
    <t>M3823</t>
  </si>
  <si>
    <t>Tacha refletiva em plástico injetado bidirecional com um pino - tipo III</t>
  </si>
  <si>
    <t>Adesivo à base de resina poliéster (Caminhão carroceria com capacidade de 15 t - 188 kW)</t>
  </si>
  <si>
    <t>Tacha refletiva em plástico injetado bidirecional com um pino - tipo III (Caminhão carroceria com capacidade de 15 t - 188 kW)</t>
  </si>
  <si>
    <t>6.3.1. ​5213346​ Barreira de sinalização tipo III de direcionamento ou bloqueio - utilização de 150 ciclos - fornecimento, 01 implantação e 01 retirada diária​ (un.dia)</t>
  </si>
  <si>
    <t>5213387</t>
  </si>
  <si>
    <t>Barreira de sinalização tipo III de direcionamento ou bloqueio - confecção</t>
  </si>
  <si>
    <t>Barreira de sinalização tipo III de direcionamento ou bloqueio - confecção (Caminhão carroceria com capacidade de 15 t - 188 kW)</t>
  </si>
  <si>
    <t>6.3.2. ​5213850​ Operação de sinalização por bandeirola de tecido ou com placa metálica​ (h)</t>
  </si>
  <si>
    <t>6.3.3. ​5213835​ Cone plástico para canalização de trânsito - utilização de 150 ciclos - fornecimento, 01 implantação e 01 retirada diária​ (un.dia)</t>
  </si>
  <si>
    <t>M0047</t>
  </si>
  <si>
    <t>Cone de sinalização em polietileno - H = 75 cm e base quadrada de 40 x 40 cm</t>
  </si>
  <si>
    <t>Cone de sinalização em polietileno - H = 75 cm e base quadrada de 40 x 40 cm (Caminhão carroceria com capacidade de 15 t - 188 kW)</t>
  </si>
  <si>
    <t>6.3.4. ​5213848​ Luz de advertência e bateria para dispositivos de sinalização - utilização de 200 ciclos - fornecimento, 01 implantação e 01 retirada diária​ (un.dia)</t>
  </si>
  <si>
    <t>M0767</t>
  </si>
  <si>
    <t>Sinalizador a LED com bateria</t>
  </si>
  <si>
    <t>Sinalizador a LED com bateria (Caminhão carroceria com capacidade de 15 t - 188 kW)</t>
  </si>
  <si>
    <t>6.3.5. ​5213571​ Placa em aço - película I + III - fornecimento e implantação​ (m²)</t>
  </si>
  <si>
    <t>6.3.6. ​5216111​ Suporte para placa de sinalização em madeira de lei tratada 8 x 8 cm - fornecimento e implantação​ (un)</t>
  </si>
  <si>
    <t>6.3.7. ​5212560​ Placa de advertência para sinalização de obras montada em suporte metálico móvel, lado 1,00 m - utilização de 600 ciclos - fornecimento, 01 implantação e 01 retirada diária​ (un.dia)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</si>
  <si>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</si>
  <si>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</si>
  <si>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</si>
  <si>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</si>
  <si>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Placa em aço nº 16 galvanizado com película retrorrefletiva tipo I + I - confecção (Caminhão carroceria com capacidade de 15 t - 188 kW)</t>
  </si>
  <si>
    <t>Suporte metálico móvel para placa de sinalização - confecção (Caminhão carroceria com capacidade de 15 t - 188 kW)</t>
  </si>
  <si>
    <t>6.3.8. ​5212557​ Placa de regulamentação para sinalização de obras montada em suporte metálico móvel - D = 1,00 m - utilização de 600 ciclos - fornecimento, 01 implantação e 01 retirada diária​ (un.dia)</t>
  </si>
  <si>
    <t>6.3.9. ​5213842​ Fita zebrada para dispositivos de canalização de trânsito - fornecimento, implantação e retirada​ (m)</t>
  </si>
  <si>
    <t>M0054</t>
  </si>
  <si>
    <t>Fita zebrada de cor laranja e branca - L = 7 a 8 cm</t>
  </si>
  <si>
    <t>7.1. ​5501700​ Desmatamento, destocamento e limpeza de área com árvores de diâmetro até 0,15 m​ (m²)</t>
  </si>
  <si>
    <t>7.2. ​4413942​ Espalhamento de material em bota-fora​ (m³)</t>
  </si>
  <si>
    <t>7.3. ​4805757​ Escavação mecânica de vala em material de 1ª categoria​ (m³)</t>
  </si>
  <si>
    <t>7.4. ​5901638​ Transporte com caminhão basculante com caçamba estanque com capacidade de 14 m³ - rodovia em revestimento primário​ (tkm)</t>
  </si>
  <si>
    <t>7.5. ​5502978​ Compactação de aterros a 100% do Proctor normal​ (m³)</t>
  </si>
  <si>
    <t>7.6. ​5503018​ Manutenção de caminho de serviço​ (km)</t>
  </si>
  <si>
    <t>7.7. ​4413987​ Irrigação de área plantada para proteção vegetal do corpo estradal​ (m²)</t>
  </si>
  <si>
    <t>7.8. ​4413905​ Hidrossemeadura​ (m²)</t>
  </si>
  <si>
    <t>E9792</t>
  </si>
  <si>
    <t>Caminhão para hidrossemeadura com capacidade de 7.500 l - 77,2 kW/235 kW</t>
  </si>
  <si>
    <t>M0050</t>
  </si>
  <si>
    <t>Aditivo natural tipo goma xantana para hidrossemeadura</t>
  </si>
  <si>
    <t>M0220</t>
  </si>
  <si>
    <t>Adubo à base de nitrogênio, fósforo e potássio (NPK)</t>
  </si>
  <si>
    <t>M0225</t>
  </si>
  <si>
    <t>Adubo orgânico composto</t>
  </si>
  <si>
    <t>M0217</t>
  </si>
  <si>
    <t>Enxofre</t>
  </si>
  <si>
    <t>M1756</t>
  </si>
  <si>
    <t>Material formador de camada protetora para hidrossemeadura</t>
  </si>
  <si>
    <t>M1755</t>
  </si>
  <si>
    <t>Pó calcário dolomítico</t>
  </si>
  <si>
    <t>M0223</t>
  </si>
  <si>
    <t>Sementes para hidrossemeadura</t>
  </si>
  <si>
    <t>Aditivo natural tipo goma xantana para hidrossemeadura (Caminhão carroceria com capacidade de 15 t - 188 kW)</t>
  </si>
  <si>
    <t>Adubo à base de nitrogênio, fósforo e potássio (NPK) (Caminhão carroceria com capacidade de 15 t - 188 kW)</t>
  </si>
  <si>
    <t>Adubo orgânico composto (Caminhão carroceria com capacidade de 15 t - 188 kW)</t>
  </si>
  <si>
    <t>Material formador de camada protetora para hidrossemeadura (Caminhão carroceria com capacidade de 15 t - 188 kW)</t>
  </si>
  <si>
    <t>Pó calcário dolomítico (Caminhão carroceria com capacidade de 15 t - 188 kW)</t>
  </si>
  <si>
    <t>Sementes para hidrossemeadura (Caminhão carroceria com capacidade de 15 t - 188 kW)</t>
  </si>
  <si>
    <t>8.1. ​4413996​ Enleivamento​ (m²)</t>
  </si>
  <si>
    <t>M1358</t>
  </si>
  <si>
    <t>Sarrafo em madeira de terceira - E = 2,5 cm e L = 5 cm</t>
  </si>
  <si>
    <t>4413995</t>
  </si>
  <si>
    <t>Obtenção de grama para replantio</t>
  </si>
  <si>
    <t>Sarrafo em madeira de terceira - E = 2,5 cm e L = 5 cm (Caminhão carroceria com capacidade de 15 t - 188 kW)</t>
  </si>
  <si>
    <t>Obtenção de grama para replantio (Caminhão carroceria com capacidade de 15 t - 188 kW)</t>
  </si>
  <si>
    <t>8.2. ​4413905​ Hidrossemeadura​ (m²)</t>
  </si>
  <si>
    <t>8.3. ​4413993​ Revestimento vegetal por semeadura a lanço manual de gramíneas e leguminosas​ (m²)</t>
  </si>
  <si>
    <t>8.4. ​4413987​ Irrigação de área plantada para proteção vegetal do corpo estradal​ (m²)</t>
  </si>
  <si>
    <t>8.5. ​CPU0977​ Transporte de resíduos de construção civil para destinação final em Caminhão basculante 6 m³, com carregamento e descarregamento manual​ (kg)</t>
  </si>
  <si>
    <t>M3505</t>
  </si>
  <si>
    <t>Material demolido - concreto simples (Caminhão basculante com capacidade de 6 m³ - 136 kW)</t>
  </si>
  <si>
    <t xml:space="preserve">Observações: Premissas:	
Densidade do Resíduo:	1.4 t/m³
Tempo de Carga e Descarga: 1 hora de trabalho de 1 Servente e 1 Pedreiro para carregar e descarregar 1 m³ de resíduo.
</t>
  </si>
  <si>
    <t>8.6. ​CPU0957​ Transporte de RCC até área de transbordo ou usina​ (km)</t>
  </si>
  <si>
    <t>INS-17273212</t>
  </si>
  <si>
    <t>Transporte de RCC até área de transbordo ou usina (conforme cotação)</t>
  </si>
  <si>
    <t>km</t>
  </si>
  <si>
    <t>8.7. ​CPU0956​ Taxa de descarte em aterro licenciado (Classe I)​ (kg)</t>
  </si>
  <si>
    <t>INS-73323699</t>
  </si>
  <si>
    <t>Taxa de descarte em aterro licenciado (Classe I), conforme cotação</t>
  </si>
  <si>
    <t>8.8. ​5914389​ Transporte com caminhão basculante de 10 m³ - rodovia pavimentada​ (tkm)</t>
  </si>
  <si>
    <t>8.9. ​5914374​ Transporte com caminhão basculante de 10 m³ - rodovia em revestimento primário​ (tkm)</t>
  </si>
  <si>
    <t>8.10. ​5914464​ Transporte com caminhão carroceria de 15 t - rodovia em revestimento primário​ (tkm)</t>
  </si>
  <si>
    <t>8.11. ​0705183​ Corpo de BSCC 2,00 x 2,00 m - moldado no local - altura do aterro 0,00 a 1,00 m - areia e brita comerciais​ (m)</t>
  </si>
  <si>
    <t>8.12. ​0705233​ Boca de BSCC 2,00 x 2,00 m - esconsidade 0° - areia e brita comerciais​ (un)</t>
  </si>
  <si>
    <t>8.13. ​ORE200​ Cerca condutora de fauna com tela de alambrado malha 5x5cm – mourões de concreto a cada 2,5m e esticador a cada 50m.​ (m)</t>
  </si>
  <si>
    <t>00004107</t>
  </si>
  <si>
    <t>MOURAO DE CONCRETO RETO, SECAO QUADRADA *10 X 10* CM, H= *2,30* M</t>
  </si>
  <si>
    <t>UN</t>
  </si>
  <si>
    <t>00004102</t>
  </si>
  <si>
    <t>MOURAO DE CONCRETO RETO, SECAO QUADRADA, *10 X 10* CM, H= 3,00 M</t>
  </si>
  <si>
    <t>M1000</t>
  </si>
  <si>
    <t>Tela em aço galvanizado para alambrado - E = 1,64 mm (BWG 16) e malha de 50 mm</t>
  </si>
  <si>
    <t>MOURAO DE CONCRETO RETO, SECAO QUADRADA *10 X 10* CM, H= *2,30* M (Caminhão carroceria com capacidade de 15 t - 188 kW)</t>
  </si>
  <si>
    <t>MOURAO DE CONCRETO RETO, SECAO QUADRADA, *10 X 10* CM, H= 3,00 M (Caminhão carroceria com capacidade de 15 t - 188 kW)</t>
  </si>
  <si>
    <t>Tela em aço galvanizado para alambrado - E = 1,64 mm (BWG 16) e malha de 50 mm (Caminhão carroceria com capacidade de 15 t - 188 kW)</t>
  </si>
  <si>
    <t>Observações: Composição conforme projeto tipo</t>
  </si>
  <si>
    <t>8.14. ​CPU0976​ Portão em tela arame galvanizado para passagem de fauna​ (m²)</t>
  </si>
  <si>
    <t>E9662</t>
  </si>
  <si>
    <t>Equipamento para solda e corte com oxiacetileno</t>
  </si>
  <si>
    <t>P9823</t>
  </si>
  <si>
    <t>Serralheiro</t>
  </si>
  <si>
    <t>P9825</t>
  </si>
  <si>
    <t>Soldador</t>
  </si>
  <si>
    <t>00010997</t>
  </si>
  <si>
    <t>ELETRODO REVESTIDO AWS - E7018, DIAMETRO IGUAL A 4,00 MM</t>
  </si>
  <si>
    <t>KG</t>
  </si>
  <si>
    <t>00007167</t>
  </si>
  <si>
    <t>TELA DE ARAME GALVANIZADA QUADRANGULAR / LOSANGULAR, FIO 2,11 MM (14 BWG), MALHA 5 X 5 CM, H = 2 M</t>
  </si>
  <si>
    <t>00021010</t>
  </si>
  <si>
    <t>TUBO ACO GALVANIZADO COM COSTURA, CLASSE LEVE, DN 25 MM (1"), E = 2,65 MM, *2,11* KG/M (NBR 5580)</t>
  </si>
  <si>
    <t>M</t>
  </si>
  <si>
    <t>00007697</t>
  </si>
  <si>
    <t>TUBO ACO GALVANIZADO COM COSTURA, CLASSE MEDIA, DN 1.1/2", E = *3,25* MM, PESO *3,61* KG/M (NBR 5580)</t>
  </si>
  <si>
    <t>ELETRODO REVESTIDO AWS - E7018, DIAMETRO IGUAL A 4,00 MM (Caminhão carroceria com capacidade de 15 t - 188 kW)</t>
  </si>
  <si>
    <t>TELA DE ARAME GALVANIZADA QUADRANGULAR / LOSANGULAR, FIO 2,11 MM (14 BWG), MALHA 5 X 5 CM, H = 2 M (Caminhão carroceria com capacidade de 15 t - 188 kW)</t>
  </si>
  <si>
    <t>TUBO ACO GALVANIZADO COM COSTURA, CLASSE LEVE, DN 25 MM (1"), E = 2,65 MM, *2,11* KG/M (NBR 5580) (Caminhão carroceria com capacidade de 15 t - 188 kW)</t>
  </si>
  <si>
    <t>TUBO ACO GALVANIZADO COM COSTURA, CLASSE MEDIA, DN 1.1/2", E = *3,25* MM, PESO *3,61* KG/M (NBR 5580) (Caminhão carroceria com capacidade de 15 t - 188 kW)</t>
  </si>
  <si>
    <t>Observações: Composição de referência SINAPI 74238/002</t>
  </si>
  <si>
    <t>8.15. ​CPU0183​ Adequação de Obras de Arte Corrente (OAC) com plataforma seca para passagem de fauna​ (m)</t>
  </si>
  <si>
    <t>0407820</t>
  </si>
  <si>
    <t>Armação em aço CA-60 - fornecimento, preparo e colocação</t>
  </si>
  <si>
    <t>1107896</t>
  </si>
  <si>
    <t>Concreto fck = 25 MPa - confecção em betoneira e lançamento manual - areia e brita comerciais</t>
  </si>
  <si>
    <t>Observações: Tipo A. Celular do Manual De Orientações Técnicas Para Mitigação De Colisões Veiculares Com Fauna Silvestre Nas Rodovias Estaduais Do Mato Grosso Do Sul</t>
  </si>
  <si>
    <t>8.16. ​CPU0253​ Rampa de acesso a passagem de fauna​ (un)</t>
  </si>
  <si>
    <t>9.1. ​ORE0310​ Monitoramento Supressão​ (un)</t>
  </si>
  <si>
    <t>INS-79631773</t>
  </si>
  <si>
    <t>Monitoramento Supressão</t>
  </si>
  <si>
    <t>Un</t>
  </si>
  <si>
    <t>Observações: Conforme Plano de Equipes da Parte Ambiental Agesul.</t>
  </si>
  <si>
    <t>9.2. ​ORE0312​ Monitoramento Ambiental​ (mês)</t>
  </si>
  <si>
    <t>INS-39184986</t>
  </si>
  <si>
    <t>Monitoramento Ambiental</t>
  </si>
  <si>
    <t>mês</t>
  </si>
  <si>
    <t>9.3. ​ORE0311​ Plano de Gestão Ambiental e Social​ (un)</t>
  </si>
  <si>
    <t>INS-82708902</t>
  </si>
  <si>
    <t>Plano de Gestão Ambiental e Social</t>
  </si>
  <si>
    <t>10.1.1.1. ​P9819​ Engenheiro supervisor - mensalista​ (mês)</t>
  </si>
  <si>
    <t>Mão de Obra</t>
  </si>
  <si>
    <t>P9819</t>
  </si>
  <si>
    <t>Engenheiro supervisor - mensalista</t>
  </si>
  <si>
    <t>SICRO NOVO</t>
  </si>
  <si>
    <t>TOTAL Mão de Obra:</t>
  </si>
  <si>
    <t>10.1.1.2. ​P9840​ Encarregado geral - mensalista​ (mês)</t>
  </si>
  <si>
    <t>P9840</t>
  </si>
  <si>
    <t>Encarregado geral - mensalista</t>
  </si>
  <si>
    <t>10.1.1.3. ​P9958​ Motorista de ônibus - mensalista​ (mês)</t>
  </si>
  <si>
    <t>P9958</t>
  </si>
  <si>
    <t>Motorista de ônibus - mensalista</t>
  </si>
  <si>
    <t>10.1.1.4. ​P9959​ Motorista de veículo especial com periculosidade - mensalista​ (mês)</t>
  </si>
  <si>
    <t>P9959</t>
  </si>
  <si>
    <t>Motorista de veículo especial com periculosidade - mensalista</t>
  </si>
  <si>
    <t>10.1.1.5. ​P9903​ Auxiliar técnico - mensalista​ (mês)</t>
  </si>
  <si>
    <t>P9903</t>
  </si>
  <si>
    <t>Auxiliar técnico - mensalista</t>
  </si>
  <si>
    <t>10.1.1.6. ​AGC8020004​ Veículo leve (sem motorista)​ (mês)</t>
  </si>
  <si>
    <t>E9093</t>
  </si>
  <si>
    <t>Veículo leve - 53 kW (sem motorista)</t>
  </si>
  <si>
    <t>10.1.1.7. ​AGC8020005​ Ônibus com capacidade para 46 passageiros (sem motorista)​ (mês)</t>
  </si>
  <si>
    <t>E9240</t>
  </si>
  <si>
    <t>Ônibus com capacidade para 46 passageiros - 153 kW (sem motorista)</t>
  </si>
  <si>
    <t>10.1.1.8. ​AGC8020008​ Caminhão comboio com capacidade de 5.000 l (sem motorista)​ (mês)</t>
  </si>
  <si>
    <t>E9557</t>
  </si>
  <si>
    <t>Caminhão comboio com capacidade de 5.000 l - 136 kW (sem motorista)</t>
  </si>
  <si>
    <t>10.1.2.1. ​P9883​ Chefe do setor administrativo - mensalista​ (mês)</t>
  </si>
  <si>
    <t>P9883</t>
  </si>
  <si>
    <t>Chefe do setor administrativo - mensalista</t>
  </si>
  <si>
    <t>10.1.2.2. ​P9896​ Porteiro - mensalista​ (mês)</t>
  </si>
  <si>
    <t>P9896</t>
  </si>
  <si>
    <t>Porteiro - mensalista</t>
  </si>
  <si>
    <t>10.1.2.3. ​P9827​ Vigia - mensalista​ (mês)</t>
  </si>
  <si>
    <t>P9827</t>
  </si>
  <si>
    <t>Vigia - mensalista</t>
  </si>
  <si>
    <t>10.1.2.4. ​P9806​ Auxiliar administrativo - mensalista​ (mês)</t>
  </si>
  <si>
    <t>P9806</t>
  </si>
  <si>
    <t>Auxiliar administrativo - mensalista</t>
  </si>
  <si>
    <t>10.1.2.5. ​P9803​ Almoxarife - mensalista​ (mês)</t>
  </si>
  <si>
    <t>P9803</t>
  </si>
  <si>
    <t>Almoxarife - mensalista</t>
  </si>
  <si>
    <t>10.1.2.6. ​P9842​ Faxineiro - mensalista​ (mês)</t>
  </si>
  <si>
    <t>P9842</t>
  </si>
  <si>
    <t>Faxineiro - mensalista</t>
  </si>
  <si>
    <t>10.1.2.7. ​AGC8020004​ Veículo leve (sem motorista)​ (mês)</t>
  </si>
  <si>
    <t>10.2.1.1. ​P9884​ Encarregado de terraplenagem - mensalista​ (mês)</t>
  </si>
  <si>
    <t>P9884</t>
  </si>
  <si>
    <t>Encarregado de terraplenagem - mensalista</t>
  </si>
  <si>
    <t>10.2.1.2. ​AGC8020004​ Veículo leve (sem motorista)​ (mês)</t>
  </si>
  <si>
    <t>10.2.2.1. ​P9893​ Encarregado de pavimentação - mensalista​ (mês)</t>
  </si>
  <si>
    <t>P9893</t>
  </si>
  <si>
    <t>Encarregado de pavimentação - mensalista</t>
  </si>
  <si>
    <t>10.2.2.2. ​AGC8020004​ Veículo leve (sem motorista)​ (mês)</t>
  </si>
  <si>
    <t>10.2.3.1. ​P9949​ Topógrafo - mensalista​ (mês)</t>
  </si>
  <si>
    <t>P9949</t>
  </si>
  <si>
    <t>Topógrafo - mensalista</t>
  </si>
  <si>
    <t>10.2.3.2. ​P9950​ Auxiliar de topografia - mensalista​ (mês)</t>
  </si>
  <si>
    <t>P9950</t>
  </si>
  <si>
    <t>Auxiliar de topografia - mensalista</t>
  </si>
  <si>
    <t>10.2.3.3. ​P9948​ Motorista de veículo leve - mensalista​ (mês)</t>
  </si>
  <si>
    <t>P9948</t>
  </si>
  <si>
    <t>Motorista de veículo leve - mensalista</t>
  </si>
  <si>
    <t>10.2.3.4. ​AGC8020006​ Veículo tipo van furgão com capacidade de 1,54 t - 93 kW​ (mês)</t>
  </si>
  <si>
    <t>E9131</t>
  </si>
  <si>
    <t>Veículo tipo van furgão com capacidade de 1,38 t - 100 kW (sem motorista)</t>
  </si>
  <si>
    <t>10.2.4.1. ​P9876​ Técnico de segurança do trabalho - mensalista​ (mês)</t>
  </si>
  <si>
    <t>P9876</t>
  </si>
  <si>
    <t>Técnico de segurança do trabalho - mensalista</t>
  </si>
  <si>
    <t>10.3.1.1. ​P9875​ Encarregado de turma - mensalista​ (mês)</t>
  </si>
  <si>
    <t>P9875</t>
  </si>
  <si>
    <t>Encarregado de turma - mensalista</t>
  </si>
  <si>
    <t>10.3.1.2. ​P9804​ Apontador - mensalista​ (mês)</t>
  </si>
  <si>
    <t>P9804</t>
  </si>
  <si>
    <t>Apontador - mensalista</t>
  </si>
  <si>
    <t>10.3.2.1.1. ​P9858​ Laboratorista - mensalista​ (mês)</t>
  </si>
  <si>
    <t>P9858</t>
  </si>
  <si>
    <t>Laboratorista - mensalista</t>
  </si>
  <si>
    <t>10.3.2.1.2. ​P9833​ Auxiliar de laboratório - mensalista​ (mês)</t>
  </si>
  <si>
    <t>P9833</t>
  </si>
  <si>
    <t>Auxiliar de laboratório - mensalista</t>
  </si>
  <si>
    <t>10.3.2.1.3. ​P9948​ Motorista de veículo leve - mensalista​ (mês)</t>
  </si>
  <si>
    <t>10.3.2.1.4. ​AGC8020006​ Veículo tipo van furgão com capacidade de 1,54 t - 93 kW​ (mês)</t>
  </si>
  <si>
    <t>10.3.2.2.1. ​P9858​ Laboratorista - mensalista​ (mês)</t>
  </si>
  <si>
    <t>10.3.2.2.2. ​P9833​ Auxiliar de laboratório - mensalista​ (mês)</t>
  </si>
  <si>
    <t>10.3.2.2.3. ​P9948​ Motorista de veículo leve - mensalista​ (mês)</t>
  </si>
  <si>
    <t>10.3.2.2.4. ​AGC8020006​ Veículo tipo van furgão com capacidade de 1,54 t - 93 kW​ (mês)</t>
  </si>
  <si>
    <t>10.3.2.3.1. ​P9858​ Laboratorista - mensalista​ (mês)</t>
  </si>
  <si>
    <t>10.3.2.3.2. ​P9833​ Auxiliar de laboratório - mensalista​ (mês)</t>
  </si>
  <si>
    <t>10.3.2.3.3. ​P9948​ Motorista de veículo leve - mensalista​ (mês)</t>
  </si>
  <si>
    <t>10.3.2.3.4. ​AGC8020006​ Veículo tipo van furgão com capacidade de 1,54 t - 93 kW​ (mês)</t>
  </si>
  <si>
    <t>10.4.1. ​IMT0000102​ Manutenção de Canteiro de Obra e acampamento (Onerado)​ (mês)</t>
  </si>
  <si>
    <t>IM0037</t>
  </si>
  <si>
    <t>Manutenção do canteiro de obra</t>
  </si>
  <si>
    <t>Observações: Conforme Manual de Custos de Infraestrutura de Transportes, SICRO, Volume 08 - Administração local</t>
  </si>
  <si>
    <t>10.5.1. ​AGC8010005​ Despesas Diversas​ (un)</t>
  </si>
  <si>
    <t>IM0038</t>
  </si>
  <si>
    <t>Despesas Diversas</t>
  </si>
  <si>
    <t>Observações: Conforme Manual de Custos de Infraestrutura de Transportes, SICRO, Volume 08 - Administração local. Percentual relativo às despesas diversas (fixado em 5%).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</si>
</sst>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00000"/>
    <numFmt numFmtId="165" formatCode="\R\$\ #,##0.00"/>
    <numFmt numFmtId="166" formatCode="#,##0.0000"/>
    <numFmt numFmtId="167" formatCode="\R\$\ #,##0.0000"/>
    <numFmt numFmtId="168" formatCode="#,##0.0000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sz val="5.5"/>
      <color rgb="FF000000"/>
      <name val="SansSerif"/>
      <family val="2"/>
    </font>
    <font>
      <sz val="5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1" fillId="0" borderId="0" xfId="1" applyAlignment="1" applyProtection="1">
      <alignment wrapText="1"/>
      <protection locked="0"/>
    </xf>
    <xf numFmtId="0" fontId="2" fillId="0" borderId="0" xfId="1" applyFont="1" applyAlignment="1">
      <alignment horizontal="left" vertical="top" wrapText="1"/>
    </xf>
    <xf numFmtId="0" fontId="3" fillId="0" borderId="1" xfId="1" applyFont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justify" vertical="top" wrapText="1"/>
    </xf>
    <xf numFmtId="0" fontId="6" fillId="0" borderId="1" xfId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right" vertical="top" wrapText="1"/>
    </xf>
    <xf numFmtId="165" fontId="7" fillId="0" borderId="1" xfId="1" applyNumberFormat="1" applyFont="1" applyBorder="1" applyAlignment="1">
      <alignment horizontal="right" vertical="top" wrapText="1"/>
    </xf>
    <xf numFmtId="165" fontId="7" fillId="0" borderId="1" xfId="1" applyNumberFormat="1" applyFont="1" applyBorder="1" applyAlignment="1">
      <alignment horizontal="right" vertical="top" wrapText="1"/>
    </xf>
    <xf numFmtId="0" fontId="4" fillId="0" borderId="1" xfId="1" applyFont="1" applyBorder="1" applyAlignment="1">
      <alignment horizontal="right" vertical="top" wrapText="1"/>
    </xf>
    <xf numFmtId="165" fontId="4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9" fillId="0" borderId="1" xfId="1" applyFont="1" applyBorder="1" applyAlignment="1">
      <alignment horizontal="right" vertical="center" wrapText="1"/>
    </xf>
    <xf numFmtId="166" fontId="9" fillId="0" borderId="1" xfId="1" applyNumberFormat="1" applyFont="1" applyBorder="1" applyAlignment="1">
      <alignment horizontal="right" vertical="center" wrapText="1"/>
    </xf>
    <xf numFmtId="165" fontId="6" fillId="0" borderId="1" xfId="1" applyNumberFormat="1" applyFont="1" applyBorder="1" applyAlignment="1">
      <alignment horizontal="right" vertical="top" wrapText="1"/>
    </xf>
    <xf numFmtId="165" fontId="6" fillId="0" borderId="1" xfId="1" applyNumberFormat="1" applyFont="1" applyBorder="1" applyAlignment="1">
      <alignment horizontal="right" vertical="top" wrapText="1"/>
    </xf>
    <xf numFmtId="0" fontId="9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164" fontId="10" fillId="0" borderId="1" xfId="1" applyNumberFormat="1" applyFont="1" applyBorder="1" applyAlignment="1">
      <alignment horizontal="right" vertical="center" wrapText="1"/>
    </xf>
    <xf numFmtId="165" fontId="10" fillId="0" borderId="1" xfId="1" applyNumberFormat="1" applyFont="1" applyBorder="1" applyAlignment="1">
      <alignment horizontal="right" vertical="center" wrapText="1"/>
    </xf>
    <xf numFmtId="165" fontId="10" fillId="0" borderId="1" xfId="1" applyNumberFormat="1" applyFont="1" applyBorder="1" applyAlignment="1">
      <alignment horizontal="right" vertical="center" wrapText="1"/>
    </xf>
    <xf numFmtId="0" fontId="5" fillId="0" borderId="1" xfId="1" applyFont="1" applyBorder="1" applyAlignment="1">
      <alignment horizontal="right" vertical="center" wrapText="1"/>
    </xf>
    <xf numFmtId="165" fontId="9" fillId="0" borderId="1" xfId="1" applyNumberFormat="1" applyFont="1" applyBorder="1" applyAlignment="1">
      <alignment horizontal="right" vertical="center" wrapText="1"/>
    </xf>
    <xf numFmtId="167" fontId="10" fillId="0" borderId="1" xfId="1" applyNumberFormat="1" applyFont="1" applyBorder="1" applyAlignment="1">
      <alignment horizontal="right" vertical="center" wrapText="1"/>
    </xf>
    <xf numFmtId="0" fontId="10" fillId="0" borderId="2" xfId="1" applyFont="1" applyBorder="1" applyAlignment="1">
      <alignment horizontal="left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right" vertical="center" wrapText="1"/>
    </xf>
    <xf numFmtId="4" fontId="10" fillId="0" borderId="1" xfId="1" applyNumberFormat="1" applyFont="1" applyBorder="1" applyAlignment="1">
      <alignment horizontal="right" vertical="center" wrapText="1"/>
    </xf>
    <xf numFmtId="4" fontId="9" fillId="0" borderId="1" xfId="1" applyNumberFormat="1" applyFont="1" applyBorder="1" applyAlignment="1">
      <alignment horizontal="right" vertical="center" wrapText="1"/>
    </xf>
    <xf numFmtId="168" fontId="10" fillId="0" borderId="1" xfId="1" applyNumberFormat="1" applyFont="1" applyBorder="1" applyAlignment="1">
      <alignment horizontal="right" vertical="center" wrapText="1"/>
    </xf>
    <xf numFmtId="0" fontId="10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left" vertical="top" wrapText="1"/>
    </xf>
    <xf numFmtId="0" fontId="10" fillId="0" borderId="1" xfId="1" applyFont="1" applyBorder="1" applyAlignment="1">
      <alignment horizontal="center" vertical="top" wrapText="1"/>
    </xf>
    <xf numFmtId="164" fontId="10" fillId="0" borderId="1" xfId="1" applyNumberFormat="1" applyFont="1" applyBorder="1" applyAlignment="1">
      <alignment horizontal="center" vertical="top" wrapText="1"/>
    </xf>
    <xf numFmtId="165" fontId="10" fillId="0" borderId="1" xfId="1" applyNumberFormat="1" applyFont="1" applyBorder="1" applyAlignment="1">
      <alignment horizontal="right" vertical="top" wrapText="1"/>
    </xf>
    <xf numFmtId="165" fontId="10" fillId="0" borderId="1" xfId="1" applyNumberFormat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4" fontId="10" fillId="0" borderId="1" xfId="1" applyNumberFormat="1" applyFont="1" applyBorder="1" applyAlignment="1">
      <alignment horizontal="right" vertical="top" wrapText="1"/>
    </xf>
    <xf numFmtId="0" fontId="9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center" vertical="center" wrapText="1"/>
    </xf>
    <xf numFmtId="168" fontId="10" fillId="0" borderId="1" xfId="1" applyNumberFormat="1" applyFont="1" applyBorder="1" applyAlignment="1">
      <alignment horizontal="center" vertical="center" wrapText="1"/>
    </xf>
    <xf numFmtId="167" fontId="10" fillId="0" borderId="1" xfId="1" applyNumberFormat="1" applyFont="1" applyBorder="1" applyAlignment="1">
      <alignment horizontal="right" vertical="center" wrapText="1"/>
    </xf>
    <xf numFmtId="167" fontId="9" fillId="0" borderId="1" xfId="1" applyNumberFormat="1" applyFont="1" applyBorder="1" applyAlignment="1">
      <alignment horizontal="right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3" xfId="1" xr:uid="{7F1A35C5-93E1-4169-AE88-F2083A228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832756</xdr:colOff>
      <xdr:row>1</xdr:row>
      <xdr:rowOff>5443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C7A5A1B-9AEA-4D22-801B-BB5428C8A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00131" cy="11674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7EAE-C92F-4574-86C7-ECE2692E241C}">
  <sheetPr>
    <outlinePr summaryBelow="0"/>
    <pageSetUpPr fitToPage="1"/>
  </sheetPr>
  <dimension ref="A1:L2568"/>
  <sheetViews>
    <sheetView tabSelected="1" view="pageBreakPreview" zoomScale="175" zoomScaleNormal="145" zoomScaleSheetLayoutView="175" workbookViewId="0">
      <selection activeCell="O6" sqref="O6"/>
    </sheetView>
  </sheetViews>
  <sheetFormatPr defaultRowHeight="15"/>
  <cols>
    <col min="1" max="1" width="8.28515625" style="2" customWidth="1"/>
    <col min="2" max="2" width="31.7109375" style="2" customWidth="1"/>
    <col min="3" max="3" width="5" style="2" customWidth="1"/>
    <col min="4" max="4" width="2.42578125" style="2" customWidth="1"/>
    <col min="5" max="5" width="5" style="2" customWidth="1"/>
    <col min="6" max="7" width="6.28515625" style="2" bestFit="1" customWidth="1"/>
    <col min="8" max="11" width="5" style="2" customWidth="1"/>
    <col min="12" max="12" width="12.5703125" style="2" bestFit="1" customWidth="1"/>
    <col min="13" max="16384" width="9.140625" style="2"/>
  </cols>
  <sheetData>
    <row r="1" spans="1:12" ht="92.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9.9499999999999993" customHeight="1">
      <c r="A2" s="3"/>
      <c r="B2" s="3"/>
      <c r="C2" s="3"/>
      <c r="D2" s="3"/>
      <c r="E2" s="3"/>
      <c r="F2" s="3"/>
      <c r="G2" s="3"/>
      <c r="H2" s="4"/>
      <c r="I2" s="4"/>
      <c r="J2" s="4"/>
      <c r="K2" s="4"/>
      <c r="L2" s="4"/>
    </row>
    <row r="3" spans="1:12" ht="20.100000000000001" customHeight="1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" customHeight="1">
      <c r="A4" s="6" t="s">
        <v>1</v>
      </c>
      <c r="B4" s="6"/>
      <c r="C4" s="6"/>
      <c r="D4" s="7" t="s">
        <v>2</v>
      </c>
      <c r="E4" s="7"/>
      <c r="F4" s="7"/>
      <c r="G4" s="8" t="s">
        <v>3</v>
      </c>
      <c r="H4" s="7" t="s">
        <v>4</v>
      </c>
      <c r="I4" s="7"/>
      <c r="J4" s="7" t="s">
        <v>5</v>
      </c>
      <c r="K4" s="7"/>
      <c r="L4" s="8" t="s">
        <v>6</v>
      </c>
    </row>
    <row r="5" spans="1:12" ht="15" customHeight="1">
      <c r="A5" s="9" t="s">
        <v>7</v>
      </c>
      <c r="B5" s="10" t="s">
        <v>8</v>
      </c>
      <c r="C5" s="10"/>
      <c r="D5" s="11" t="s">
        <v>9</v>
      </c>
      <c r="E5" s="11"/>
      <c r="F5" s="11"/>
      <c r="G5" s="9" t="s">
        <v>10</v>
      </c>
      <c r="H5" s="12">
        <v>1</v>
      </c>
      <c r="I5" s="12"/>
      <c r="J5" s="13">
        <v>1596307.8</v>
      </c>
      <c r="K5" s="13"/>
      <c r="L5" s="14">
        <f>ROUND(ROUND(H5,8)*J5,2)</f>
        <v>1596307.8</v>
      </c>
    </row>
    <row r="6" spans="1:12" ht="15" customHeight="1">
      <c r="A6" s="3"/>
      <c r="B6" s="3"/>
      <c r="C6" s="3"/>
      <c r="D6" s="3"/>
      <c r="E6" s="3"/>
      <c r="F6" s="3"/>
      <c r="G6" s="3"/>
      <c r="H6" s="15" t="s">
        <v>11</v>
      </c>
      <c r="I6" s="15"/>
      <c r="J6" s="15"/>
      <c r="K6" s="15"/>
      <c r="L6" s="16">
        <f>SUM(L5:L5)</f>
        <v>1596307.8</v>
      </c>
    </row>
    <row r="7" spans="1:12" ht="15" customHeight="1">
      <c r="A7" s="17" t="s">
        <v>12</v>
      </c>
      <c r="B7" s="17"/>
      <c r="C7" s="17"/>
      <c r="D7" s="17"/>
      <c r="E7" s="3"/>
      <c r="F7" s="3"/>
      <c r="G7" s="3"/>
      <c r="H7" s="18" t="s">
        <v>13</v>
      </c>
      <c r="I7" s="18"/>
      <c r="J7" s="18"/>
      <c r="K7" s="18"/>
      <c r="L7" s="19">
        <f>ROUND(SUM(L6),4)</f>
        <v>1596307.8</v>
      </c>
    </row>
    <row r="8" spans="1:12" ht="2.1" customHeight="1">
      <c r="A8" s="17"/>
      <c r="B8" s="17"/>
      <c r="C8" s="17"/>
      <c r="D8" s="17"/>
      <c r="E8" s="3"/>
      <c r="F8" s="3"/>
      <c r="G8" s="3"/>
      <c r="H8" s="3"/>
      <c r="I8" s="3"/>
      <c r="J8" s="3"/>
      <c r="K8" s="3"/>
      <c r="L8" s="3"/>
    </row>
    <row r="9" spans="1:12" ht="9.9499999999999993" customHeight="1">
      <c r="A9" s="3"/>
      <c r="B9" s="3"/>
      <c r="C9" s="3"/>
      <c r="D9" s="3"/>
      <c r="E9" s="3"/>
      <c r="F9" s="3"/>
      <c r="G9" s="3"/>
      <c r="H9" s="4"/>
      <c r="I9" s="4"/>
      <c r="J9" s="4"/>
      <c r="K9" s="4"/>
      <c r="L9" s="4"/>
    </row>
    <row r="10" spans="1:12" ht="20.100000000000001" customHeight="1">
      <c r="A10" s="5" t="s">
        <v>14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15" customHeight="1">
      <c r="A11" s="6" t="s">
        <v>1</v>
      </c>
      <c r="B11" s="6"/>
      <c r="C11" s="6"/>
      <c r="D11" s="7" t="s">
        <v>2</v>
      </c>
      <c r="E11" s="7"/>
      <c r="F11" s="7"/>
      <c r="G11" s="8" t="s">
        <v>3</v>
      </c>
      <c r="H11" s="7" t="s">
        <v>4</v>
      </c>
      <c r="I11" s="7"/>
      <c r="J11" s="7" t="s">
        <v>5</v>
      </c>
      <c r="K11" s="7"/>
      <c r="L11" s="8" t="s">
        <v>6</v>
      </c>
    </row>
    <row r="12" spans="1:12" ht="15" customHeight="1">
      <c r="A12" s="9" t="s">
        <v>15</v>
      </c>
      <c r="B12" s="10" t="s">
        <v>16</v>
      </c>
      <c r="C12" s="10"/>
      <c r="D12" s="11" t="s">
        <v>9</v>
      </c>
      <c r="E12" s="11"/>
      <c r="F12" s="11"/>
      <c r="G12" s="9" t="s">
        <v>10</v>
      </c>
      <c r="H12" s="12">
        <v>1</v>
      </c>
      <c r="I12" s="12"/>
      <c r="J12" s="20">
        <v>187289.98</v>
      </c>
      <c r="K12" s="20"/>
      <c r="L12" s="21">
        <f>ROUND(ROUND(H12,8)*J12,2)</f>
        <v>187289.98</v>
      </c>
    </row>
    <row r="13" spans="1:12" ht="15" customHeight="1">
      <c r="A13" s="3"/>
      <c r="B13" s="3"/>
      <c r="C13" s="3"/>
      <c r="D13" s="3"/>
      <c r="E13" s="3"/>
      <c r="F13" s="3"/>
      <c r="G13" s="3"/>
      <c r="H13" s="15" t="s">
        <v>11</v>
      </c>
      <c r="I13" s="15"/>
      <c r="J13" s="15"/>
      <c r="K13" s="15"/>
      <c r="L13" s="16">
        <f>SUM(L12:L12)</f>
        <v>187289.98</v>
      </c>
    </row>
    <row r="14" spans="1:12" ht="15" customHeight="1">
      <c r="A14" s="17" t="s">
        <v>12</v>
      </c>
      <c r="B14" s="17"/>
      <c r="C14" s="17"/>
      <c r="D14" s="17"/>
      <c r="E14" s="3"/>
      <c r="F14" s="3"/>
      <c r="G14" s="3"/>
      <c r="H14" s="18" t="s">
        <v>13</v>
      </c>
      <c r="I14" s="18"/>
      <c r="J14" s="18"/>
      <c r="K14" s="18"/>
      <c r="L14" s="19">
        <f>ROUND(SUM(L13),4)</f>
        <v>187289.98</v>
      </c>
    </row>
    <row r="15" spans="1:12" ht="2.1" customHeight="1">
      <c r="A15" s="17"/>
      <c r="B15" s="17"/>
      <c r="C15" s="17"/>
      <c r="D15" s="17"/>
      <c r="E15" s="3"/>
      <c r="F15" s="3"/>
      <c r="G15" s="3"/>
      <c r="H15" s="3"/>
      <c r="I15" s="3"/>
      <c r="J15" s="3"/>
      <c r="K15" s="3"/>
      <c r="L15" s="3"/>
    </row>
    <row r="16" spans="1:12" ht="9.9499999999999993" customHeight="1">
      <c r="A16" s="3"/>
      <c r="B16" s="3"/>
      <c r="C16" s="3"/>
      <c r="D16" s="3"/>
      <c r="E16" s="3"/>
      <c r="F16" s="3"/>
      <c r="G16" s="3"/>
      <c r="H16" s="4"/>
      <c r="I16" s="4"/>
      <c r="J16" s="4"/>
      <c r="K16" s="4"/>
      <c r="L16" s="4"/>
    </row>
    <row r="17" spans="1:12" ht="20.100000000000001" customHeight="1">
      <c r="A17" s="5" t="s">
        <v>17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20.100000000000001" customHeight="1">
      <c r="A18" s="22" t="s">
        <v>18</v>
      </c>
      <c r="B18" s="22"/>
      <c r="C18" s="22"/>
      <c r="D18" s="22"/>
      <c r="E18" s="22"/>
      <c r="F18" s="22"/>
      <c r="G18" s="23" t="s">
        <v>3</v>
      </c>
      <c r="H18" s="24" t="s">
        <v>19</v>
      </c>
      <c r="I18" s="24"/>
      <c r="J18" s="24" t="s">
        <v>5</v>
      </c>
      <c r="K18" s="24"/>
      <c r="L18" s="23" t="s">
        <v>20</v>
      </c>
    </row>
    <row r="19" spans="1:12" ht="15.95" customHeight="1">
      <c r="A19" s="25" t="s">
        <v>21</v>
      </c>
      <c r="B19" s="26" t="s">
        <v>22</v>
      </c>
      <c r="C19" s="26"/>
      <c r="D19" s="26"/>
      <c r="E19" s="26"/>
      <c r="F19" s="26"/>
      <c r="G19" s="25" t="s">
        <v>23</v>
      </c>
      <c r="H19" s="27">
        <v>334</v>
      </c>
      <c r="I19" s="27"/>
      <c r="J19" s="28">
        <v>28.36</v>
      </c>
      <c r="K19" s="28"/>
      <c r="L19" s="29">
        <f t="shared" ref="L19:L25" si="0">ROUND(ROUND(H19,8)*J19,2)</f>
        <v>9472.24</v>
      </c>
    </row>
    <row r="20" spans="1:12" ht="15" customHeight="1">
      <c r="A20" s="25" t="s">
        <v>24</v>
      </c>
      <c r="B20" s="26" t="s">
        <v>25</v>
      </c>
      <c r="C20" s="26"/>
      <c r="D20" s="26"/>
      <c r="E20" s="26"/>
      <c r="F20" s="26"/>
      <c r="G20" s="25" t="s">
        <v>26</v>
      </c>
      <c r="H20" s="27">
        <v>1648</v>
      </c>
      <c r="I20" s="27"/>
      <c r="J20" s="28">
        <v>4.66</v>
      </c>
      <c r="K20" s="28"/>
      <c r="L20" s="29">
        <f t="shared" si="0"/>
        <v>7679.68</v>
      </c>
    </row>
    <row r="21" spans="1:12" ht="15" customHeight="1">
      <c r="A21" s="25" t="s">
        <v>27</v>
      </c>
      <c r="B21" s="26" t="s">
        <v>28</v>
      </c>
      <c r="C21" s="26"/>
      <c r="D21" s="26"/>
      <c r="E21" s="26"/>
      <c r="F21" s="26"/>
      <c r="G21" s="25" t="s">
        <v>26</v>
      </c>
      <c r="H21" s="27">
        <v>136.9743</v>
      </c>
      <c r="I21" s="27"/>
      <c r="J21" s="28">
        <v>138.63</v>
      </c>
      <c r="K21" s="28"/>
      <c r="L21" s="29">
        <f t="shared" si="0"/>
        <v>18988.75</v>
      </c>
    </row>
    <row r="22" spans="1:12" ht="15" customHeight="1">
      <c r="A22" s="25" t="s">
        <v>29</v>
      </c>
      <c r="B22" s="26" t="s">
        <v>30</v>
      </c>
      <c r="C22" s="26"/>
      <c r="D22" s="26"/>
      <c r="E22" s="26"/>
      <c r="F22" s="26"/>
      <c r="G22" s="25" t="s">
        <v>31</v>
      </c>
      <c r="H22" s="27">
        <v>6592</v>
      </c>
      <c r="I22" s="27"/>
      <c r="J22" s="28">
        <v>0.82</v>
      </c>
      <c r="K22" s="28"/>
      <c r="L22" s="29">
        <f t="shared" si="0"/>
        <v>5405.44</v>
      </c>
    </row>
    <row r="23" spans="1:12" ht="24" customHeight="1">
      <c r="A23" s="25" t="s">
        <v>32</v>
      </c>
      <c r="B23" s="26" t="s">
        <v>33</v>
      </c>
      <c r="C23" s="26"/>
      <c r="D23" s="26"/>
      <c r="E23" s="26"/>
      <c r="F23" s="26"/>
      <c r="G23" s="25" t="s">
        <v>10</v>
      </c>
      <c r="H23" s="27">
        <v>1</v>
      </c>
      <c r="I23" s="27"/>
      <c r="J23" s="28">
        <v>140357.42000000001</v>
      </c>
      <c r="K23" s="28"/>
      <c r="L23" s="29">
        <f t="shared" si="0"/>
        <v>140357.42000000001</v>
      </c>
    </row>
    <row r="24" spans="1:12" ht="15" customHeight="1">
      <c r="A24" s="25" t="s">
        <v>34</v>
      </c>
      <c r="B24" s="26" t="s">
        <v>35</v>
      </c>
      <c r="C24" s="26"/>
      <c r="D24" s="26"/>
      <c r="E24" s="26"/>
      <c r="F24" s="26"/>
      <c r="G24" s="25" t="s">
        <v>26</v>
      </c>
      <c r="H24" s="27">
        <v>1318.4</v>
      </c>
      <c r="I24" s="27"/>
      <c r="J24" s="28">
        <v>15.63</v>
      </c>
      <c r="K24" s="28"/>
      <c r="L24" s="29">
        <f t="shared" si="0"/>
        <v>20606.59</v>
      </c>
    </row>
    <row r="25" spans="1:12" ht="15" customHeight="1">
      <c r="A25" s="25" t="s">
        <v>36</v>
      </c>
      <c r="B25" s="26" t="s">
        <v>37</v>
      </c>
      <c r="C25" s="26"/>
      <c r="D25" s="26"/>
      <c r="E25" s="26"/>
      <c r="F25" s="26"/>
      <c r="G25" s="25" t="s">
        <v>31</v>
      </c>
      <c r="H25" s="27">
        <v>6592</v>
      </c>
      <c r="I25" s="27"/>
      <c r="J25" s="28">
        <v>1.85</v>
      </c>
      <c r="K25" s="28"/>
      <c r="L25" s="29">
        <f t="shared" si="0"/>
        <v>12195.2</v>
      </c>
    </row>
    <row r="26" spans="1:12" ht="15" customHeight="1">
      <c r="A26" s="3"/>
      <c r="B26" s="3"/>
      <c r="C26" s="3"/>
      <c r="D26" s="3"/>
      <c r="E26" s="3"/>
      <c r="F26" s="3"/>
      <c r="G26" s="3"/>
      <c r="H26" s="30" t="s">
        <v>38</v>
      </c>
      <c r="I26" s="30"/>
      <c r="J26" s="30"/>
      <c r="K26" s="30"/>
      <c r="L26" s="31">
        <f>SUM(L19:L25)</f>
        <v>214705.32000000004</v>
      </c>
    </row>
    <row r="27" spans="1:12" ht="15" customHeight="1">
      <c r="A27" s="3"/>
      <c r="B27" s="3"/>
      <c r="C27" s="3"/>
      <c r="D27" s="3"/>
      <c r="E27" s="3"/>
      <c r="F27" s="3"/>
      <c r="G27" s="3"/>
      <c r="H27" s="18" t="s">
        <v>39</v>
      </c>
      <c r="I27" s="18"/>
      <c r="J27" s="18"/>
      <c r="K27" s="18"/>
      <c r="L27" s="32">
        <f>SUM(L26)</f>
        <v>214705.32000000004</v>
      </c>
    </row>
    <row r="28" spans="1:12" ht="15" customHeight="1">
      <c r="A28" s="3"/>
      <c r="B28" s="3"/>
      <c r="C28" s="3"/>
      <c r="D28" s="3"/>
      <c r="E28" s="3"/>
      <c r="F28" s="3"/>
      <c r="G28" s="3"/>
      <c r="H28" s="18" t="s">
        <v>13</v>
      </c>
      <c r="I28" s="18"/>
      <c r="J28" s="18"/>
      <c r="K28" s="18"/>
      <c r="L28" s="19">
        <f>ROUND(SUM(L27),4)</f>
        <v>214705.32</v>
      </c>
    </row>
    <row r="29" spans="1:12" ht="9.9499999999999993" customHeight="1">
      <c r="A29" s="3"/>
      <c r="B29" s="3"/>
      <c r="C29" s="3"/>
      <c r="D29" s="3"/>
      <c r="E29" s="3"/>
      <c r="F29" s="3"/>
      <c r="G29" s="3"/>
      <c r="H29" s="4"/>
      <c r="I29" s="4"/>
      <c r="J29" s="4"/>
      <c r="K29" s="4"/>
      <c r="L29" s="4"/>
    </row>
    <row r="30" spans="1:12" ht="20.100000000000001" customHeight="1">
      <c r="A30" s="5" t="s">
        <v>40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ht="15" customHeight="1">
      <c r="A31" s="6" t="s">
        <v>1</v>
      </c>
      <c r="B31" s="6"/>
      <c r="C31" s="6"/>
      <c r="D31" s="7" t="s">
        <v>2</v>
      </c>
      <c r="E31" s="7"/>
      <c r="F31" s="7"/>
      <c r="G31" s="8" t="s">
        <v>3</v>
      </c>
      <c r="H31" s="7" t="s">
        <v>4</v>
      </c>
      <c r="I31" s="7"/>
      <c r="J31" s="7" t="s">
        <v>5</v>
      </c>
      <c r="K31" s="7"/>
      <c r="L31" s="8" t="s">
        <v>6</v>
      </c>
    </row>
    <row r="32" spans="1:12" ht="15" customHeight="1">
      <c r="A32" s="9" t="s">
        <v>41</v>
      </c>
      <c r="B32" s="10" t="s">
        <v>42</v>
      </c>
      <c r="C32" s="10"/>
      <c r="D32" s="11" t="s">
        <v>9</v>
      </c>
      <c r="E32" s="11"/>
      <c r="F32" s="11"/>
      <c r="G32" s="9" t="s">
        <v>10</v>
      </c>
      <c r="H32" s="12">
        <v>1.3409716599999999</v>
      </c>
      <c r="I32" s="12"/>
      <c r="J32" s="20">
        <v>80167.38</v>
      </c>
      <c r="K32" s="20"/>
      <c r="L32" s="21">
        <f>ROUND(ROUND(H32,8)*J32,2)</f>
        <v>107502.18</v>
      </c>
    </row>
    <row r="33" spans="1:12" ht="15" customHeight="1">
      <c r="A33" s="3"/>
      <c r="B33" s="3"/>
      <c r="C33" s="3"/>
      <c r="D33" s="3"/>
      <c r="E33" s="3"/>
      <c r="F33" s="3"/>
      <c r="G33" s="3"/>
      <c r="H33" s="15" t="s">
        <v>11</v>
      </c>
      <c r="I33" s="15"/>
      <c r="J33" s="15"/>
      <c r="K33" s="15"/>
      <c r="L33" s="16">
        <f>SUM(L32:L32)</f>
        <v>107502.18</v>
      </c>
    </row>
    <row r="34" spans="1:12" ht="15" customHeight="1">
      <c r="A34" s="17" t="s">
        <v>43</v>
      </c>
      <c r="B34" s="17"/>
      <c r="C34" s="17"/>
      <c r="D34" s="17"/>
      <c r="E34" s="3"/>
      <c r="F34" s="3"/>
      <c r="G34" s="3"/>
      <c r="H34" s="18" t="s">
        <v>13</v>
      </c>
      <c r="I34" s="18"/>
      <c r="J34" s="18"/>
      <c r="K34" s="18"/>
      <c r="L34" s="19">
        <f>ROUND(SUM(L33),4)</f>
        <v>107502.18</v>
      </c>
    </row>
    <row r="35" spans="1:12" ht="2.1" customHeight="1">
      <c r="A35" s="17"/>
      <c r="B35" s="17"/>
      <c r="C35" s="17"/>
      <c r="D35" s="17"/>
      <c r="E35" s="3"/>
      <c r="F35" s="3"/>
      <c r="G35" s="3"/>
      <c r="H35" s="3"/>
      <c r="I35" s="3"/>
      <c r="J35" s="3"/>
      <c r="K35" s="3"/>
      <c r="L35" s="3"/>
    </row>
    <row r="36" spans="1:12" ht="9.9499999999999993" customHeight="1">
      <c r="A36" s="3"/>
      <c r="B36" s="3"/>
      <c r="C36" s="3"/>
      <c r="D36" s="3"/>
      <c r="E36" s="3"/>
      <c r="F36" s="3"/>
      <c r="G36" s="3"/>
      <c r="H36" s="4"/>
      <c r="I36" s="4"/>
      <c r="J36" s="4"/>
      <c r="K36" s="4"/>
      <c r="L36" s="4"/>
    </row>
    <row r="37" spans="1:12" ht="20.100000000000001" customHeight="1">
      <c r="A37" s="5" t="s">
        <v>44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5" customHeight="1">
      <c r="A38" s="6" t="s">
        <v>1</v>
      </c>
      <c r="B38" s="6"/>
      <c r="C38" s="6"/>
      <c r="D38" s="7" t="s">
        <v>2</v>
      </c>
      <c r="E38" s="7"/>
      <c r="F38" s="7"/>
      <c r="G38" s="8" t="s">
        <v>3</v>
      </c>
      <c r="H38" s="7" t="s">
        <v>4</v>
      </c>
      <c r="I38" s="7"/>
      <c r="J38" s="7" t="s">
        <v>5</v>
      </c>
      <c r="K38" s="7"/>
      <c r="L38" s="8" t="s">
        <v>6</v>
      </c>
    </row>
    <row r="39" spans="1:12" ht="15" customHeight="1">
      <c r="A39" s="9" t="s">
        <v>45</v>
      </c>
      <c r="B39" s="10" t="s">
        <v>46</v>
      </c>
      <c r="C39" s="10"/>
      <c r="D39" s="11" t="s">
        <v>9</v>
      </c>
      <c r="E39" s="11"/>
      <c r="F39" s="11"/>
      <c r="G39" s="9" t="s">
        <v>10</v>
      </c>
      <c r="H39" s="12">
        <v>1.3409716599999999</v>
      </c>
      <c r="I39" s="12"/>
      <c r="J39" s="20">
        <v>80167.38</v>
      </c>
      <c r="K39" s="20"/>
      <c r="L39" s="21">
        <f>ROUND(ROUND(H39,8)*J39,2)</f>
        <v>107502.18</v>
      </c>
    </row>
    <row r="40" spans="1:12" ht="15" customHeight="1">
      <c r="A40" s="3"/>
      <c r="B40" s="3"/>
      <c r="C40" s="3"/>
      <c r="D40" s="3"/>
      <c r="E40" s="3"/>
      <c r="F40" s="3"/>
      <c r="G40" s="3"/>
      <c r="H40" s="15" t="s">
        <v>11</v>
      </c>
      <c r="I40" s="15"/>
      <c r="J40" s="15"/>
      <c r="K40" s="15"/>
      <c r="L40" s="16">
        <f>SUM(L39:L39)</f>
        <v>107502.18</v>
      </c>
    </row>
    <row r="41" spans="1:12" ht="15" customHeight="1">
      <c r="A41" s="17" t="s">
        <v>43</v>
      </c>
      <c r="B41" s="17"/>
      <c r="C41" s="17"/>
      <c r="D41" s="17"/>
      <c r="E41" s="3"/>
      <c r="F41" s="3"/>
      <c r="G41" s="3"/>
      <c r="H41" s="18" t="s">
        <v>13</v>
      </c>
      <c r="I41" s="18"/>
      <c r="J41" s="18"/>
      <c r="K41" s="18"/>
      <c r="L41" s="19">
        <f>ROUND(SUM(L40),4)</f>
        <v>107502.18</v>
      </c>
    </row>
    <row r="42" spans="1:12" ht="2.1" customHeight="1">
      <c r="A42" s="17"/>
      <c r="B42" s="17"/>
      <c r="C42" s="17"/>
      <c r="D42" s="17"/>
      <c r="E42" s="3"/>
      <c r="F42" s="3"/>
      <c r="G42" s="3"/>
      <c r="H42" s="3"/>
      <c r="I42" s="3"/>
      <c r="J42" s="3"/>
      <c r="K42" s="3"/>
      <c r="L42" s="3"/>
    </row>
    <row r="43" spans="1:12" ht="9.9499999999999993" customHeight="1">
      <c r="A43" s="3"/>
      <c r="B43" s="3"/>
      <c r="C43" s="3"/>
      <c r="D43" s="3"/>
      <c r="E43" s="3"/>
      <c r="F43" s="3"/>
      <c r="G43" s="3"/>
      <c r="H43" s="4"/>
      <c r="I43" s="4"/>
      <c r="J43" s="4"/>
      <c r="K43" s="4"/>
      <c r="L43" s="4"/>
    </row>
    <row r="44" spans="1:12" ht="20.100000000000001" customHeight="1">
      <c r="A44" s="5" t="s">
        <v>47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2" ht="15" customHeight="1">
      <c r="A45" s="6" t="s">
        <v>1</v>
      </c>
      <c r="B45" s="6"/>
      <c r="C45" s="6"/>
      <c r="D45" s="7" t="s">
        <v>2</v>
      </c>
      <c r="E45" s="7"/>
      <c r="F45" s="7"/>
      <c r="G45" s="8" t="s">
        <v>3</v>
      </c>
      <c r="H45" s="7" t="s">
        <v>4</v>
      </c>
      <c r="I45" s="7"/>
      <c r="J45" s="7" t="s">
        <v>5</v>
      </c>
      <c r="K45" s="7"/>
      <c r="L45" s="8" t="s">
        <v>6</v>
      </c>
    </row>
    <row r="46" spans="1:12" ht="15" customHeight="1">
      <c r="A46" s="9" t="s">
        <v>48</v>
      </c>
      <c r="B46" s="10" t="s">
        <v>49</v>
      </c>
      <c r="C46" s="10"/>
      <c r="D46" s="11" t="s">
        <v>9</v>
      </c>
      <c r="E46" s="11"/>
      <c r="F46" s="11"/>
      <c r="G46" s="9" t="s">
        <v>10</v>
      </c>
      <c r="H46" s="12">
        <v>1.0164455299999999</v>
      </c>
      <c r="I46" s="12"/>
      <c r="J46" s="20">
        <v>266251.03999999998</v>
      </c>
      <c r="K46" s="20"/>
      <c r="L46" s="21">
        <f>ROUND(ROUND(H46,8)*J46,2)</f>
        <v>270629.68</v>
      </c>
    </row>
    <row r="47" spans="1:12" ht="15" customHeight="1">
      <c r="A47" s="3"/>
      <c r="B47" s="3"/>
      <c r="C47" s="3"/>
      <c r="D47" s="3"/>
      <c r="E47" s="3"/>
      <c r="F47" s="3"/>
      <c r="G47" s="3"/>
      <c r="H47" s="15" t="s">
        <v>11</v>
      </c>
      <c r="I47" s="15"/>
      <c r="J47" s="15"/>
      <c r="K47" s="15"/>
      <c r="L47" s="16">
        <f>SUM(L46:L46)</f>
        <v>270629.68</v>
      </c>
    </row>
    <row r="48" spans="1:12" ht="15" customHeight="1">
      <c r="A48" s="17" t="s">
        <v>43</v>
      </c>
      <c r="B48" s="17"/>
      <c r="C48" s="17"/>
      <c r="D48" s="17"/>
      <c r="E48" s="3"/>
      <c r="F48" s="3"/>
      <c r="G48" s="3"/>
      <c r="H48" s="18" t="s">
        <v>13</v>
      </c>
      <c r="I48" s="18"/>
      <c r="J48" s="18"/>
      <c r="K48" s="18"/>
      <c r="L48" s="19">
        <f>ROUND(SUM(L47),4)</f>
        <v>270629.68</v>
      </c>
    </row>
    <row r="49" spans="1:12" ht="2.1" customHeight="1">
      <c r="A49" s="17"/>
      <c r="B49" s="17"/>
      <c r="C49" s="17"/>
      <c r="D49" s="17"/>
      <c r="E49" s="3"/>
      <c r="F49" s="3"/>
      <c r="G49" s="3"/>
      <c r="H49" s="3"/>
      <c r="I49" s="3"/>
      <c r="J49" s="3"/>
      <c r="K49" s="3"/>
      <c r="L49" s="3"/>
    </row>
    <row r="50" spans="1:12" ht="9.9499999999999993" customHeight="1">
      <c r="A50" s="3"/>
      <c r="B50" s="3"/>
      <c r="C50" s="3"/>
      <c r="D50" s="3"/>
      <c r="E50" s="3"/>
      <c r="F50" s="3"/>
      <c r="G50" s="3"/>
      <c r="H50" s="4"/>
      <c r="I50" s="4"/>
      <c r="J50" s="4"/>
      <c r="K50" s="4"/>
      <c r="L50" s="4"/>
    </row>
    <row r="51" spans="1:12" ht="20.100000000000001" customHeight="1">
      <c r="A51" s="5" t="s">
        <v>50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ht="15" customHeight="1">
      <c r="A52" s="6" t="s">
        <v>1</v>
      </c>
      <c r="B52" s="6"/>
      <c r="C52" s="6"/>
      <c r="D52" s="7" t="s">
        <v>2</v>
      </c>
      <c r="E52" s="7"/>
      <c r="F52" s="7"/>
      <c r="G52" s="8" t="s">
        <v>3</v>
      </c>
      <c r="H52" s="7" t="s">
        <v>4</v>
      </c>
      <c r="I52" s="7"/>
      <c r="J52" s="7" t="s">
        <v>5</v>
      </c>
      <c r="K52" s="7"/>
      <c r="L52" s="8" t="s">
        <v>6</v>
      </c>
    </row>
    <row r="53" spans="1:12" ht="15" customHeight="1">
      <c r="A53" s="9" t="s">
        <v>51</v>
      </c>
      <c r="B53" s="10" t="s">
        <v>52</v>
      </c>
      <c r="C53" s="10"/>
      <c r="D53" s="11" t="s">
        <v>9</v>
      </c>
      <c r="E53" s="11"/>
      <c r="F53" s="11"/>
      <c r="G53" s="9" t="s">
        <v>10</v>
      </c>
      <c r="H53" s="12">
        <v>1.0164455299999999</v>
      </c>
      <c r="I53" s="12"/>
      <c r="J53" s="20">
        <v>266251.03999999998</v>
      </c>
      <c r="K53" s="20"/>
      <c r="L53" s="21">
        <f>ROUND(ROUND(H53,8)*J53,2)</f>
        <v>270629.68</v>
      </c>
    </row>
    <row r="54" spans="1:12" ht="15" customHeight="1">
      <c r="A54" s="3"/>
      <c r="B54" s="3"/>
      <c r="C54" s="3"/>
      <c r="D54" s="3"/>
      <c r="E54" s="3"/>
      <c r="F54" s="3"/>
      <c r="G54" s="3"/>
      <c r="H54" s="15" t="s">
        <v>11</v>
      </c>
      <c r="I54" s="15"/>
      <c r="J54" s="15"/>
      <c r="K54" s="15"/>
      <c r="L54" s="16">
        <f>SUM(L53:L53)</f>
        <v>270629.68</v>
      </c>
    </row>
    <row r="55" spans="1:12" ht="15" customHeight="1">
      <c r="A55" s="17" t="s">
        <v>43</v>
      </c>
      <c r="B55" s="17"/>
      <c r="C55" s="17"/>
      <c r="D55" s="17"/>
      <c r="E55" s="3"/>
      <c r="F55" s="3"/>
      <c r="G55" s="3"/>
      <c r="H55" s="18" t="s">
        <v>13</v>
      </c>
      <c r="I55" s="18"/>
      <c r="J55" s="18"/>
      <c r="K55" s="18"/>
      <c r="L55" s="19">
        <f>ROUND(SUM(L54),4)</f>
        <v>270629.68</v>
      </c>
    </row>
    <row r="56" spans="1:12" ht="2.1" customHeight="1">
      <c r="A56" s="17"/>
      <c r="B56" s="17"/>
      <c r="C56" s="17"/>
      <c r="D56" s="17"/>
      <c r="E56" s="3"/>
      <c r="F56" s="3"/>
      <c r="G56" s="3"/>
      <c r="H56" s="3"/>
      <c r="I56" s="3"/>
      <c r="J56" s="3"/>
      <c r="K56" s="3"/>
      <c r="L56" s="3"/>
    </row>
    <row r="57" spans="1:12" ht="9.9499999999999993" customHeight="1">
      <c r="A57" s="3"/>
      <c r="B57" s="3"/>
      <c r="C57" s="3"/>
      <c r="D57" s="3"/>
      <c r="E57" s="3"/>
      <c r="F57" s="3"/>
      <c r="G57" s="3"/>
      <c r="H57" s="4"/>
      <c r="I57" s="4"/>
      <c r="J57" s="4"/>
      <c r="K57" s="4"/>
      <c r="L57" s="4"/>
    </row>
    <row r="58" spans="1:12" ht="20.100000000000001" customHeight="1">
      <c r="A58" s="5" t="s">
        <v>53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ht="15" customHeight="1">
      <c r="A59" s="6" t="s">
        <v>1</v>
      </c>
      <c r="B59" s="6"/>
      <c r="C59" s="6"/>
      <c r="D59" s="7" t="s">
        <v>2</v>
      </c>
      <c r="E59" s="7"/>
      <c r="F59" s="7"/>
      <c r="G59" s="8" t="s">
        <v>3</v>
      </c>
      <c r="H59" s="7" t="s">
        <v>4</v>
      </c>
      <c r="I59" s="7"/>
      <c r="J59" s="7" t="s">
        <v>5</v>
      </c>
      <c r="K59" s="7"/>
      <c r="L59" s="8" t="s">
        <v>6</v>
      </c>
    </row>
    <row r="60" spans="1:12" ht="15" customHeight="1">
      <c r="A60" s="9" t="s">
        <v>54</v>
      </c>
      <c r="B60" s="10" t="s">
        <v>55</v>
      </c>
      <c r="C60" s="10"/>
      <c r="D60" s="11" t="s">
        <v>9</v>
      </c>
      <c r="E60" s="11"/>
      <c r="F60" s="11"/>
      <c r="G60" s="9" t="s">
        <v>10</v>
      </c>
      <c r="H60" s="12">
        <v>1.0216669899999999</v>
      </c>
      <c r="I60" s="12"/>
      <c r="J60" s="20">
        <v>1901.42</v>
      </c>
      <c r="K60" s="20"/>
      <c r="L60" s="21">
        <f>ROUND(ROUND(H60,8)*J60,2)</f>
        <v>1942.62</v>
      </c>
    </row>
    <row r="61" spans="1:12" ht="15" customHeight="1">
      <c r="A61" s="3"/>
      <c r="B61" s="3"/>
      <c r="C61" s="3"/>
      <c r="D61" s="3"/>
      <c r="E61" s="3"/>
      <c r="F61" s="3"/>
      <c r="G61" s="3"/>
      <c r="H61" s="15" t="s">
        <v>11</v>
      </c>
      <c r="I61" s="15"/>
      <c r="J61" s="15"/>
      <c r="K61" s="15"/>
      <c r="L61" s="16">
        <f>SUM(L60:L60)</f>
        <v>1942.62</v>
      </c>
    </row>
    <row r="62" spans="1:12" ht="15" customHeight="1">
      <c r="A62" s="17" t="s">
        <v>43</v>
      </c>
      <c r="B62" s="17"/>
      <c r="C62" s="17"/>
      <c r="D62" s="17"/>
      <c r="E62" s="3"/>
      <c r="F62" s="3"/>
      <c r="G62" s="3"/>
      <c r="H62" s="18" t="s">
        <v>13</v>
      </c>
      <c r="I62" s="18"/>
      <c r="J62" s="18"/>
      <c r="K62" s="18"/>
      <c r="L62" s="19">
        <f>ROUND(SUM(L61),4)</f>
        <v>1942.62</v>
      </c>
    </row>
    <row r="63" spans="1:12" ht="2.1" customHeight="1">
      <c r="A63" s="17"/>
      <c r="B63" s="17"/>
      <c r="C63" s="17"/>
      <c r="D63" s="17"/>
      <c r="E63" s="3"/>
      <c r="F63" s="3"/>
      <c r="G63" s="3"/>
      <c r="H63" s="3"/>
      <c r="I63" s="3"/>
      <c r="J63" s="3"/>
      <c r="K63" s="3"/>
      <c r="L63" s="3"/>
    </row>
    <row r="64" spans="1:12" ht="9.9499999999999993" customHeight="1">
      <c r="A64" s="3"/>
      <c r="B64" s="3"/>
      <c r="C64" s="3"/>
      <c r="D64" s="3"/>
      <c r="E64" s="3"/>
      <c r="F64" s="3"/>
      <c r="G64" s="3"/>
      <c r="H64" s="4"/>
      <c r="I64" s="4"/>
      <c r="J64" s="4"/>
      <c r="K64" s="4"/>
      <c r="L64" s="4"/>
    </row>
    <row r="65" spans="1:12" ht="20.100000000000001" customHeight="1">
      <c r="A65" s="5" t="s">
        <v>56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ht="15" customHeight="1">
      <c r="A66" s="6" t="s">
        <v>1</v>
      </c>
      <c r="B66" s="6"/>
      <c r="C66" s="6"/>
      <c r="D66" s="7" t="s">
        <v>2</v>
      </c>
      <c r="E66" s="7"/>
      <c r="F66" s="7"/>
      <c r="G66" s="8" t="s">
        <v>3</v>
      </c>
      <c r="H66" s="7" t="s">
        <v>4</v>
      </c>
      <c r="I66" s="7"/>
      <c r="J66" s="7" t="s">
        <v>5</v>
      </c>
      <c r="K66" s="7"/>
      <c r="L66" s="8" t="s">
        <v>6</v>
      </c>
    </row>
    <row r="67" spans="1:12" ht="15" customHeight="1">
      <c r="A67" s="9" t="s">
        <v>57</v>
      </c>
      <c r="B67" s="10" t="s">
        <v>58</v>
      </c>
      <c r="C67" s="10"/>
      <c r="D67" s="11" t="s">
        <v>9</v>
      </c>
      <c r="E67" s="11"/>
      <c r="F67" s="11"/>
      <c r="G67" s="9" t="s">
        <v>10</v>
      </c>
      <c r="H67" s="12">
        <v>1.0216669899999999</v>
      </c>
      <c r="I67" s="12"/>
      <c r="J67" s="20">
        <v>1901.42</v>
      </c>
      <c r="K67" s="20"/>
      <c r="L67" s="21">
        <f>ROUND(ROUND(H67,8)*J67,2)</f>
        <v>1942.62</v>
      </c>
    </row>
    <row r="68" spans="1:12" ht="15" customHeight="1">
      <c r="A68" s="3"/>
      <c r="B68" s="3"/>
      <c r="C68" s="3"/>
      <c r="D68" s="3"/>
      <c r="E68" s="3"/>
      <c r="F68" s="3"/>
      <c r="G68" s="3"/>
      <c r="H68" s="15" t="s">
        <v>11</v>
      </c>
      <c r="I68" s="15"/>
      <c r="J68" s="15"/>
      <c r="K68" s="15"/>
      <c r="L68" s="16">
        <f>SUM(L67:L67)</f>
        <v>1942.62</v>
      </c>
    </row>
    <row r="69" spans="1:12" ht="15" customHeight="1">
      <c r="A69" s="17" t="s">
        <v>43</v>
      </c>
      <c r="B69" s="17"/>
      <c r="C69" s="17"/>
      <c r="D69" s="17"/>
      <c r="E69" s="3"/>
      <c r="F69" s="3"/>
      <c r="G69" s="3"/>
      <c r="H69" s="18" t="s">
        <v>13</v>
      </c>
      <c r="I69" s="18"/>
      <c r="J69" s="18"/>
      <c r="K69" s="18"/>
      <c r="L69" s="19">
        <f>ROUND(SUM(L68),4)</f>
        <v>1942.62</v>
      </c>
    </row>
    <row r="70" spans="1:12" ht="2.1" customHeight="1">
      <c r="A70" s="17"/>
      <c r="B70" s="17"/>
      <c r="C70" s="17"/>
      <c r="D70" s="17"/>
      <c r="E70" s="3"/>
      <c r="F70" s="3"/>
      <c r="G70" s="3"/>
      <c r="H70" s="3"/>
      <c r="I70" s="3"/>
      <c r="J70" s="3"/>
      <c r="K70" s="3"/>
      <c r="L70" s="3"/>
    </row>
    <row r="71" spans="1:12" ht="9.9499999999999993" customHeight="1">
      <c r="A71" s="3"/>
      <c r="B71" s="3"/>
      <c r="C71" s="3"/>
      <c r="D71" s="3"/>
      <c r="E71" s="3"/>
      <c r="F71" s="3"/>
      <c r="G71" s="3"/>
      <c r="H71" s="4"/>
      <c r="I71" s="4"/>
      <c r="J71" s="4"/>
      <c r="K71" s="4"/>
      <c r="L71" s="4"/>
    </row>
    <row r="72" spans="1:12" ht="20.100000000000001" customHeight="1">
      <c r="A72" s="5" t="s">
        <v>59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ht="15" customHeight="1">
      <c r="A73" s="6" t="s">
        <v>1</v>
      </c>
      <c r="B73" s="6"/>
      <c r="C73" s="6"/>
      <c r="D73" s="7" t="s">
        <v>2</v>
      </c>
      <c r="E73" s="7"/>
      <c r="F73" s="7"/>
      <c r="G73" s="8" t="s">
        <v>3</v>
      </c>
      <c r="H73" s="7" t="s">
        <v>4</v>
      </c>
      <c r="I73" s="7"/>
      <c r="J73" s="7" t="s">
        <v>5</v>
      </c>
      <c r="K73" s="7"/>
      <c r="L73" s="8" t="s">
        <v>6</v>
      </c>
    </row>
    <row r="74" spans="1:12" ht="15" customHeight="1">
      <c r="A74" s="9" t="s">
        <v>60</v>
      </c>
      <c r="B74" s="10" t="s">
        <v>61</v>
      </c>
      <c r="C74" s="10"/>
      <c r="D74" s="11" t="s">
        <v>9</v>
      </c>
      <c r="E74" s="11"/>
      <c r="F74" s="11"/>
      <c r="G74" s="9" t="s">
        <v>10</v>
      </c>
      <c r="H74" s="12">
        <v>1.0216669899999999</v>
      </c>
      <c r="I74" s="12"/>
      <c r="J74" s="20">
        <v>1901.42</v>
      </c>
      <c r="K74" s="20"/>
      <c r="L74" s="21">
        <f>ROUND(ROUND(H74,8)*J74,2)</f>
        <v>1942.62</v>
      </c>
    </row>
    <row r="75" spans="1:12" ht="15" customHeight="1">
      <c r="A75" s="3"/>
      <c r="B75" s="3"/>
      <c r="C75" s="3"/>
      <c r="D75" s="3"/>
      <c r="E75" s="3"/>
      <c r="F75" s="3"/>
      <c r="G75" s="3"/>
      <c r="H75" s="15" t="s">
        <v>11</v>
      </c>
      <c r="I75" s="15"/>
      <c r="J75" s="15"/>
      <c r="K75" s="15"/>
      <c r="L75" s="16">
        <f>SUM(L74:L74)</f>
        <v>1942.62</v>
      </c>
    </row>
    <row r="76" spans="1:12" ht="15" customHeight="1">
      <c r="A76" s="17" t="s">
        <v>43</v>
      </c>
      <c r="B76" s="17"/>
      <c r="C76" s="17"/>
      <c r="D76" s="17"/>
      <c r="E76" s="3"/>
      <c r="F76" s="3"/>
      <c r="G76" s="3"/>
      <c r="H76" s="18" t="s">
        <v>13</v>
      </c>
      <c r="I76" s="18"/>
      <c r="J76" s="18"/>
      <c r="K76" s="18"/>
      <c r="L76" s="19">
        <f>ROUND(SUM(L75),4)</f>
        <v>1942.62</v>
      </c>
    </row>
    <row r="77" spans="1:12" ht="2.1" customHeight="1">
      <c r="A77" s="17"/>
      <c r="B77" s="17"/>
      <c r="C77" s="17"/>
      <c r="D77" s="17"/>
      <c r="E77" s="3"/>
      <c r="F77" s="3"/>
      <c r="G77" s="3"/>
      <c r="H77" s="3"/>
      <c r="I77" s="3"/>
      <c r="J77" s="3"/>
      <c r="K77" s="3"/>
      <c r="L77" s="3"/>
    </row>
    <row r="78" spans="1:12" ht="9.9499999999999993" customHeight="1">
      <c r="A78" s="3"/>
      <c r="B78" s="3"/>
      <c r="C78" s="3"/>
      <c r="D78" s="3"/>
      <c r="E78" s="3"/>
      <c r="F78" s="3"/>
      <c r="G78" s="3"/>
      <c r="H78" s="4"/>
      <c r="I78" s="4"/>
      <c r="J78" s="4"/>
      <c r="K78" s="4"/>
      <c r="L78" s="4"/>
    </row>
    <row r="79" spans="1:12" ht="20.100000000000001" customHeight="1">
      <c r="A79" s="5" t="s">
        <v>62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ht="20.100000000000001" customHeight="1">
      <c r="A80" s="22" t="s">
        <v>63</v>
      </c>
      <c r="B80" s="22"/>
      <c r="C80" s="22"/>
      <c r="D80" s="22"/>
      <c r="E80" s="22"/>
      <c r="F80" s="22"/>
      <c r="G80" s="23" t="s">
        <v>3</v>
      </c>
      <c r="H80" s="24" t="s">
        <v>19</v>
      </c>
      <c r="I80" s="24"/>
      <c r="J80" s="24" t="s">
        <v>64</v>
      </c>
      <c r="K80" s="24"/>
      <c r="L80" s="23" t="s">
        <v>65</v>
      </c>
    </row>
    <row r="81" spans="1:12" ht="15" customHeight="1">
      <c r="A81" s="25" t="s">
        <v>66</v>
      </c>
      <c r="B81" s="33" t="s">
        <v>67</v>
      </c>
      <c r="C81" s="33"/>
      <c r="D81" s="33"/>
      <c r="E81" s="33"/>
      <c r="F81" s="33"/>
      <c r="G81" s="25" t="s">
        <v>68</v>
      </c>
      <c r="H81" s="34">
        <v>1</v>
      </c>
      <c r="I81" s="34"/>
      <c r="J81" s="35">
        <v>29.94</v>
      </c>
      <c r="K81" s="35"/>
      <c r="L81" s="36">
        <f>ROUND(ROUND(H81,8)*J81,2)</f>
        <v>29.94</v>
      </c>
    </row>
    <row r="82" spans="1:12" ht="15" customHeight="1">
      <c r="A82" s="25" t="s">
        <v>69</v>
      </c>
      <c r="B82" s="33" t="s">
        <v>70</v>
      </c>
      <c r="C82" s="33"/>
      <c r="D82" s="33"/>
      <c r="E82" s="33"/>
      <c r="F82" s="33"/>
      <c r="G82" s="25" t="s">
        <v>68</v>
      </c>
      <c r="H82" s="34">
        <v>2</v>
      </c>
      <c r="I82" s="34"/>
      <c r="J82" s="35">
        <v>23.6</v>
      </c>
      <c r="K82" s="35"/>
      <c r="L82" s="36">
        <f>ROUND(ROUND(H82,8)*J82,2)</f>
        <v>47.2</v>
      </c>
    </row>
    <row r="83" spans="1:12" ht="15" customHeight="1">
      <c r="A83" s="3"/>
      <c r="B83" s="3"/>
      <c r="C83" s="3"/>
      <c r="D83" s="3"/>
      <c r="E83" s="3"/>
      <c r="F83" s="3"/>
      <c r="G83" s="3"/>
      <c r="H83" s="30" t="s">
        <v>71</v>
      </c>
      <c r="I83" s="30"/>
      <c r="J83" s="30"/>
      <c r="K83" s="30"/>
      <c r="L83" s="37">
        <f>SUM(L81:L82)</f>
        <v>77.14</v>
      </c>
    </row>
    <row r="84" spans="1:12" ht="15" customHeight="1">
      <c r="A84" s="3"/>
      <c r="B84" s="3"/>
      <c r="C84" s="3"/>
      <c r="D84" s="3"/>
      <c r="E84" s="3"/>
      <c r="F84" s="3"/>
      <c r="G84" s="3"/>
      <c r="H84" s="18" t="s">
        <v>72</v>
      </c>
      <c r="I84" s="18"/>
      <c r="J84" s="18"/>
      <c r="K84" s="18"/>
      <c r="L84" s="32">
        <f>SUM(L83)</f>
        <v>77.14</v>
      </c>
    </row>
    <row r="85" spans="1:12" ht="15" customHeight="1">
      <c r="A85" s="3"/>
      <c r="B85" s="3"/>
      <c r="C85" s="3"/>
      <c r="D85" s="3"/>
      <c r="E85" s="3"/>
      <c r="F85" s="3"/>
      <c r="G85" s="3"/>
      <c r="H85" s="18" t="s">
        <v>73</v>
      </c>
      <c r="I85" s="18"/>
      <c r="J85" s="18"/>
      <c r="K85" s="18"/>
      <c r="L85" s="38">
        <v>1</v>
      </c>
    </row>
    <row r="86" spans="1:12" ht="15" customHeight="1">
      <c r="A86" s="3"/>
      <c r="B86" s="3"/>
      <c r="C86" s="3"/>
      <c r="D86" s="3"/>
      <c r="E86" s="3"/>
      <c r="F86" s="3"/>
      <c r="G86" s="3"/>
      <c r="H86" s="18" t="s">
        <v>74</v>
      </c>
      <c r="I86" s="18"/>
      <c r="J86" s="18"/>
      <c r="K86" s="18"/>
      <c r="L86" s="32">
        <f>ROUND(L84/L85,4)</f>
        <v>77.14</v>
      </c>
    </row>
    <row r="87" spans="1:12" ht="20.100000000000001" customHeight="1">
      <c r="A87" s="22" t="s">
        <v>75</v>
      </c>
      <c r="B87" s="22"/>
      <c r="C87" s="22"/>
      <c r="D87" s="22"/>
      <c r="E87" s="22"/>
      <c r="F87" s="22"/>
      <c r="G87" s="23" t="s">
        <v>3</v>
      </c>
      <c r="H87" s="24" t="s">
        <v>19</v>
      </c>
      <c r="I87" s="24"/>
      <c r="J87" s="24" t="s">
        <v>76</v>
      </c>
      <c r="K87" s="24"/>
      <c r="L87" s="23" t="s">
        <v>20</v>
      </c>
    </row>
    <row r="88" spans="1:12" ht="15" customHeight="1">
      <c r="A88" s="25" t="s">
        <v>77</v>
      </c>
      <c r="B88" s="26" t="s">
        <v>78</v>
      </c>
      <c r="C88" s="26"/>
      <c r="D88" s="26"/>
      <c r="E88" s="26"/>
      <c r="F88" s="26"/>
      <c r="G88" s="25" t="s">
        <v>23</v>
      </c>
      <c r="H88" s="34">
        <v>4</v>
      </c>
      <c r="I88" s="34"/>
      <c r="J88" s="28">
        <v>12.99</v>
      </c>
      <c r="K88" s="28"/>
      <c r="L88" s="29">
        <f>ROUND(ROUND(H88,8)*J88,2)</f>
        <v>51.96</v>
      </c>
    </row>
    <row r="89" spans="1:12" ht="15.95" customHeight="1">
      <c r="A89" s="25" t="s">
        <v>79</v>
      </c>
      <c r="B89" s="26" t="s">
        <v>80</v>
      </c>
      <c r="C89" s="26"/>
      <c r="D89" s="26"/>
      <c r="E89" s="26"/>
      <c r="F89" s="26"/>
      <c r="G89" s="25" t="s">
        <v>81</v>
      </c>
      <c r="H89" s="34">
        <v>1</v>
      </c>
      <c r="I89" s="34"/>
      <c r="J89" s="28">
        <v>400</v>
      </c>
      <c r="K89" s="28"/>
      <c r="L89" s="29">
        <f>ROUND(ROUND(H89,8)*J89,2)</f>
        <v>400</v>
      </c>
    </row>
    <row r="90" spans="1:12" ht="15" customHeight="1">
      <c r="A90" s="25" t="s">
        <v>82</v>
      </c>
      <c r="B90" s="26" t="s">
        <v>83</v>
      </c>
      <c r="C90" s="26"/>
      <c r="D90" s="26"/>
      <c r="E90" s="26"/>
      <c r="F90" s="26"/>
      <c r="G90" s="25" t="s">
        <v>84</v>
      </c>
      <c r="H90" s="34">
        <v>0.11</v>
      </c>
      <c r="I90" s="34"/>
      <c r="J90" s="28">
        <v>14.43</v>
      </c>
      <c r="K90" s="28"/>
      <c r="L90" s="29">
        <f>ROUND(ROUND(H90,8)*J90,2)</f>
        <v>1.59</v>
      </c>
    </row>
    <row r="91" spans="1:12" ht="15" customHeight="1">
      <c r="A91" s="25" t="s">
        <v>85</v>
      </c>
      <c r="B91" s="26" t="s">
        <v>86</v>
      </c>
      <c r="C91" s="26"/>
      <c r="D91" s="26"/>
      <c r="E91" s="26"/>
      <c r="F91" s="26"/>
      <c r="G91" s="25" t="s">
        <v>23</v>
      </c>
      <c r="H91" s="34">
        <v>1</v>
      </c>
      <c r="I91" s="34"/>
      <c r="J91" s="28">
        <v>4.88</v>
      </c>
      <c r="K91" s="28"/>
      <c r="L91" s="29">
        <f>ROUND(ROUND(H91,8)*J91,2)</f>
        <v>4.88</v>
      </c>
    </row>
    <row r="92" spans="1:12" ht="15" customHeight="1">
      <c r="A92" s="3"/>
      <c r="B92" s="3"/>
      <c r="C92" s="3"/>
      <c r="D92" s="3"/>
      <c r="E92" s="3"/>
      <c r="F92" s="3"/>
      <c r="G92" s="3"/>
      <c r="H92" s="30" t="s">
        <v>87</v>
      </c>
      <c r="I92" s="30"/>
      <c r="J92" s="30"/>
      <c r="K92" s="30"/>
      <c r="L92" s="31">
        <f>SUM(L88:L91)</f>
        <v>458.42999999999995</v>
      </c>
    </row>
    <row r="93" spans="1:12" ht="20.100000000000001" customHeight="1">
      <c r="A93" s="22" t="s">
        <v>18</v>
      </c>
      <c r="B93" s="22"/>
      <c r="C93" s="22"/>
      <c r="D93" s="22"/>
      <c r="E93" s="22"/>
      <c r="F93" s="22"/>
      <c r="G93" s="23" t="s">
        <v>3</v>
      </c>
      <c r="H93" s="24" t="s">
        <v>19</v>
      </c>
      <c r="I93" s="24"/>
      <c r="J93" s="24" t="s">
        <v>5</v>
      </c>
      <c r="K93" s="24"/>
      <c r="L93" s="23" t="s">
        <v>20</v>
      </c>
    </row>
    <row r="94" spans="1:12" ht="15" customHeight="1">
      <c r="A94" s="25" t="s">
        <v>88</v>
      </c>
      <c r="B94" s="26" t="s">
        <v>89</v>
      </c>
      <c r="C94" s="26"/>
      <c r="D94" s="26"/>
      <c r="E94" s="26"/>
      <c r="F94" s="26"/>
      <c r="G94" s="25" t="s">
        <v>26</v>
      </c>
      <c r="H94" s="27">
        <v>0.01</v>
      </c>
      <c r="I94" s="27"/>
      <c r="J94" s="28">
        <v>446.26</v>
      </c>
      <c r="K94" s="28"/>
      <c r="L94" s="29">
        <f>ROUND(ROUND(H94,8)*J94,2)</f>
        <v>4.46</v>
      </c>
    </row>
    <row r="95" spans="1:12" ht="15" customHeight="1">
      <c r="A95" s="3"/>
      <c r="B95" s="3"/>
      <c r="C95" s="3"/>
      <c r="D95" s="3"/>
      <c r="E95" s="3"/>
      <c r="F95" s="3"/>
      <c r="G95" s="3"/>
      <c r="H95" s="30" t="s">
        <v>38</v>
      </c>
      <c r="I95" s="30"/>
      <c r="J95" s="30"/>
      <c r="K95" s="30"/>
      <c r="L95" s="31">
        <f>SUM(L94:L94)</f>
        <v>4.46</v>
      </c>
    </row>
    <row r="96" spans="1:12" ht="15" customHeight="1">
      <c r="A96" s="22" t="s">
        <v>90</v>
      </c>
      <c r="B96" s="22"/>
      <c r="C96" s="22"/>
      <c r="D96" s="7" t="s">
        <v>91</v>
      </c>
      <c r="E96" s="7"/>
      <c r="F96" s="7" t="s">
        <v>92</v>
      </c>
      <c r="G96" s="7"/>
      <c r="H96" s="7" t="s">
        <v>19</v>
      </c>
      <c r="I96" s="7"/>
      <c r="J96" s="7" t="s">
        <v>5</v>
      </c>
      <c r="K96" s="7"/>
      <c r="L96" s="8" t="s">
        <v>20</v>
      </c>
    </row>
    <row r="97" spans="1:12" ht="20.100000000000001" customHeight="1">
      <c r="A97" s="39" t="s">
        <v>77</v>
      </c>
      <c r="B97" s="40" t="s">
        <v>93</v>
      </c>
      <c r="C97" s="40"/>
      <c r="D97" s="41" t="s">
        <v>94</v>
      </c>
      <c r="E97" s="41"/>
      <c r="F97" s="41" t="s">
        <v>95</v>
      </c>
      <c r="G97" s="41"/>
      <c r="H97" s="42">
        <v>2.2499999999999999E-2</v>
      </c>
      <c r="I97" s="42"/>
      <c r="J97" s="43">
        <v>35.43</v>
      </c>
      <c r="K97" s="43"/>
      <c r="L97" s="44">
        <f>ROUND(ROUND(H97,8)*J97,2)</f>
        <v>0.8</v>
      </c>
    </row>
    <row r="98" spans="1:12" ht="20.100000000000001" customHeight="1">
      <c r="A98" s="39" t="s">
        <v>82</v>
      </c>
      <c r="B98" s="40" t="s">
        <v>96</v>
      </c>
      <c r="C98" s="40"/>
      <c r="D98" s="41" t="s">
        <v>94</v>
      </c>
      <c r="E98" s="41"/>
      <c r="F98" s="41" t="s">
        <v>95</v>
      </c>
      <c r="G98" s="41"/>
      <c r="H98" s="42">
        <v>1.1E-4</v>
      </c>
      <c r="I98" s="42"/>
      <c r="J98" s="43">
        <v>35.43</v>
      </c>
      <c r="K98" s="43"/>
      <c r="L98" s="44">
        <f>ROUND(ROUND(H98,8)*J98,2)</f>
        <v>0</v>
      </c>
    </row>
    <row r="99" spans="1:12" ht="20.100000000000001" customHeight="1">
      <c r="A99" s="39" t="s">
        <v>85</v>
      </c>
      <c r="B99" s="40" t="s">
        <v>97</v>
      </c>
      <c r="C99" s="40"/>
      <c r="D99" s="41" t="s">
        <v>94</v>
      </c>
      <c r="E99" s="41"/>
      <c r="F99" s="41" t="s">
        <v>95</v>
      </c>
      <c r="G99" s="41"/>
      <c r="H99" s="42">
        <v>1.8799999999999999E-3</v>
      </c>
      <c r="I99" s="42"/>
      <c r="J99" s="43">
        <v>35.43</v>
      </c>
      <c r="K99" s="43"/>
      <c r="L99" s="44">
        <f>ROUND(ROUND(H99,8)*J99,2)</f>
        <v>7.0000000000000007E-2</v>
      </c>
    </row>
    <row r="100" spans="1:12" ht="15" customHeight="1">
      <c r="A100" s="3"/>
      <c r="B100" s="3"/>
      <c r="C100" s="3"/>
      <c r="D100" s="3"/>
      <c r="E100" s="3"/>
      <c r="F100" s="3"/>
      <c r="G100" s="3"/>
      <c r="H100" s="30" t="s">
        <v>98</v>
      </c>
      <c r="I100" s="30"/>
      <c r="J100" s="30"/>
      <c r="K100" s="30"/>
      <c r="L100" s="29">
        <f>SUM(L97:L99)</f>
        <v>0.87000000000000011</v>
      </c>
    </row>
    <row r="101" spans="1:12" ht="12.95" customHeight="1">
      <c r="A101" s="22" t="s">
        <v>99</v>
      </c>
      <c r="B101" s="22"/>
      <c r="C101" s="7" t="s">
        <v>100</v>
      </c>
      <c r="D101" s="7" t="s">
        <v>101</v>
      </c>
      <c r="E101" s="7"/>
      <c r="F101" s="7" t="s">
        <v>102</v>
      </c>
      <c r="G101" s="7"/>
      <c r="H101" s="7" t="s">
        <v>103</v>
      </c>
      <c r="I101" s="7"/>
      <c r="J101" s="7" t="s">
        <v>104</v>
      </c>
      <c r="K101" s="7"/>
      <c r="L101" s="7" t="s">
        <v>20</v>
      </c>
    </row>
    <row r="102" spans="1:12" ht="12" customHeight="1">
      <c r="A102" s="22"/>
      <c r="B102" s="22"/>
      <c r="C102" s="7"/>
      <c r="D102" s="7"/>
      <c r="E102" s="7"/>
      <c r="F102" s="8" t="s">
        <v>105</v>
      </c>
      <c r="G102" s="8" t="s">
        <v>106</v>
      </c>
      <c r="H102" s="8" t="s">
        <v>105</v>
      </c>
      <c r="I102" s="8" t="s">
        <v>106</v>
      </c>
      <c r="J102" s="8" t="s">
        <v>105</v>
      </c>
      <c r="K102" s="8" t="s">
        <v>106</v>
      </c>
      <c r="L102" s="7"/>
    </row>
    <row r="103" spans="1:12" ht="20.100000000000001" customHeight="1">
      <c r="A103" s="39" t="s">
        <v>77</v>
      </c>
      <c r="B103" s="45" t="s">
        <v>107</v>
      </c>
      <c r="C103" s="39" t="s">
        <v>108</v>
      </c>
      <c r="D103" s="42">
        <v>4</v>
      </c>
      <c r="E103" s="42"/>
      <c r="F103" s="46">
        <v>0</v>
      </c>
      <c r="G103" s="44">
        <v>2.12</v>
      </c>
      <c r="H103" s="46">
        <v>0</v>
      </c>
      <c r="I103" s="44">
        <v>1.7</v>
      </c>
      <c r="J103" s="46">
        <v>0</v>
      </c>
      <c r="K103" s="44">
        <v>1.39</v>
      </c>
      <c r="L103" s="44">
        <f>ROUND(D103*((ROUND(F103*G103,2)+ROUND(H103*I103,2)+ROUND(J103*K103,2))),2)</f>
        <v>0</v>
      </c>
    </row>
    <row r="104" spans="1:12" ht="20.100000000000001" customHeight="1">
      <c r="A104" s="39" t="s">
        <v>82</v>
      </c>
      <c r="B104" s="45" t="s">
        <v>109</v>
      </c>
      <c r="C104" s="39" t="s">
        <v>108</v>
      </c>
      <c r="D104" s="42">
        <v>0.11</v>
      </c>
      <c r="E104" s="42"/>
      <c r="F104" s="46">
        <v>0</v>
      </c>
      <c r="G104" s="44">
        <v>2.12</v>
      </c>
      <c r="H104" s="46">
        <v>0</v>
      </c>
      <c r="I104" s="44">
        <v>1.7</v>
      </c>
      <c r="J104" s="46">
        <v>0</v>
      </c>
      <c r="K104" s="44">
        <v>1.39</v>
      </c>
      <c r="L104" s="44">
        <f>ROUND(D104*((ROUND(F104*G104,2)+ROUND(H104*I104,2)+ROUND(J104*K104,2))),2)</f>
        <v>0</v>
      </c>
    </row>
    <row r="105" spans="1:12" ht="20.100000000000001" customHeight="1">
      <c r="A105" s="39" t="s">
        <v>85</v>
      </c>
      <c r="B105" s="45" t="s">
        <v>110</v>
      </c>
      <c r="C105" s="39" t="s">
        <v>108</v>
      </c>
      <c r="D105" s="42">
        <v>1</v>
      </c>
      <c r="E105" s="42"/>
      <c r="F105" s="46">
        <v>0</v>
      </c>
      <c r="G105" s="44">
        <v>2.12</v>
      </c>
      <c r="H105" s="46">
        <v>0</v>
      </c>
      <c r="I105" s="44">
        <v>1.7</v>
      </c>
      <c r="J105" s="46">
        <v>0</v>
      </c>
      <c r="K105" s="44">
        <v>1.39</v>
      </c>
      <c r="L105" s="44">
        <f>ROUND(D105*((ROUND(F105*G105,2)+ROUND(H105*I105,2)+ROUND(J105*K105,2))),2)</f>
        <v>0</v>
      </c>
    </row>
    <row r="106" spans="1:12" ht="15" customHeight="1">
      <c r="A106" s="3"/>
      <c r="B106" s="3"/>
      <c r="C106" s="3"/>
      <c r="D106" s="3"/>
      <c r="E106" s="3"/>
      <c r="F106" s="3"/>
      <c r="G106" s="3"/>
      <c r="H106" s="30" t="s">
        <v>111</v>
      </c>
      <c r="I106" s="30"/>
      <c r="J106" s="30"/>
      <c r="K106" s="30"/>
      <c r="L106" s="29">
        <f>SUM(L102:L105)</f>
        <v>0</v>
      </c>
    </row>
    <row r="107" spans="1:12" ht="15" customHeight="1">
      <c r="A107" s="3"/>
      <c r="B107" s="3"/>
      <c r="C107" s="3"/>
      <c r="D107" s="3"/>
      <c r="E107" s="3"/>
      <c r="F107" s="3"/>
      <c r="G107" s="3"/>
      <c r="H107" s="18" t="s">
        <v>39</v>
      </c>
      <c r="I107" s="18"/>
      <c r="J107" s="18"/>
      <c r="K107" s="18"/>
      <c r="L107" s="32">
        <f>SUM(L86,L92,L95,L100,L106)</f>
        <v>540.9</v>
      </c>
    </row>
    <row r="108" spans="1:12" ht="15" customHeight="1">
      <c r="A108" s="3"/>
      <c r="B108" s="3"/>
      <c r="C108" s="3"/>
      <c r="D108" s="3"/>
      <c r="E108" s="3"/>
      <c r="F108" s="3"/>
      <c r="G108" s="3"/>
      <c r="H108" s="18" t="s">
        <v>13</v>
      </c>
      <c r="I108" s="18"/>
      <c r="J108" s="18"/>
      <c r="K108" s="18"/>
      <c r="L108" s="19">
        <f>ROUND(SUM(L107),4)</f>
        <v>540.9</v>
      </c>
    </row>
    <row r="109" spans="1:12" ht="9.9499999999999993" customHeight="1">
      <c r="A109" s="3"/>
      <c r="B109" s="3"/>
      <c r="C109" s="3"/>
      <c r="D109" s="3"/>
      <c r="E109" s="3"/>
      <c r="F109" s="3"/>
      <c r="G109" s="3"/>
      <c r="H109" s="4"/>
      <c r="I109" s="4"/>
      <c r="J109" s="4"/>
      <c r="K109" s="4"/>
      <c r="L109" s="4"/>
    </row>
    <row r="110" spans="1:12" ht="20.100000000000001" customHeight="1">
      <c r="A110" s="5" t="s">
        <v>112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</row>
    <row r="111" spans="1:12" ht="12.95" customHeight="1">
      <c r="A111" s="47" t="s">
        <v>113</v>
      </c>
      <c r="B111" s="47"/>
      <c r="C111" s="47"/>
      <c r="D111" s="48" t="s">
        <v>114</v>
      </c>
      <c r="E111" s="48"/>
      <c r="F111" s="24" t="s">
        <v>115</v>
      </c>
      <c r="G111" s="24"/>
      <c r="H111" s="24" t="s">
        <v>116</v>
      </c>
      <c r="I111" s="24"/>
      <c r="J111" s="24"/>
      <c r="K111" s="24"/>
      <c r="L111" s="24" t="s">
        <v>65</v>
      </c>
    </row>
    <row r="112" spans="1:12" ht="12" customHeight="1">
      <c r="A112" s="47"/>
      <c r="B112" s="47"/>
      <c r="C112" s="47"/>
      <c r="D112" s="48"/>
      <c r="E112" s="48"/>
      <c r="F112" s="8" t="s">
        <v>117</v>
      </c>
      <c r="G112" s="8" t="s">
        <v>118</v>
      </c>
      <c r="H112" s="7" t="s">
        <v>117</v>
      </c>
      <c r="I112" s="7"/>
      <c r="J112" s="7" t="s">
        <v>118</v>
      </c>
      <c r="K112" s="7"/>
      <c r="L112" s="24"/>
    </row>
    <row r="113" spans="1:12" ht="15" customHeight="1">
      <c r="A113" s="25" t="s">
        <v>119</v>
      </c>
      <c r="B113" s="26" t="s">
        <v>120</v>
      </c>
      <c r="C113" s="26"/>
      <c r="D113" s="34">
        <v>1</v>
      </c>
      <c r="E113" s="34"/>
      <c r="F113" s="49">
        <v>1</v>
      </c>
      <c r="G113" s="49">
        <v>0</v>
      </c>
      <c r="H113" s="50">
        <v>1036.7338999999999</v>
      </c>
      <c r="I113" s="50"/>
      <c r="J113" s="50">
        <v>415.51839999999999</v>
      </c>
      <c r="K113" s="50"/>
      <c r="L113" s="32">
        <f>ROUND(D113*(ROUND(F113*H113,4)+ROUND(G113*J113,4)),4)</f>
        <v>1036.7338999999999</v>
      </c>
    </row>
    <row r="114" spans="1:12" ht="15" customHeight="1">
      <c r="A114" s="3"/>
      <c r="B114" s="3"/>
      <c r="C114" s="3"/>
      <c r="D114" s="3"/>
      <c r="E114" s="3"/>
      <c r="F114" s="3"/>
      <c r="G114" s="3"/>
      <c r="H114" s="30" t="s">
        <v>121</v>
      </c>
      <c r="I114" s="30"/>
      <c r="J114" s="30"/>
      <c r="K114" s="30"/>
      <c r="L114" s="51">
        <f>SUM(L112:L113)</f>
        <v>1036.7338999999999</v>
      </c>
    </row>
    <row r="115" spans="1:12" ht="20.100000000000001" customHeight="1">
      <c r="A115" s="22" t="s">
        <v>63</v>
      </c>
      <c r="B115" s="22"/>
      <c r="C115" s="22"/>
      <c r="D115" s="22"/>
      <c r="E115" s="22"/>
      <c r="F115" s="22"/>
      <c r="G115" s="23" t="s">
        <v>3</v>
      </c>
      <c r="H115" s="24" t="s">
        <v>19</v>
      </c>
      <c r="I115" s="24"/>
      <c r="J115" s="24" t="s">
        <v>64</v>
      </c>
      <c r="K115" s="24"/>
      <c r="L115" s="23" t="s">
        <v>65</v>
      </c>
    </row>
    <row r="116" spans="1:12" ht="15" customHeight="1">
      <c r="A116" s="25" t="s">
        <v>69</v>
      </c>
      <c r="B116" s="33" t="s">
        <v>70</v>
      </c>
      <c r="C116" s="33"/>
      <c r="D116" s="33"/>
      <c r="E116" s="33"/>
      <c r="F116" s="33"/>
      <c r="G116" s="25" t="s">
        <v>68</v>
      </c>
      <c r="H116" s="34">
        <v>2</v>
      </c>
      <c r="I116" s="34"/>
      <c r="J116" s="35">
        <v>23.6</v>
      </c>
      <c r="K116" s="35"/>
      <c r="L116" s="36">
        <f>ROUND(ROUND(H116,8)*J116,2)</f>
        <v>47.2</v>
      </c>
    </row>
    <row r="117" spans="1:12" ht="15" customHeight="1">
      <c r="A117" s="3"/>
      <c r="B117" s="3"/>
      <c r="C117" s="3"/>
      <c r="D117" s="3"/>
      <c r="E117" s="3"/>
      <c r="F117" s="3"/>
      <c r="G117" s="3"/>
      <c r="H117" s="30" t="s">
        <v>71</v>
      </c>
      <c r="I117" s="30"/>
      <c r="J117" s="30"/>
      <c r="K117" s="30"/>
      <c r="L117" s="37">
        <f>SUM(L116:L116)</f>
        <v>47.2</v>
      </c>
    </row>
    <row r="118" spans="1:12" ht="15" customHeight="1">
      <c r="A118" s="3"/>
      <c r="B118" s="3"/>
      <c r="C118" s="3"/>
      <c r="D118" s="3"/>
      <c r="E118" s="3"/>
      <c r="F118" s="3"/>
      <c r="G118" s="3"/>
      <c r="H118" s="18" t="s">
        <v>72</v>
      </c>
      <c r="I118" s="18"/>
      <c r="J118" s="18"/>
      <c r="K118" s="18"/>
      <c r="L118" s="32">
        <f>SUM(L114,L117)</f>
        <v>1083.9339</v>
      </c>
    </row>
    <row r="119" spans="1:12" ht="15" customHeight="1">
      <c r="A119" s="3"/>
      <c r="B119" s="3"/>
      <c r="C119" s="3"/>
      <c r="D119" s="3"/>
      <c r="E119" s="3"/>
      <c r="F119" s="3"/>
      <c r="G119" s="3"/>
      <c r="H119" s="18" t="s">
        <v>73</v>
      </c>
      <c r="I119" s="18"/>
      <c r="J119" s="18"/>
      <c r="K119" s="18"/>
      <c r="L119" s="38">
        <v>1532.91</v>
      </c>
    </row>
    <row r="120" spans="1:12" ht="15" customHeight="1">
      <c r="A120" s="3"/>
      <c r="B120" s="3"/>
      <c r="C120" s="3"/>
      <c r="D120" s="3"/>
      <c r="E120" s="3"/>
      <c r="F120" s="3"/>
      <c r="G120" s="3"/>
      <c r="H120" s="18" t="s">
        <v>74</v>
      </c>
      <c r="I120" s="18"/>
      <c r="J120" s="18"/>
      <c r="K120" s="18"/>
      <c r="L120" s="32">
        <f>ROUND(L118/L119,4)</f>
        <v>0.70709999999999995</v>
      </c>
    </row>
    <row r="121" spans="1:12" ht="15" customHeight="1">
      <c r="A121" s="3"/>
      <c r="B121" s="3"/>
      <c r="C121" s="3"/>
      <c r="D121" s="3"/>
      <c r="E121" s="3"/>
      <c r="F121" s="3"/>
      <c r="G121" s="3"/>
      <c r="H121" s="18" t="s">
        <v>122</v>
      </c>
      <c r="I121" s="18"/>
      <c r="J121" s="18"/>
      <c r="K121" s="18"/>
      <c r="L121" s="32">
        <f>ROUND((((D113*J113)+L117)/L119)*0.16487,4)</f>
        <v>4.9799999999999997E-2</v>
      </c>
    </row>
    <row r="122" spans="1:12" ht="15" customHeight="1">
      <c r="A122" s="3"/>
      <c r="B122" s="3"/>
      <c r="C122" s="3"/>
      <c r="D122" s="3"/>
      <c r="E122" s="3"/>
      <c r="F122" s="3"/>
      <c r="G122" s="3"/>
      <c r="H122" s="18" t="s">
        <v>39</v>
      </c>
      <c r="I122" s="18"/>
      <c r="J122" s="18"/>
      <c r="K122" s="18"/>
      <c r="L122" s="32">
        <f>SUM(L120,L121)</f>
        <v>0.75689999999999991</v>
      </c>
    </row>
    <row r="123" spans="1:12" ht="15" customHeight="1">
      <c r="A123" s="3"/>
      <c r="B123" s="3"/>
      <c r="C123" s="3"/>
      <c r="D123" s="3"/>
      <c r="E123" s="3"/>
      <c r="F123" s="3"/>
      <c r="G123" s="3"/>
      <c r="H123" s="18" t="s">
        <v>13</v>
      </c>
      <c r="I123" s="18"/>
      <c r="J123" s="18"/>
      <c r="K123" s="18"/>
      <c r="L123" s="19">
        <f>ROUND(SUM(L122),4)</f>
        <v>0.75690000000000002</v>
      </c>
    </row>
    <row r="124" spans="1:12" ht="9.9499999999999993" customHeight="1">
      <c r="A124" s="3"/>
      <c r="B124" s="3"/>
      <c r="C124" s="3"/>
      <c r="D124" s="3"/>
      <c r="E124" s="3"/>
      <c r="F124" s="3"/>
      <c r="G124" s="3"/>
      <c r="H124" s="4"/>
      <c r="I124" s="4"/>
      <c r="J124" s="4"/>
      <c r="K124" s="4"/>
      <c r="L124" s="4"/>
    </row>
    <row r="125" spans="1:12" ht="20.100000000000001" customHeight="1">
      <c r="A125" s="5" t="s">
        <v>123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</row>
    <row r="126" spans="1:12" ht="12.95" customHeight="1">
      <c r="A126" s="47" t="s">
        <v>113</v>
      </c>
      <c r="B126" s="47"/>
      <c r="C126" s="47"/>
      <c r="D126" s="48" t="s">
        <v>114</v>
      </c>
      <c r="E126" s="48"/>
      <c r="F126" s="24" t="s">
        <v>115</v>
      </c>
      <c r="G126" s="24"/>
      <c r="H126" s="24" t="s">
        <v>116</v>
      </c>
      <c r="I126" s="24"/>
      <c r="J126" s="24"/>
      <c r="K126" s="24"/>
      <c r="L126" s="24" t="s">
        <v>65</v>
      </c>
    </row>
    <row r="127" spans="1:12" ht="12" customHeight="1">
      <c r="A127" s="47"/>
      <c r="B127" s="47"/>
      <c r="C127" s="47"/>
      <c r="D127" s="48"/>
      <c r="E127" s="48"/>
      <c r="F127" s="8" t="s">
        <v>117</v>
      </c>
      <c r="G127" s="8" t="s">
        <v>118</v>
      </c>
      <c r="H127" s="7" t="s">
        <v>117</v>
      </c>
      <c r="I127" s="7"/>
      <c r="J127" s="7" t="s">
        <v>118</v>
      </c>
      <c r="K127" s="7"/>
      <c r="L127" s="24"/>
    </row>
    <row r="128" spans="1:12" ht="15" customHeight="1">
      <c r="A128" s="25" t="s">
        <v>119</v>
      </c>
      <c r="B128" s="26" t="s">
        <v>120</v>
      </c>
      <c r="C128" s="26"/>
      <c r="D128" s="34">
        <v>1</v>
      </c>
      <c r="E128" s="34"/>
      <c r="F128" s="49">
        <v>1</v>
      </c>
      <c r="G128" s="49">
        <v>0</v>
      </c>
      <c r="H128" s="50">
        <v>1036.7338999999999</v>
      </c>
      <c r="I128" s="50"/>
      <c r="J128" s="50">
        <v>415.51839999999999</v>
      </c>
      <c r="K128" s="50"/>
      <c r="L128" s="32">
        <f>ROUND(D128*(ROUND(F128*H128,4)+ROUND(G128*J128,4)),4)</f>
        <v>1036.7338999999999</v>
      </c>
    </row>
    <row r="129" spans="1:12" ht="15" customHeight="1">
      <c r="A129" s="3"/>
      <c r="B129" s="3"/>
      <c r="C129" s="3"/>
      <c r="D129" s="3"/>
      <c r="E129" s="3"/>
      <c r="F129" s="3"/>
      <c r="G129" s="3"/>
      <c r="H129" s="30" t="s">
        <v>121</v>
      </c>
      <c r="I129" s="30"/>
      <c r="J129" s="30"/>
      <c r="K129" s="30"/>
      <c r="L129" s="51">
        <f>SUM(L127:L128)</f>
        <v>1036.7338999999999</v>
      </c>
    </row>
    <row r="130" spans="1:12" ht="20.100000000000001" customHeight="1">
      <c r="A130" s="22" t="s">
        <v>63</v>
      </c>
      <c r="B130" s="22"/>
      <c r="C130" s="22"/>
      <c r="D130" s="22"/>
      <c r="E130" s="22"/>
      <c r="F130" s="22"/>
      <c r="G130" s="23" t="s">
        <v>3</v>
      </c>
      <c r="H130" s="24" t="s">
        <v>19</v>
      </c>
      <c r="I130" s="24"/>
      <c r="J130" s="24" t="s">
        <v>64</v>
      </c>
      <c r="K130" s="24"/>
      <c r="L130" s="23" t="s">
        <v>65</v>
      </c>
    </row>
    <row r="131" spans="1:12" ht="15" customHeight="1">
      <c r="A131" s="25" t="s">
        <v>69</v>
      </c>
      <c r="B131" s="33" t="s">
        <v>70</v>
      </c>
      <c r="C131" s="33"/>
      <c r="D131" s="33"/>
      <c r="E131" s="33"/>
      <c r="F131" s="33"/>
      <c r="G131" s="25" t="s">
        <v>68</v>
      </c>
      <c r="H131" s="34">
        <v>2</v>
      </c>
      <c r="I131" s="34"/>
      <c r="J131" s="35">
        <v>23.6</v>
      </c>
      <c r="K131" s="35"/>
      <c r="L131" s="36">
        <f>ROUND(ROUND(H131,8)*J131,2)</f>
        <v>47.2</v>
      </c>
    </row>
    <row r="132" spans="1:12" ht="15" customHeight="1">
      <c r="A132" s="3"/>
      <c r="B132" s="3"/>
      <c r="C132" s="3"/>
      <c r="D132" s="3"/>
      <c r="E132" s="3"/>
      <c r="F132" s="3"/>
      <c r="G132" s="3"/>
      <c r="H132" s="30" t="s">
        <v>71</v>
      </c>
      <c r="I132" s="30"/>
      <c r="J132" s="30"/>
      <c r="K132" s="30"/>
      <c r="L132" s="37">
        <f>SUM(L131:L131)</f>
        <v>47.2</v>
      </c>
    </row>
    <row r="133" spans="1:12" ht="15" customHeight="1">
      <c r="A133" s="3"/>
      <c r="B133" s="3"/>
      <c r="C133" s="3"/>
      <c r="D133" s="3"/>
      <c r="E133" s="3"/>
      <c r="F133" s="3"/>
      <c r="G133" s="3"/>
      <c r="H133" s="18" t="s">
        <v>72</v>
      </c>
      <c r="I133" s="18"/>
      <c r="J133" s="18"/>
      <c r="K133" s="18"/>
      <c r="L133" s="32">
        <f>SUM(L129,L132)</f>
        <v>1083.9339</v>
      </c>
    </row>
    <row r="134" spans="1:12" ht="15" customHeight="1">
      <c r="A134" s="3"/>
      <c r="B134" s="3"/>
      <c r="C134" s="3"/>
      <c r="D134" s="3"/>
      <c r="E134" s="3"/>
      <c r="F134" s="3"/>
      <c r="G134" s="3"/>
      <c r="H134" s="18" t="s">
        <v>73</v>
      </c>
      <c r="I134" s="18"/>
      <c r="J134" s="18"/>
      <c r="K134" s="18"/>
      <c r="L134" s="38">
        <v>20.75</v>
      </c>
    </row>
    <row r="135" spans="1:12" ht="15" customHeight="1">
      <c r="A135" s="3"/>
      <c r="B135" s="3"/>
      <c r="C135" s="3"/>
      <c r="D135" s="3"/>
      <c r="E135" s="3"/>
      <c r="F135" s="3"/>
      <c r="G135" s="3"/>
      <c r="H135" s="18" t="s">
        <v>74</v>
      </c>
      <c r="I135" s="18"/>
      <c r="J135" s="18"/>
      <c r="K135" s="18"/>
      <c r="L135" s="32">
        <f>ROUND(L133/L134,4)</f>
        <v>52.2378</v>
      </c>
    </row>
    <row r="136" spans="1:12" ht="15" customHeight="1">
      <c r="A136" s="3"/>
      <c r="B136" s="3"/>
      <c r="C136" s="3"/>
      <c r="D136" s="3"/>
      <c r="E136" s="3"/>
      <c r="F136" s="3"/>
      <c r="G136" s="3"/>
      <c r="H136" s="18" t="s">
        <v>122</v>
      </c>
      <c r="I136" s="18"/>
      <c r="J136" s="18"/>
      <c r="K136" s="18"/>
      <c r="L136" s="32">
        <f>ROUND((((D128*J128)+L132)/L134)*0.16487,4)</f>
        <v>3.6764999999999999</v>
      </c>
    </row>
    <row r="137" spans="1:12" ht="15" customHeight="1">
      <c r="A137" s="3"/>
      <c r="B137" s="3"/>
      <c r="C137" s="3"/>
      <c r="D137" s="3"/>
      <c r="E137" s="3"/>
      <c r="F137" s="3"/>
      <c r="G137" s="3"/>
      <c r="H137" s="18" t="s">
        <v>39</v>
      </c>
      <c r="I137" s="18"/>
      <c r="J137" s="18"/>
      <c r="K137" s="18"/>
      <c r="L137" s="32">
        <f>SUM(L135,L136)</f>
        <v>55.914299999999997</v>
      </c>
    </row>
    <row r="138" spans="1:12" ht="15" customHeight="1">
      <c r="A138" s="3"/>
      <c r="B138" s="3"/>
      <c r="C138" s="3"/>
      <c r="D138" s="3"/>
      <c r="E138" s="3"/>
      <c r="F138" s="3"/>
      <c r="G138" s="3"/>
      <c r="H138" s="18" t="s">
        <v>13</v>
      </c>
      <c r="I138" s="18"/>
      <c r="J138" s="18"/>
      <c r="K138" s="18"/>
      <c r="L138" s="19">
        <f>ROUND(SUM(L137),4)</f>
        <v>55.914299999999997</v>
      </c>
    </row>
    <row r="139" spans="1:12" ht="9.9499999999999993" customHeight="1">
      <c r="A139" s="3"/>
      <c r="B139" s="3"/>
      <c r="C139" s="3"/>
      <c r="D139" s="3"/>
      <c r="E139" s="3"/>
      <c r="F139" s="3"/>
      <c r="G139" s="3"/>
      <c r="H139" s="4"/>
      <c r="I139" s="4"/>
      <c r="J139" s="4"/>
      <c r="K139" s="4"/>
      <c r="L139" s="4"/>
    </row>
    <row r="140" spans="1:12" ht="20.100000000000001" customHeight="1">
      <c r="A140" s="5" t="s">
        <v>124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</row>
    <row r="141" spans="1:12" ht="12.95" customHeight="1">
      <c r="A141" s="47" t="s">
        <v>113</v>
      </c>
      <c r="B141" s="47"/>
      <c r="C141" s="47"/>
      <c r="D141" s="48" t="s">
        <v>114</v>
      </c>
      <c r="E141" s="48"/>
      <c r="F141" s="24" t="s">
        <v>115</v>
      </c>
      <c r="G141" s="24"/>
      <c r="H141" s="24" t="s">
        <v>116</v>
      </c>
      <c r="I141" s="24"/>
      <c r="J141" s="24"/>
      <c r="K141" s="24"/>
      <c r="L141" s="24" t="s">
        <v>65</v>
      </c>
    </row>
    <row r="142" spans="1:12" ht="12" customHeight="1">
      <c r="A142" s="47"/>
      <c r="B142" s="47"/>
      <c r="C142" s="47"/>
      <c r="D142" s="48"/>
      <c r="E142" s="48"/>
      <c r="F142" s="8" t="s">
        <v>117</v>
      </c>
      <c r="G142" s="8" t="s">
        <v>118</v>
      </c>
      <c r="H142" s="7" t="s">
        <v>117</v>
      </c>
      <c r="I142" s="7"/>
      <c r="J142" s="7" t="s">
        <v>118</v>
      </c>
      <c r="K142" s="7"/>
      <c r="L142" s="24"/>
    </row>
    <row r="143" spans="1:12" ht="15" customHeight="1">
      <c r="A143" s="25" t="s">
        <v>119</v>
      </c>
      <c r="B143" s="26" t="s">
        <v>120</v>
      </c>
      <c r="C143" s="26"/>
      <c r="D143" s="34">
        <v>1</v>
      </c>
      <c r="E143" s="34"/>
      <c r="F143" s="49">
        <v>1</v>
      </c>
      <c r="G143" s="49">
        <v>0</v>
      </c>
      <c r="H143" s="50">
        <v>1036.7338999999999</v>
      </c>
      <c r="I143" s="50"/>
      <c r="J143" s="50">
        <v>415.51839999999999</v>
      </c>
      <c r="K143" s="50"/>
      <c r="L143" s="32">
        <f>ROUND(D143*(ROUND(F143*H143,4)+ROUND(G143*J143,4)),4)</f>
        <v>1036.7338999999999</v>
      </c>
    </row>
    <row r="144" spans="1:12" ht="15" customHeight="1">
      <c r="A144" s="3"/>
      <c r="B144" s="3"/>
      <c r="C144" s="3"/>
      <c r="D144" s="3"/>
      <c r="E144" s="3"/>
      <c r="F144" s="3"/>
      <c r="G144" s="3"/>
      <c r="H144" s="30" t="s">
        <v>121</v>
      </c>
      <c r="I144" s="30"/>
      <c r="J144" s="30"/>
      <c r="K144" s="30"/>
      <c r="L144" s="51">
        <f>SUM(L142:L143)</f>
        <v>1036.7338999999999</v>
      </c>
    </row>
    <row r="145" spans="1:12" ht="20.100000000000001" customHeight="1">
      <c r="A145" s="22" t="s">
        <v>63</v>
      </c>
      <c r="B145" s="22"/>
      <c r="C145" s="22"/>
      <c r="D145" s="22"/>
      <c r="E145" s="22"/>
      <c r="F145" s="22"/>
      <c r="G145" s="23" t="s">
        <v>3</v>
      </c>
      <c r="H145" s="24" t="s">
        <v>19</v>
      </c>
      <c r="I145" s="24"/>
      <c r="J145" s="24" t="s">
        <v>64</v>
      </c>
      <c r="K145" s="24"/>
      <c r="L145" s="23" t="s">
        <v>65</v>
      </c>
    </row>
    <row r="146" spans="1:12" ht="15" customHeight="1">
      <c r="A146" s="25" t="s">
        <v>69</v>
      </c>
      <c r="B146" s="33" t="s">
        <v>70</v>
      </c>
      <c r="C146" s="33"/>
      <c r="D146" s="33"/>
      <c r="E146" s="33"/>
      <c r="F146" s="33"/>
      <c r="G146" s="25" t="s">
        <v>68</v>
      </c>
      <c r="H146" s="34">
        <v>2</v>
      </c>
      <c r="I146" s="34"/>
      <c r="J146" s="35">
        <v>23.6</v>
      </c>
      <c r="K146" s="35"/>
      <c r="L146" s="36">
        <f>ROUND(ROUND(H146,8)*J146,2)</f>
        <v>47.2</v>
      </c>
    </row>
    <row r="147" spans="1:12" ht="15" customHeight="1">
      <c r="A147" s="3"/>
      <c r="B147" s="3"/>
      <c r="C147" s="3"/>
      <c r="D147" s="3"/>
      <c r="E147" s="3"/>
      <c r="F147" s="3"/>
      <c r="G147" s="3"/>
      <c r="H147" s="30" t="s">
        <v>71</v>
      </c>
      <c r="I147" s="30"/>
      <c r="J147" s="30"/>
      <c r="K147" s="30"/>
      <c r="L147" s="37">
        <f>SUM(L146:L146)</f>
        <v>47.2</v>
      </c>
    </row>
    <row r="148" spans="1:12" ht="15" customHeight="1">
      <c r="A148" s="3"/>
      <c r="B148" s="3"/>
      <c r="C148" s="3"/>
      <c r="D148" s="3"/>
      <c r="E148" s="3"/>
      <c r="F148" s="3"/>
      <c r="G148" s="3"/>
      <c r="H148" s="18" t="s">
        <v>72</v>
      </c>
      <c r="I148" s="18"/>
      <c r="J148" s="18"/>
      <c r="K148" s="18"/>
      <c r="L148" s="32">
        <f>SUM(L144,L147)</f>
        <v>1083.9339</v>
      </c>
    </row>
    <row r="149" spans="1:12" ht="15" customHeight="1">
      <c r="A149" s="3"/>
      <c r="B149" s="3"/>
      <c r="C149" s="3"/>
      <c r="D149" s="3"/>
      <c r="E149" s="3"/>
      <c r="F149" s="3"/>
      <c r="G149" s="3"/>
      <c r="H149" s="18" t="s">
        <v>73</v>
      </c>
      <c r="I149" s="18"/>
      <c r="J149" s="18"/>
      <c r="K149" s="18"/>
      <c r="L149" s="38">
        <v>8.3000000000000007</v>
      </c>
    </row>
    <row r="150" spans="1:12" ht="15" customHeight="1">
      <c r="A150" s="3"/>
      <c r="B150" s="3"/>
      <c r="C150" s="3"/>
      <c r="D150" s="3"/>
      <c r="E150" s="3"/>
      <c r="F150" s="3"/>
      <c r="G150" s="3"/>
      <c r="H150" s="18" t="s">
        <v>74</v>
      </c>
      <c r="I150" s="18"/>
      <c r="J150" s="18"/>
      <c r="K150" s="18"/>
      <c r="L150" s="32">
        <f>ROUND(L148/L149,4)</f>
        <v>130.59440000000001</v>
      </c>
    </row>
    <row r="151" spans="1:12" ht="15" customHeight="1">
      <c r="A151" s="3"/>
      <c r="B151" s="3"/>
      <c r="C151" s="3"/>
      <c r="D151" s="3"/>
      <c r="E151" s="3"/>
      <c r="F151" s="3"/>
      <c r="G151" s="3"/>
      <c r="H151" s="18" t="s">
        <v>122</v>
      </c>
      <c r="I151" s="18"/>
      <c r="J151" s="18"/>
      <c r="K151" s="18"/>
      <c r="L151" s="32">
        <f>ROUND((((D143*J143)+L147)/L149)*0.16487,4)</f>
        <v>9.1913999999999998</v>
      </c>
    </row>
    <row r="152" spans="1:12" ht="15" customHeight="1">
      <c r="A152" s="3"/>
      <c r="B152" s="3"/>
      <c r="C152" s="3"/>
      <c r="D152" s="3"/>
      <c r="E152" s="3"/>
      <c r="F152" s="3"/>
      <c r="G152" s="3"/>
      <c r="H152" s="18" t="s">
        <v>39</v>
      </c>
      <c r="I152" s="18"/>
      <c r="J152" s="18"/>
      <c r="K152" s="18"/>
      <c r="L152" s="32">
        <f>SUM(L150,L151)</f>
        <v>139.78579999999999</v>
      </c>
    </row>
    <row r="153" spans="1:12" ht="15" customHeight="1">
      <c r="A153" s="3"/>
      <c r="B153" s="3"/>
      <c r="C153" s="3"/>
      <c r="D153" s="3"/>
      <c r="E153" s="3"/>
      <c r="F153" s="3"/>
      <c r="G153" s="3"/>
      <c r="H153" s="18" t="s">
        <v>13</v>
      </c>
      <c r="I153" s="18"/>
      <c r="J153" s="18"/>
      <c r="K153" s="18"/>
      <c r="L153" s="19">
        <f>ROUND(SUM(L152),4)</f>
        <v>139.78579999999999</v>
      </c>
    </row>
    <row r="154" spans="1:12" ht="9.9499999999999993" customHeight="1">
      <c r="A154" s="3"/>
      <c r="B154" s="3"/>
      <c r="C154" s="3"/>
      <c r="D154" s="3"/>
      <c r="E154" s="3"/>
      <c r="F154" s="3"/>
      <c r="G154" s="3"/>
      <c r="H154" s="4"/>
      <c r="I154" s="4"/>
      <c r="J154" s="4"/>
      <c r="K154" s="4"/>
      <c r="L154" s="4"/>
    </row>
    <row r="155" spans="1:12" ht="20.100000000000001" customHeight="1">
      <c r="A155" s="5" t="s">
        <v>125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</row>
    <row r="156" spans="1:12" ht="12.95" customHeight="1">
      <c r="A156" s="47" t="s">
        <v>113</v>
      </c>
      <c r="B156" s="47"/>
      <c r="C156" s="47"/>
      <c r="D156" s="48" t="s">
        <v>114</v>
      </c>
      <c r="E156" s="48"/>
      <c r="F156" s="24" t="s">
        <v>115</v>
      </c>
      <c r="G156" s="24"/>
      <c r="H156" s="24" t="s">
        <v>116</v>
      </c>
      <c r="I156" s="24"/>
      <c r="J156" s="24"/>
      <c r="K156" s="24"/>
      <c r="L156" s="24" t="s">
        <v>65</v>
      </c>
    </row>
    <row r="157" spans="1:12" ht="12" customHeight="1">
      <c r="A157" s="47"/>
      <c r="B157" s="47"/>
      <c r="C157" s="47"/>
      <c r="D157" s="48"/>
      <c r="E157" s="48"/>
      <c r="F157" s="8" t="s">
        <v>117</v>
      </c>
      <c r="G157" s="8" t="s">
        <v>118</v>
      </c>
      <c r="H157" s="7" t="s">
        <v>117</v>
      </c>
      <c r="I157" s="7"/>
      <c r="J157" s="7" t="s">
        <v>118</v>
      </c>
      <c r="K157" s="7"/>
      <c r="L157" s="24"/>
    </row>
    <row r="158" spans="1:12" ht="15" customHeight="1">
      <c r="A158" s="25" t="s">
        <v>126</v>
      </c>
      <c r="B158" s="26" t="s">
        <v>127</v>
      </c>
      <c r="C158" s="26"/>
      <c r="D158" s="34">
        <v>1</v>
      </c>
      <c r="E158" s="34"/>
      <c r="F158" s="49">
        <v>1</v>
      </c>
      <c r="G158" s="49">
        <v>0</v>
      </c>
      <c r="H158" s="50">
        <v>32.830599999999997</v>
      </c>
      <c r="I158" s="50"/>
      <c r="J158" s="50">
        <v>27.6188</v>
      </c>
      <c r="K158" s="50"/>
      <c r="L158" s="32">
        <f>ROUND(D158*(ROUND(F158*H158,4)+ROUND(G158*J158,4)),4)</f>
        <v>32.830599999999997</v>
      </c>
    </row>
    <row r="159" spans="1:12" ht="15" customHeight="1">
      <c r="A159" s="3"/>
      <c r="B159" s="3"/>
      <c r="C159" s="3"/>
      <c r="D159" s="3"/>
      <c r="E159" s="3"/>
      <c r="F159" s="3"/>
      <c r="G159" s="3"/>
      <c r="H159" s="30" t="s">
        <v>121</v>
      </c>
      <c r="I159" s="30"/>
      <c r="J159" s="30"/>
      <c r="K159" s="30"/>
      <c r="L159" s="51">
        <f>SUM(L157:L158)</f>
        <v>32.830599999999997</v>
      </c>
    </row>
    <row r="160" spans="1:12" ht="20.100000000000001" customHeight="1">
      <c r="A160" s="22" t="s">
        <v>63</v>
      </c>
      <c r="B160" s="22"/>
      <c r="C160" s="22"/>
      <c r="D160" s="22"/>
      <c r="E160" s="22"/>
      <c r="F160" s="22"/>
      <c r="G160" s="23" t="s">
        <v>3</v>
      </c>
      <c r="H160" s="24" t="s">
        <v>19</v>
      </c>
      <c r="I160" s="24"/>
      <c r="J160" s="24" t="s">
        <v>64</v>
      </c>
      <c r="K160" s="24"/>
      <c r="L160" s="23" t="s">
        <v>65</v>
      </c>
    </row>
    <row r="161" spans="1:12" ht="15" customHeight="1">
      <c r="A161" s="25" t="s">
        <v>128</v>
      </c>
      <c r="B161" s="33" t="s">
        <v>129</v>
      </c>
      <c r="C161" s="33"/>
      <c r="D161" s="33"/>
      <c r="E161" s="33"/>
      <c r="F161" s="33"/>
      <c r="G161" s="25" t="s">
        <v>68</v>
      </c>
      <c r="H161" s="34">
        <v>1</v>
      </c>
      <c r="I161" s="34"/>
      <c r="J161" s="35">
        <v>31</v>
      </c>
      <c r="K161" s="35"/>
      <c r="L161" s="36">
        <f>ROUND(ROUND(H161,8)*J161,2)</f>
        <v>31</v>
      </c>
    </row>
    <row r="162" spans="1:12" ht="15" customHeight="1">
      <c r="A162" s="25" t="s">
        <v>69</v>
      </c>
      <c r="B162" s="33" t="s">
        <v>70</v>
      </c>
      <c r="C162" s="33"/>
      <c r="D162" s="33"/>
      <c r="E162" s="33"/>
      <c r="F162" s="33"/>
      <c r="G162" s="25" t="s">
        <v>68</v>
      </c>
      <c r="H162" s="34">
        <v>1</v>
      </c>
      <c r="I162" s="34"/>
      <c r="J162" s="35">
        <v>23.6</v>
      </c>
      <c r="K162" s="35"/>
      <c r="L162" s="36">
        <f>ROUND(ROUND(H162,8)*J162,2)</f>
        <v>23.6</v>
      </c>
    </row>
    <row r="163" spans="1:12" ht="15" customHeight="1">
      <c r="A163" s="3"/>
      <c r="B163" s="3"/>
      <c r="C163" s="3"/>
      <c r="D163" s="3"/>
      <c r="E163" s="3"/>
      <c r="F163" s="3"/>
      <c r="G163" s="3"/>
      <c r="H163" s="30" t="s">
        <v>71</v>
      </c>
      <c r="I163" s="30"/>
      <c r="J163" s="30"/>
      <c r="K163" s="30"/>
      <c r="L163" s="37">
        <f>SUM(L161:L162)</f>
        <v>54.6</v>
      </c>
    </row>
    <row r="164" spans="1:12" ht="15" customHeight="1">
      <c r="A164" s="3"/>
      <c r="B164" s="3"/>
      <c r="C164" s="3"/>
      <c r="D164" s="3"/>
      <c r="E164" s="3"/>
      <c r="F164" s="3"/>
      <c r="G164" s="3"/>
      <c r="H164" s="18" t="s">
        <v>72</v>
      </c>
      <c r="I164" s="18"/>
      <c r="J164" s="18"/>
      <c r="K164" s="18"/>
      <c r="L164" s="32">
        <f>SUM(L159,L163)</f>
        <v>87.430599999999998</v>
      </c>
    </row>
    <row r="165" spans="1:12" ht="15" customHeight="1">
      <c r="A165" s="3"/>
      <c r="B165" s="3"/>
      <c r="C165" s="3"/>
      <c r="D165" s="3"/>
      <c r="E165" s="3"/>
      <c r="F165" s="3"/>
      <c r="G165" s="3"/>
      <c r="H165" s="18" t="s">
        <v>73</v>
      </c>
      <c r="I165" s="18"/>
      <c r="J165" s="18"/>
      <c r="K165" s="18"/>
      <c r="L165" s="38">
        <v>5.5102000000000002</v>
      </c>
    </row>
    <row r="166" spans="1:12" ht="15" customHeight="1">
      <c r="A166" s="3"/>
      <c r="B166" s="3"/>
      <c r="C166" s="3"/>
      <c r="D166" s="3"/>
      <c r="E166" s="3"/>
      <c r="F166" s="3"/>
      <c r="G166" s="3"/>
      <c r="H166" s="18" t="s">
        <v>74</v>
      </c>
      <c r="I166" s="18"/>
      <c r="J166" s="18"/>
      <c r="K166" s="18"/>
      <c r="L166" s="32">
        <f>ROUND(L164/L165,4)</f>
        <v>15.867000000000001</v>
      </c>
    </row>
    <row r="167" spans="1:12" ht="15" customHeight="1">
      <c r="A167" s="3"/>
      <c r="B167" s="3"/>
      <c r="C167" s="3"/>
      <c r="D167" s="3"/>
      <c r="E167" s="3"/>
      <c r="F167" s="3"/>
      <c r="G167" s="3"/>
      <c r="H167" s="18" t="s">
        <v>130</v>
      </c>
      <c r="I167" s="18"/>
      <c r="J167" s="18"/>
      <c r="K167" s="18"/>
      <c r="L167" s="32">
        <f>ROUND((((D158*J158)+L163)/L165)*0.03632,4)</f>
        <v>0.54190000000000005</v>
      </c>
    </row>
    <row r="168" spans="1:12" ht="15" customHeight="1">
      <c r="A168" s="3"/>
      <c r="B168" s="3"/>
      <c r="C168" s="3"/>
      <c r="D168" s="3"/>
      <c r="E168" s="3"/>
      <c r="F168" s="3"/>
      <c r="G168" s="3"/>
      <c r="H168" s="18" t="s">
        <v>39</v>
      </c>
      <c r="I168" s="18"/>
      <c r="J168" s="18"/>
      <c r="K168" s="18"/>
      <c r="L168" s="32">
        <f>SUM(L166,L167)</f>
        <v>16.408900000000003</v>
      </c>
    </row>
    <row r="169" spans="1:12" ht="15" customHeight="1">
      <c r="A169" s="3"/>
      <c r="B169" s="3"/>
      <c r="C169" s="3"/>
      <c r="D169" s="3"/>
      <c r="E169" s="3"/>
      <c r="F169" s="3"/>
      <c r="G169" s="3"/>
      <c r="H169" s="18" t="s">
        <v>13</v>
      </c>
      <c r="I169" s="18"/>
      <c r="J169" s="18"/>
      <c r="K169" s="18"/>
      <c r="L169" s="19">
        <f>ROUND(SUM(L168),4)</f>
        <v>16.408899999999999</v>
      </c>
    </row>
    <row r="170" spans="1:12" ht="9.9499999999999993" customHeight="1">
      <c r="A170" s="3"/>
      <c r="B170" s="3"/>
      <c r="C170" s="3"/>
      <c r="D170" s="3"/>
      <c r="E170" s="3"/>
      <c r="F170" s="3"/>
      <c r="G170" s="3"/>
      <c r="H170" s="4"/>
      <c r="I170" s="4"/>
      <c r="J170" s="4"/>
      <c r="K170" s="4"/>
      <c r="L170" s="4"/>
    </row>
    <row r="171" spans="1:12" ht="20.100000000000001" customHeight="1">
      <c r="A171" s="5" t="s">
        <v>131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</row>
    <row r="172" spans="1:12" ht="12.95" customHeight="1">
      <c r="A172" s="47" t="s">
        <v>113</v>
      </c>
      <c r="B172" s="47"/>
      <c r="C172" s="47"/>
      <c r="D172" s="48" t="s">
        <v>114</v>
      </c>
      <c r="E172" s="48"/>
      <c r="F172" s="24" t="s">
        <v>115</v>
      </c>
      <c r="G172" s="24"/>
      <c r="H172" s="24" t="s">
        <v>116</v>
      </c>
      <c r="I172" s="24"/>
      <c r="J172" s="24"/>
      <c r="K172" s="24"/>
      <c r="L172" s="24" t="s">
        <v>65</v>
      </c>
    </row>
    <row r="173" spans="1:12" ht="12" customHeight="1">
      <c r="A173" s="47"/>
      <c r="B173" s="47"/>
      <c r="C173" s="47"/>
      <c r="D173" s="48"/>
      <c r="E173" s="48"/>
      <c r="F173" s="8" t="s">
        <v>117</v>
      </c>
      <c r="G173" s="8" t="s">
        <v>118</v>
      </c>
      <c r="H173" s="7" t="s">
        <v>117</v>
      </c>
      <c r="I173" s="7"/>
      <c r="J173" s="7" t="s">
        <v>118</v>
      </c>
      <c r="K173" s="7"/>
      <c r="L173" s="24"/>
    </row>
    <row r="174" spans="1:12" ht="15" customHeight="1">
      <c r="A174" s="25" t="s">
        <v>119</v>
      </c>
      <c r="B174" s="26" t="s">
        <v>120</v>
      </c>
      <c r="C174" s="26"/>
      <c r="D174" s="34">
        <v>1</v>
      </c>
      <c r="E174" s="34"/>
      <c r="F174" s="49">
        <v>1</v>
      </c>
      <c r="G174" s="49">
        <v>0</v>
      </c>
      <c r="H174" s="50">
        <v>1036.7338999999999</v>
      </c>
      <c r="I174" s="50"/>
      <c r="J174" s="50">
        <v>415.51839999999999</v>
      </c>
      <c r="K174" s="50"/>
      <c r="L174" s="32">
        <f>ROUND(D174*(ROUND(F174*H174,4)+ROUND(G174*J174,4)),4)</f>
        <v>1036.7338999999999</v>
      </c>
    </row>
    <row r="175" spans="1:12" ht="15" customHeight="1">
      <c r="A175" s="3"/>
      <c r="B175" s="3"/>
      <c r="C175" s="3"/>
      <c r="D175" s="3"/>
      <c r="E175" s="3"/>
      <c r="F175" s="3"/>
      <c r="G175" s="3"/>
      <c r="H175" s="30" t="s">
        <v>121</v>
      </c>
      <c r="I175" s="30"/>
      <c r="J175" s="30"/>
      <c r="K175" s="30"/>
      <c r="L175" s="51">
        <f>SUM(L173:L174)</f>
        <v>1036.7338999999999</v>
      </c>
    </row>
    <row r="176" spans="1:12" ht="20.100000000000001" customHeight="1">
      <c r="A176" s="22" t="s">
        <v>63</v>
      </c>
      <c r="B176" s="22"/>
      <c r="C176" s="22"/>
      <c r="D176" s="22"/>
      <c r="E176" s="22"/>
      <c r="F176" s="22"/>
      <c r="G176" s="23" t="s">
        <v>3</v>
      </c>
      <c r="H176" s="24" t="s">
        <v>19</v>
      </c>
      <c r="I176" s="24"/>
      <c r="J176" s="24" t="s">
        <v>64</v>
      </c>
      <c r="K176" s="24"/>
      <c r="L176" s="23" t="s">
        <v>65</v>
      </c>
    </row>
    <row r="177" spans="1:12" ht="15" customHeight="1">
      <c r="A177" s="25" t="s">
        <v>69</v>
      </c>
      <c r="B177" s="33" t="s">
        <v>70</v>
      </c>
      <c r="C177" s="33"/>
      <c r="D177" s="33"/>
      <c r="E177" s="33"/>
      <c r="F177" s="33"/>
      <c r="G177" s="25" t="s">
        <v>68</v>
      </c>
      <c r="H177" s="34">
        <v>1</v>
      </c>
      <c r="I177" s="34"/>
      <c r="J177" s="35">
        <v>23.6</v>
      </c>
      <c r="K177" s="35"/>
      <c r="L177" s="36">
        <f>ROUND(ROUND(H177,8)*J177,2)</f>
        <v>23.6</v>
      </c>
    </row>
    <row r="178" spans="1:12" ht="15" customHeight="1">
      <c r="A178" s="3"/>
      <c r="B178" s="3"/>
      <c r="C178" s="3"/>
      <c r="D178" s="3"/>
      <c r="E178" s="3"/>
      <c r="F178" s="3"/>
      <c r="G178" s="3"/>
      <c r="H178" s="30" t="s">
        <v>71</v>
      </c>
      <c r="I178" s="30"/>
      <c r="J178" s="30"/>
      <c r="K178" s="30"/>
      <c r="L178" s="37">
        <f>SUM(L177:L177)</f>
        <v>23.6</v>
      </c>
    </row>
    <row r="179" spans="1:12" ht="15" customHeight="1">
      <c r="A179" s="3"/>
      <c r="B179" s="3"/>
      <c r="C179" s="3"/>
      <c r="D179" s="3"/>
      <c r="E179" s="3"/>
      <c r="F179" s="3"/>
      <c r="G179" s="3"/>
      <c r="H179" s="18" t="s">
        <v>72</v>
      </c>
      <c r="I179" s="18"/>
      <c r="J179" s="18"/>
      <c r="K179" s="18"/>
      <c r="L179" s="32">
        <f>SUM(L175,L178)</f>
        <v>1060.3338999999999</v>
      </c>
    </row>
    <row r="180" spans="1:12" ht="15" customHeight="1">
      <c r="A180" s="3"/>
      <c r="B180" s="3"/>
      <c r="C180" s="3"/>
      <c r="D180" s="3"/>
      <c r="E180" s="3"/>
      <c r="F180" s="3"/>
      <c r="G180" s="3"/>
      <c r="H180" s="18" t="s">
        <v>73</v>
      </c>
      <c r="I180" s="18"/>
      <c r="J180" s="18"/>
      <c r="K180" s="18"/>
      <c r="L180" s="38">
        <v>286.19</v>
      </c>
    </row>
    <row r="181" spans="1:12" ht="15" customHeight="1">
      <c r="A181" s="3"/>
      <c r="B181" s="3"/>
      <c r="C181" s="3"/>
      <c r="D181" s="3"/>
      <c r="E181" s="3"/>
      <c r="F181" s="3"/>
      <c r="G181" s="3"/>
      <c r="H181" s="18" t="s">
        <v>74</v>
      </c>
      <c r="I181" s="18"/>
      <c r="J181" s="18"/>
      <c r="K181" s="18"/>
      <c r="L181" s="32">
        <f>ROUND(L179/L180,4)</f>
        <v>3.7050000000000001</v>
      </c>
    </row>
    <row r="182" spans="1:12" ht="15" customHeight="1">
      <c r="A182" s="3"/>
      <c r="B182" s="3"/>
      <c r="C182" s="3"/>
      <c r="D182" s="3"/>
      <c r="E182" s="3"/>
      <c r="F182" s="3"/>
      <c r="G182" s="3"/>
      <c r="H182" s="18" t="s">
        <v>132</v>
      </c>
      <c r="I182" s="18"/>
      <c r="J182" s="18"/>
      <c r="K182" s="18"/>
      <c r="L182" s="32">
        <f>ROUND((((D174*J174)+L178)/L180)*0.13329,4)</f>
        <v>0.20449999999999999</v>
      </c>
    </row>
    <row r="183" spans="1:12" ht="15" customHeight="1">
      <c r="A183" s="3"/>
      <c r="B183" s="3"/>
      <c r="C183" s="3"/>
      <c r="D183" s="3"/>
      <c r="E183" s="3"/>
      <c r="F183" s="3"/>
      <c r="G183" s="3"/>
      <c r="H183" s="18" t="s">
        <v>39</v>
      </c>
      <c r="I183" s="18"/>
      <c r="J183" s="18"/>
      <c r="K183" s="18"/>
      <c r="L183" s="32">
        <f>SUM(L181,L182)</f>
        <v>3.9095</v>
      </c>
    </row>
    <row r="184" spans="1:12" ht="15" customHeight="1">
      <c r="A184" s="3"/>
      <c r="B184" s="3"/>
      <c r="C184" s="3"/>
      <c r="D184" s="3"/>
      <c r="E184" s="3"/>
      <c r="F184" s="3"/>
      <c r="G184" s="3"/>
      <c r="H184" s="18" t="s">
        <v>13</v>
      </c>
      <c r="I184" s="18"/>
      <c r="J184" s="18"/>
      <c r="K184" s="18"/>
      <c r="L184" s="19">
        <f>ROUND(SUM(L183),4)</f>
        <v>3.9095</v>
      </c>
    </row>
    <row r="185" spans="1:12" ht="9.9499999999999993" customHeight="1">
      <c r="A185" s="3"/>
      <c r="B185" s="3"/>
      <c r="C185" s="3"/>
      <c r="D185" s="3"/>
      <c r="E185" s="3"/>
      <c r="F185" s="3"/>
      <c r="G185" s="3"/>
      <c r="H185" s="4"/>
      <c r="I185" s="4"/>
      <c r="J185" s="4"/>
      <c r="K185" s="4"/>
      <c r="L185" s="4"/>
    </row>
    <row r="186" spans="1:12" ht="20.100000000000001" customHeight="1">
      <c r="A186" s="5" t="s">
        <v>133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</row>
    <row r="187" spans="1:12" ht="12.95" customHeight="1">
      <c r="A187" s="47" t="s">
        <v>113</v>
      </c>
      <c r="B187" s="47"/>
      <c r="C187" s="47"/>
      <c r="D187" s="48" t="s">
        <v>114</v>
      </c>
      <c r="E187" s="48"/>
      <c r="F187" s="24" t="s">
        <v>115</v>
      </c>
      <c r="G187" s="24"/>
      <c r="H187" s="24" t="s">
        <v>116</v>
      </c>
      <c r="I187" s="24"/>
      <c r="J187" s="24"/>
      <c r="K187" s="24"/>
      <c r="L187" s="24" t="s">
        <v>65</v>
      </c>
    </row>
    <row r="188" spans="1:12" ht="12" customHeight="1">
      <c r="A188" s="47"/>
      <c r="B188" s="47"/>
      <c r="C188" s="47"/>
      <c r="D188" s="48"/>
      <c r="E188" s="48"/>
      <c r="F188" s="8" t="s">
        <v>117</v>
      </c>
      <c r="G188" s="8" t="s">
        <v>118</v>
      </c>
      <c r="H188" s="7" t="s">
        <v>117</v>
      </c>
      <c r="I188" s="7"/>
      <c r="J188" s="7" t="s">
        <v>118</v>
      </c>
      <c r="K188" s="7"/>
      <c r="L188" s="24"/>
    </row>
    <row r="189" spans="1:12" ht="15" customHeight="1">
      <c r="A189" s="25" t="s">
        <v>134</v>
      </c>
      <c r="B189" s="26" t="s">
        <v>135</v>
      </c>
      <c r="C189" s="26"/>
      <c r="D189" s="34">
        <v>3</v>
      </c>
      <c r="E189" s="34"/>
      <c r="F189" s="49">
        <v>0.91</v>
      </c>
      <c r="G189" s="49">
        <v>0.09</v>
      </c>
      <c r="H189" s="50">
        <v>326.81790000000001</v>
      </c>
      <c r="I189" s="50"/>
      <c r="J189" s="50">
        <v>98.137600000000006</v>
      </c>
      <c r="K189" s="50"/>
      <c r="L189" s="32">
        <f>ROUND(D189*(ROUND(F189*H189,4)+ROUND(G189*J189,4)),4)</f>
        <v>918.71010000000001</v>
      </c>
    </row>
    <row r="190" spans="1:12" ht="15.95" customHeight="1">
      <c r="A190" s="25" t="s">
        <v>136</v>
      </c>
      <c r="B190" s="26" t="s">
        <v>137</v>
      </c>
      <c r="C190" s="26"/>
      <c r="D190" s="34">
        <v>1</v>
      </c>
      <c r="E190" s="34"/>
      <c r="F190" s="49">
        <v>1</v>
      </c>
      <c r="G190" s="49">
        <v>0</v>
      </c>
      <c r="H190" s="50">
        <v>330.8605</v>
      </c>
      <c r="I190" s="50"/>
      <c r="J190" s="50">
        <v>150.3416</v>
      </c>
      <c r="K190" s="50"/>
      <c r="L190" s="32">
        <f>ROUND(D190*(ROUND(F190*H190,4)+ROUND(G190*J190,4)),4)</f>
        <v>330.8605</v>
      </c>
    </row>
    <row r="191" spans="1:12" ht="15" customHeight="1">
      <c r="A191" s="3"/>
      <c r="B191" s="3"/>
      <c r="C191" s="3"/>
      <c r="D191" s="3"/>
      <c r="E191" s="3"/>
      <c r="F191" s="3"/>
      <c r="G191" s="3"/>
      <c r="H191" s="30" t="s">
        <v>121</v>
      </c>
      <c r="I191" s="30"/>
      <c r="J191" s="30"/>
      <c r="K191" s="30"/>
      <c r="L191" s="51">
        <f>SUM(L188:L190)</f>
        <v>1249.5706</v>
      </c>
    </row>
    <row r="192" spans="1:12" ht="20.100000000000001" customHeight="1">
      <c r="A192" s="22" t="s">
        <v>63</v>
      </c>
      <c r="B192" s="22"/>
      <c r="C192" s="22"/>
      <c r="D192" s="22"/>
      <c r="E192" s="22"/>
      <c r="F192" s="22"/>
      <c r="G192" s="23" t="s">
        <v>3</v>
      </c>
      <c r="H192" s="24" t="s">
        <v>19</v>
      </c>
      <c r="I192" s="24"/>
      <c r="J192" s="24" t="s">
        <v>64</v>
      </c>
      <c r="K192" s="24"/>
      <c r="L192" s="23" t="s">
        <v>65</v>
      </c>
    </row>
    <row r="193" spans="1:12" ht="15" customHeight="1">
      <c r="A193" s="25" t="s">
        <v>69</v>
      </c>
      <c r="B193" s="33" t="s">
        <v>70</v>
      </c>
      <c r="C193" s="33"/>
      <c r="D193" s="33"/>
      <c r="E193" s="33"/>
      <c r="F193" s="33"/>
      <c r="G193" s="25" t="s">
        <v>68</v>
      </c>
      <c r="H193" s="34">
        <v>1</v>
      </c>
      <c r="I193" s="34"/>
      <c r="J193" s="35">
        <v>23.6</v>
      </c>
      <c r="K193" s="35"/>
      <c r="L193" s="36">
        <f>ROUND(ROUND(H193,8)*J193,2)</f>
        <v>23.6</v>
      </c>
    </row>
    <row r="194" spans="1:12" ht="15" customHeight="1">
      <c r="A194" s="3"/>
      <c r="B194" s="3"/>
      <c r="C194" s="3"/>
      <c r="D194" s="3"/>
      <c r="E194" s="3"/>
      <c r="F194" s="3"/>
      <c r="G194" s="3"/>
      <c r="H194" s="30" t="s">
        <v>71</v>
      </c>
      <c r="I194" s="30"/>
      <c r="J194" s="30"/>
      <c r="K194" s="30"/>
      <c r="L194" s="37">
        <f>SUM(L193:L193)</f>
        <v>23.6</v>
      </c>
    </row>
    <row r="195" spans="1:12" ht="15" customHeight="1">
      <c r="A195" s="3"/>
      <c r="B195" s="3"/>
      <c r="C195" s="3"/>
      <c r="D195" s="3"/>
      <c r="E195" s="3"/>
      <c r="F195" s="3"/>
      <c r="G195" s="3"/>
      <c r="H195" s="18" t="s">
        <v>72</v>
      </c>
      <c r="I195" s="18"/>
      <c r="J195" s="18"/>
      <c r="K195" s="18"/>
      <c r="L195" s="32">
        <f>SUM(L191,L194)</f>
        <v>1273.1705999999999</v>
      </c>
    </row>
    <row r="196" spans="1:12" ht="15" customHeight="1">
      <c r="A196" s="3"/>
      <c r="B196" s="3"/>
      <c r="C196" s="3"/>
      <c r="D196" s="3"/>
      <c r="E196" s="3"/>
      <c r="F196" s="3"/>
      <c r="G196" s="3"/>
      <c r="H196" s="18" t="s">
        <v>73</v>
      </c>
      <c r="I196" s="18"/>
      <c r="J196" s="18"/>
      <c r="K196" s="18"/>
      <c r="L196" s="38">
        <v>230.19</v>
      </c>
    </row>
    <row r="197" spans="1:12" ht="15" customHeight="1">
      <c r="A197" s="3"/>
      <c r="B197" s="3"/>
      <c r="C197" s="3"/>
      <c r="D197" s="3"/>
      <c r="E197" s="3"/>
      <c r="F197" s="3"/>
      <c r="G197" s="3"/>
      <c r="H197" s="18" t="s">
        <v>74</v>
      </c>
      <c r="I197" s="18"/>
      <c r="J197" s="18"/>
      <c r="K197" s="18"/>
      <c r="L197" s="32">
        <f>ROUND(L195/L196,4)</f>
        <v>5.5309999999999997</v>
      </c>
    </row>
    <row r="198" spans="1:12" ht="15" customHeight="1">
      <c r="A198" s="3"/>
      <c r="B198" s="3"/>
      <c r="C198" s="3"/>
      <c r="D198" s="3"/>
      <c r="E198" s="3"/>
      <c r="F198" s="3"/>
      <c r="G198" s="3"/>
      <c r="H198" s="18" t="s">
        <v>132</v>
      </c>
      <c r="I198" s="18"/>
      <c r="J198" s="18"/>
      <c r="K198" s="18"/>
      <c r="L198" s="32">
        <f>ROUND((((D189*J189)+(D190*J190)+L194)/L196)*0.13329,4)</f>
        <v>0.2712</v>
      </c>
    </row>
    <row r="199" spans="1:12" ht="15" customHeight="1">
      <c r="A199" s="3"/>
      <c r="B199" s="3"/>
      <c r="C199" s="3"/>
      <c r="D199" s="3"/>
      <c r="E199" s="3"/>
      <c r="F199" s="3"/>
      <c r="G199" s="3"/>
      <c r="H199" s="18" t="s">
        <v>39</v>
      </c>
      <c r="I199" s="18"/>
      <c r="J199" s="18"/>
      <c r="K199" s="18"/>
      <c r="L199" s="32">
        <f>SUM(L197,L198)</f>
        <v>5.8022</v>
      </c>
    </row>
    <row r="200" spans="1:12" ht="15" customHeight="1">
      <c r="A200" s="3"/>
      <c r="B200" s="3"/>
      <c r="C200" s="3"/>
      <c r="D200" s="3"/>
      <c r="E200" s="3"/>
      <c r="F200" s="3"/>
      <c r="G200" s="3"/>
      <c r="H200" s="18" t="s">
        <v>13</v>
      </c>
      <c r="I200" s="18"/>
      <c r="J200" s="18"/>
      <c r="K200" s="18"/>
      <c r="L200" s="19">
        <f>ROUND(SUM(L199),4)</f>
        <v>5.8022</v>
      </c>
    </row>
    <row r="201" spans="1:12" ht="9.9499999999999993" customHeight="1">
      <c r="A201" s="3"/>
      <c r="B201" s="3"/>
      <c r="C201" s="3"/>
      <c r="D201" s="3"/>
      <c r="E201" s="3"/>
      <c r="F201" s="3"/>
      <c r="G201" s="3"/>
      <c r="H201" s="4"/>
      <c r="I201" s="4"/>
      <c r="J201" s="4"/>
      <c r="K201" s="4"/>
      <c r="L201" s="4"/>
    </row>
    <row r="202" spans="1:12" ht="20.100000000000001" customHeight="1">
      <c r="A202" s="5" t="s">
        <v>138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</row>
    <row r="203" spans="1:12" ht="12.95" customHeight="1">
      <c r="A203" s="47" t="s">
        <v>113</v>
      </c>
      <c r="B203" s="47"/>
      <c r="C203" s="47"/>
      <c r="D203" s="48" t="s">
        <v>114</v>
      </c>
      <c r="E203" s="48"/>
      <c r="F203" s="24" t="s">
        <v>115</v>
      </c>
      <c r="G203" s="24"/>
      <c r="H203" s="24" t="s">
        <v>116</v>
      </c>
      <c r="I203" s="24"/>
      <c r="J203" s="24"/>
      <c r="K203" s="24"/>
      <c r="L203" s="24" t="s">
        <v>65</v>
      </c>
    </row>
    <row r="204" spans="1:12" ht="12" customHeight="1">
      <c r="A204" s="47"/>
      <c r="B204" s="47"/>
      <c r="C204" s="47"/>
      <c r="D204" s="48"/>
      <c r="E204" s="48"/>
      <c r="F204" s="8" t="s">
        <v>117</v>
      </c>
      <c r="G204" s="8" t="s">
        <v>118</v>
      </c>
      <c r="H204" s="7" t="s">
        <v>117</v>
      </c>
      <c r="I204" s="7"/>
      <c r="J204" s="7" t="s">
        <v>118</v>
      </c>
      <c r="K204" s="7"/>
      <c r="L204" s="24"/>
    </row>
    <row r="205" spans="1:12" ht="15" customHeight="1">
      <c r="A205" s="25" t="s">
        <v>134</v>
      </c>
      <c r="B205" s="26" t="s">
        <v>135</v>
      </c>
      <c r="C205" s="26"/>
      <c r="D205" s="34">
        <v>4</v>
      </c>
      <c r="E205" s="34"/>
      <c r="F205" s="49">
        <v>0.82</v>
      </c>
      <c r="G205" s="49">
        <v>0.18</v>
      </c>
      <c r="H205" s="50">
        <v>326.81790000000001</v>
      </c>
      <c r="I205" s="50"/>
      <c r="J205" s="50">
        <v>98.137600000000006</v>
      </c>
      <c r="K205" s="50"/>
      <c r="L205" s="32">
        <f>ROUND(D205*(ROUND(F205*H205,4)+ROUND(G205*J205,4)),4)</f>
        <v>1142.6220000000001</v>
      </c>
    </row>
    <row r="206" spans="1:12" ht="15.95" customHeight="1">
      <c r="A206" s="25" t="s">
        <v>136</v>
      </c>
      <c r="B206" s="26" t="s">
        <v>137</v>
      </c>
      <c r="C206" s="26"/>
      <c r="D206" s="34">
        <v>1</v>
      </c>
      <c r="E206" s="34"/>
      <c r="F206" s="49">
        <v>1</v>
      </c>
      <c r="G206" s="49">
        <v>0</v>
      </c>
      <c r="H206" s="50">
        <v>330.8605</v>
      </c>
      <c r="I206" s="50"/>
      <c r="J206" s="50">
        <v>150.3416</v>
      </c>
      <c r="K206" s="50"/>
      <c r="L206" s="32">
        <f>ROUND(D206*(ROUND(F206*H206,4)+ROUND(G206*J206,4)),4)</f>
        <v>330.8605</v>
      </c>
    </row>
    <row r="207" spans="1:12" ht="15" customHeight="1">
      <c r="A207" s="3"/>
      <c r="B207" s="3"/>
      <c r="C207" s="3"/>
      <c r="D207" s="3"/>
      <c r="E207" s="3"/>
      <c r="F207" s="3"/>
      <c r="G207" s="3"/>
      <c r="H207" s="30" t="s">
        <v>121</v>
      </c>
      <c r="I207" s="30"/>
      <c r="J207" s="30"/>
      <c r="K207" s="30"/>
      <c r="L207" s="51">
        <f>SUM(L204:L206)</f>
        <v>1473.4825000000001</v>
      </c>
    </row>
    <row r="208" spans="1:12" ht="20.100000000000001" customHeight="1">
      <c r="A208" s="22" t="s">
        <v>63</v>
      </c>
      <c r="B208" s="22"/>
      <c r="C208" s="22"/>
      <c r="D208" s="22"/>
      <c r="E208" s="22"/>
      <c r="F208" s="22"/>
      <c r="G208" s="23" t="s">
        <v>3</v>
      </c>
      <c r="H208" s="24" t="s">
        <v>19</v>
      </c>
      <c r="I208" s="24"/>
      <c r="J208" s="24" t="s">
        <v>64</v>
      </c>
      <c r="K208" s="24"/>
      <c r="L208" s="23" t="s">
        <v>65</v>
      </c>
    </row>
    <row r="209" spans="1:12" ht="15" customHeight="1">
      <c r="A209" s="25" t="s">
        <v>69</v>
      </c>
      <c r="B209" s="33" t="s">
        <v>70</v>
      </c>
      <c r="C209" s="33"/>
      <c r="D209" s="33"/>
      <c r="E209" s="33"/>
      <c r="F209" s="33"/>
      <c r="G209" s="25" t="s">
        <v>68</v>
      </c>
      <c r="H209" s="34">
        <v>1</v>
      </c>
      <c r="I209" s="34"/>
      <c r="J209" s="35">
        <v>23.6</v>
      </c>
      <c r="K209" s="35"/>
      <c r="L209" s="36">
        <f>ROUND(ROUND(H209,8)*J209,2)</f>
        <v>23.6</v>
      </c>
    </row>
    <row r="210" spans="1:12" ht="15" customHeight="1">
      <c r="A210" s="3"/>
      <c r="B210" s="3"/>
      <c r="C210" s="3"/>
      <c r="D210" s="3"/>
      <c r="E210" s="3"/>
      <c r="F210" s="3"/>
      <c r="G210" s="3"/>
      <c r="H210" s="30" t="s">
        <v>71</v>
      </c>
      <c r="I210" s="30"/>
      <c r="J210" s="30"/>
      <c r="K210" s="30"/>
      <c r="L210" s="37">
        <f>SUM(L209:L209)</f>
        <v>23.6</v>
      </c>
    </row>
    <row r="211" spans="1:12" ht="15" customHeight="1">
      <c r="A211" s="3"/>
      <c r="B211" s="3"/>
      <c r="C211" s="3"/>
      <c r="D211" s="3"/>
      <c r="E211" s="3"/>
      <c r="F211" s="3"/>
      <c r="G211" s="3"/>
      <c r="H211" s="18" t="s">
        <v>72</v>
      </c>
      <c r="I211" s="18"/>
      <c r="J211" s="18"/>
      <c r="K211" s="18"/>
      <c r="L211" s="32">
        <f>SUM(L207,L210)</f>
        <v>1497.0825</v>
      </c>
    </row>
    <row r="212" spans="1:12" ht="15" customHeight="1">
      <c r="A212" s="3"/>
      <c r="B212" s="3"/>
      <c r="C212" s="3"/>
      <c r="D212" s="3"/>
      <c r="E212" s="3"/>
      <c r="F212" s="3"/>
      <c r="G212" s="3"/>
      <c r="H212" s="18" t="s">
        <v>73</v>
      </c>
      <c r="I212" s="18"/>
      <c r="J212" s="18"/>
      <c r="K212" s="18"/>
      <c r="L212" s="38">
        <v>230.19</v>
      </c>
    </row>
    <row r="213" spans="1:12" ht="15" customHeight="1">
      <c r="A213" s="3"/>
      <c r="B213" s="3"/>
      <c r="C213" s="3"/>
      <c r="D213" s="3"/>
      <c r="E213" s="3"/>
      <c r="F213" s="3"/>
      <c r="G213" s="3"/>
      <c r="H213" s="18" t="s">
        <v>74</v>
      </c>
      <c r="I213" s="18"/>
      <c r="J213" s="18"/>
      <c r="K213" s="18"/>
      <c r="L213" s="32">
        <f>ROUND(L211/L212,4)</f>
        <v>6.5037000000000003</v>
      </c>
    </row>
    <row r="214" spans="1:12" ht="15" customHeight="1">
      <c r="A214" s="3"/>
      <c r="B214" s="3"/>
      <c r="C214" s="3"/>
      <c r="D214" s="3"/>
      <c r="E214" s="3"/>
      <c r="F214" s="3"/>
      <c r="G214" s="3"/>
      <c r="H214" s="18" t="s">
        <v>132</v>
      </c>
      <c r="I214" s="18"/>
      <c r="J214" s="18"/>
      <c r="K214" s="18"/>
      <c r="L214" s="32">
        <f>ROUND((((D205*J205)+(D206*J206)+L210)/L212)*0.13329,4)</f>
        <v>0.32800000000000001</v>
      </c>
    </row>
    <row r="215" spans="1:12" ht="15" customHeight="1">
      <c r="A215" s="3"/>
      <c r="B215" s="3"/>
      <c r="C215" s="3"/>
      <c r="D215" s="3"/>
      <c r="E215" s="3"/>
      <c r="F215" s="3"/>
      <c r="G215" s="3"/>
      <c r="H215" s="18" t="s">
        <v>39</v>
      </c>
      <c r="I215" s="18"/>
      <c r="J215" s="18"/>
      <c r="K215" s="18"/>
      <c r="L215" s="32">
        <f>SUM(L213,L214)</f>
        <v>6.8317000000000005</v>
      </c>
    </row>
    <row r="216" spans="1:12" ht="15" customHeight="1">
      <c r="A216" s="3"/>
      <c r="B216" s="3"/>
      <c r="C216" s="3"/>
      <c r="D216" s="3"/>
      <c r="E216" s="3"/>
      <c r="F216" s="3"/>
      <c r="G216" s="3"/>
      <c r="H216" s="18" t="s">
        <v>13</v>
      </c>
      <c r="I216" s="18"/>
      <c r="J216" s="18"/>
      <c r="K216" s="18"/>
      <c r="L216" s="19">
        <f>ROUND(SUM(L215),4)</f>
        <v>6.8316999999999997</v>
      </c>
    </row>
    <row r="217" spans="1:12" ht="9.9499999999999993" customHeight="1">
      <c r="A217" s="3"/>
      <c r="B217" s="3"/>
      <c r="C217" s="3"/>
      <c r="D217" s="3"/>
      <c r="E217" s="3"/>
      <c r="F217" s="3"/>
      <c r="G217" s="3"/>
      <c r="H217" s="4"/>
      <c r="I217" s="4"/>
      <c r="J217" s="4"/>
      <c r="K217" s="4"/>
      <c r="L217" s="4"/>
    </row>
    <row r="218" spans="1:12" ht="20.100000000000001" customHeight="1">
      <c r="A218" s="5" t="s">
        <v>139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</row>
    <row r="219" spans="1:12" ht="12.95" customHeight="1">
      <c r="A219" s="47" t="s">
        <v>113</v>
      </c>
      <c r="B219" s="47"/>
      <c r="C219" s="47"/>
      <c r="D219" s="48" t="s">
        <v>114</v>
      </c>
      <c r="E219" s="48"/>
      <c r="F219" s="24" t="s">
        <v>115</v>
      </c>
      <c r="G219" s="24"/>
      <c r="H219" s="24" t="s">
        <v>116</v>
      </c>
      <c r="I219" s="24"/>
      <c r="J219" s="24"/>
      <c r="K219" s="24"/>
      <c r="L219" s="24" t="s">
        <v>65</v>
      </c>
    </row>
    <row r="220" spans="1:12" ht="12" customHeight="1">
      <c r="A220" s="47"/>
      <c r="B220" s="47"/>
      <c r="C220" s="47"/>
      <c r="D220" s="48"/>
      <c r="E220" s="48"/>
      <c r="F220" s="8" t="s">
        <v>117</v>
      </c>
      <c r="G220" s="8" t="s">
        <v>118</v>
      </c>
      <c r="H220" s="7" t="s">
        <v>117</v>
      </c>
      <c r="I220" s="7"/>
      <c r="J220" s="7" t="s">
        <v>118</v>
      </c>
      <c r="K220" s="7"/>
      <c r="L220" s="24"/>
    </row>
    <row r="221" spans="1:12" ht="15" customHeight="1">
      <c r="A221" s="25" t="s">
        <v>134</v>
      </c>
      <c r="B221" s="26" t="s">
        <v>135</v>
      </c>
      <c r="C221" s="26"/>
      <c r="D221" s="34">
        <v>4</v>
      </c>
      <c r="E221" s="34"/>
      <c r="F221" s="49">
        <v>0.88</v>
      </c>
      <c r="G221" s="49">
        <v>0.12</v>
      </c>
      <c r="H221" s="50">
        <v>326.81790000000001</v>
      </c>
      <c r="I221" s="50"/>
      <c r="J221" s="50">
        <v>98.137600000000006</v>
      </c>
      <c r="K221" s="50"/>
      <c r="L221" s="32">
        <f>ROUND(D221*(ROUND(F221*H221,4)+ROUND(G221*J221,4)),4)</f>
        <v>1197.5052000000001</v>
      </c>
    </row>
    <row r="222" spans="1:12" ht="15.95" customHeight="1">
      <c r="A222" s="25" t="s">
        <v>136</v>
      </c>
      <c r="B222" s="26" t="s">
        <v>137</v>
      </c>
      <c r="C222" s="26"/>
      <c r="D222" s="34">
        <v>1</v>
      </c>
      <c r="E222" s="34"/>
      <c r="F222" s="49">
        <v>1</v>
      </c>
      <c r="G222" s="49">
        <v>0</v>
      </c>
      <c r="H222" s="50">
        <v>330.8605</v>
      </c>
      <c r="I222" s="50"/>
      <c r="J222" s="50">
        <v>150.3416</v>
      </c>
      <c r="K222" s="50"/>
      <c r="L222" s="32">
        <f>ROUND(D222*(ROUND(F222*H222,4)+ROUND(G222*J222,4)),4)</f>
        <v>330.8605</v>
      </c>
    </row>
    <row r="223" spans="1:12" ht="15" customHeight="1">
      <c r="A223" s="3"/>
      <c r="B223" s="3"/>
      <c r="C223" s="3"/>
      <c r="D223" s="3"/>
      <c r="E223" s="3"/>
      <c r="F223" s="3"/>
      <c r="G223" s="3"/>
      <c r="H223" s="30" t="s">
        <v>121</v>
      </c>
      <c r="I223" s="30"/>
      <c r="J223" s="30"/>
      <c r="K223" s="30"/>
      <c r="L223" s="51">
        <f>SUM(L220:L222)</f>
        <v>1528.3657000000001</v>
      </c>
    </row>
    <row r="224" spans="1:12" ht="20.100000000000001" customHeight="1">
      <c r="A224" s="22" t="s">
        <v>63</v>
      </c>
      <c r="B224" s="22"/>
      <c r="C224" s="22"/>
      <c r="D224" s="22"/>
      <c r="E224" s="22"/>
      <c r="F224" s="22"/>
      <c r="G224" s="23" t="s">
        <v>3</v>
      </c>
      <c r="H224" s="24" t="s">
        <v>19</v>
      </c>
      <c r="I224" s="24"/>
      <c r="J224" s="24" t="s">
        <v>64</v>
      </c>
      <c r="K224" s="24"/>
      <c r="L224" s="23" t="s">
        <v>65</v>
      </c>
    </row>
    <row r="225" spans="1:12" ht="15" customHeight="1">
      <c r="A225" s="25" t="s">
        <v>69</v>
      </c>
      <c r="B225" s="33" t="s">
        <v>70</v>
      </c>
      <c r="C225" s="33"/>
      <c r="D225" s="33"/>
      <c r="E225" s="33"/>
      <c r="F225" s="33"/>
      <c r="G225" s="25" t="s">
        <v>68</v>
      </c>
      <c r="H225" s="34">
        <v>1</v>
      </c>
      <c r="I225" s="34"/>
      <c r="J225" s="35">
        <v>23.6</v>
      </c>
      <c r="K225" s="35"/>
      <c r="L225" s="36">
        <f>ROUND(ROUND(H225,8)*J225,2)</f>
        <v>23.6</v>
      </c>
    </row>
    <row r="226" spans="1:12" ht="15" customHeight="1">
      <c r="A226" s="3"/>
      <c r="B226" s="3"/>
      <c r="C226" s="3"/>
      <c r="D226" s="3"/>
      <c r="E226" s="3"/>
      <c r="F226" s="3"/>
      <c r="G226" s="3"/>
      <c r="H226" s="30" t="s">
        <v>71</v>
      </c>
      <c r="I226" s="30"/>
      <c r="J226" s="30"/>
      <c r="K226" s="30"/>
      <c r="L226" s="37">
        <f>SUM(L225:L225)</f>
        <v>23.6</v>
      </c>
    </row>
    <row r="227" spans="1:12" ht="15" customHeight="1">
      <c r="A227" s="3"/>
      <c r="B227" s="3"/>
      <c r="C227" s="3"/>
      <c r="D227" s="3"/>
      <c r="E227" s="3"/>
      <c r="F227" s="3"/>
      <c r="G227" s="3"/>
      <c r="H227" s="18" t="s">
        <v>72</v>
      </c>
      <c r="I227" s="18"/>
      <c r="J227" s="18"/>
      <c r="K227" s="18"/>
      <c r="L227" s="32">
        <f>SUM(L223,L226)</f>
        <v>1551.9657</v>
      </c>
    </row>
    <row r="228" spans="1:12" ht="15" customHeight="1">
      <c r="A228" s="3"/>
      <c r="B228" s="3"/>
      <c r="C228" s="3"/>
      <c r="D228" s="3"/>
      <c r="E228" s="3"/>
      <c r="F228" s="3"/>
      <c r="G228" s="3"/>
      <c r="H228" s="18" t="s">
        <v>73</v>
      </c>
      <c r="I228" s="18"/>
      <c r="J228" s="18"/>
      <c r="K228" s="18"/>
      <c r="L228" s="38">
        <v>230.19</v>
      </c>
    </row>
    <row r="229" spans="1:12" ht="15" customHeight="1">
      <c r="A229" s="3"/>
      <c r="B229" s="3"/>
      <c r="C229" s="3"/>
      <c r="D229" s="3"/>
      <c r="E229" s="3"/>
      <c r="F229" s="3"/>
      <c r="G229" s="3"/>
      <c r="H229" s="18" t="s">
        <v>74</v>
      </c>
      <c r="I229" s="18"/>
      <c r="J229" s="18"/>
      <c r="K229" s="18"/>
      <c r="L229" s="32">
        <f>ROUND(L227/L228,4)</f>
        <v>6.7420999999999998</v>
      </c>
    </row>
    <row r="230" spans="1:12" ht="15" customHeight="1">
      <c r="A230" s="3"/>
      <c r="B230" s="3"/>
      <c r="C230" s="3"/>
      <c r="D230" s="3"/>
      <c r="E230" s="3"/>
      <c r="F230" s="3"/>
      <c r="G230" s="3"/>
      <c r="H230" s="18" t="s">
        <v>132</v>
      </c>
      <c r="I230" s="18"/>
      <c r="J230" s="18"/>
      <c r="K230" s="18"/>
      <c r="L230" s="32">
        <f>ROUND((((D221*J221)+(D222*J222)+L226)/L228)*0.13329,4)</f>
        <v>0.32800000000000001</v>
      </c>
    </row>
    <row r="231" spans="1:12" ht="15" customHeight="1">
      <c r="A231" s="3"/>
      <c r="B231" s="3"/>
      <c r="C231" s="3"/>
      <c r="D231" s="3"/>
      <c r="E231" s="3"/>
      <c r="F231" s="3"/>
      <c r="G231" s="3"/>
      <c r="H231" s="18" t="s">
        <v>39</v>
      </c>
      <c r="I231" s="18"/>
      <c r="J231" s="18"/>
      <c r="K231" s="18"/>
      <c r="L231" s="32">
        <f>SUM(L229,L230)</f>
        <v>7.0701000000000001</v>
      </c>
    </row>
    <row r="232" spans="1:12" ht="15" customHeight="1">
      <c r="A232" s="3"/>
      <c r="B232" s="3"/>
      <c r="C232" s="3"/>
      <c r="D232" s="3"/>
      <c r="E232" s="3"/>
      <c r="F232" s="3"/>
      <c r="G232" s="3"/>
      <c r="H232" s="18" t="s">
        <v>13</v>
      </c>
      <c r="I232" s="18"/>
      <c r="J232" s="18"/>
      <c r="K232" s="18"/>
      <c r="L232" s="19">
        <f>ROUND(SUM(L231),4)</f>
        <v>7.0701000000000001</v>
      </c>
    </row>
    <row r="233" spans="1:12" ht="9.9499999999999993" customHeight="1">
      <c r="A233" s="3"/>
      <c r="B233" s="3"/>
      <c r="C233" s="3"/>
      <c r="D233" s="3"/>
      <c r="E233" s="3"/>
      <c r="F233" s="3"/>
      <c r="G233" s="3"/>
      <c r="H233" s="4"/>
      <c r="I233" s="4"/>
      <c r="J233" s="4"/>
      <c r="K233" s="4"/>
      <c r="L233" s="4"/>
    </row>
    <row r="234" spans="1:12" ht="20.100000000000001" customHeight="1">
      <c r="A234" s="5" t="s">
        <v>140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</row>
    <row r="235" spans="1:12" ht="12.95" customHeight="1">
      <c r="A235" s="47" t="s">
        <v>113</v>
      </c>
      <c r="B235" s="47"/>
      <c r="C235" s="47"/>
      <c r="D235" s="48" t="s">
        <v>114</v>
      </c>
      <c r="E235" s="48"/>
      <c r="F235" s="24" t="s">
        <v>115</v>
      </c>
      <c r="G235" s="24"/>
      <c r="H235" s="24" t="s">
        <v>116</v>
      </c>
      <c r="I235" s="24"/>
      <c r="J235" s="24"/>
      <c r="K235" s="24"/>
      <c r="L235" s="24" t="s">
        <v>65</v>
      </c>
    </row>
    <row r="236" spans="1:12" ht="12" customHeight="1">
      <c r="A236" s="47"/>
      <c r="B236" s="47"/>
      <c r="C236" s="47"/>
      <c r="D236" s="48"/>
      <c r="E236" s="48"/>
      <c r="F236" s="8" t="s">
        <v>117</v>
      </c>
      <c r="G236" s="8" t="s">
        <v>118</v>
      </c>
      <c r="H236" s="7" t="s">
        <v>117</v>
      </c>
      <c r="I236" s="7"/>
      <c r="J236" s="7" t="s">
        <v>118</v>
      </c>
      <c r="K236" s="7"/>
      <c r="L236" s="24"/>
    </row>
    <row r="237" spans="1:12" ht="15" customHeight="1">
      <c r="A237" s="25" t="s">
        <v>134</v>
      </c>
      <c r="B237" s="26" t="s">
        <v>135</v>
      </c>
      <c r="C237" s="26"/>
      <c r="D237" s="34">
        <v>4</v>
      </c>
      <c r="E237" s="34"/>
      <c r="F237" s="49">
        <v>0.93</v>
      </c>
      <c r="G237" s="49">
        <v>7.0000000000000007E-2</v>
      </c>
      <c r="H237" s="50">
        <v>326.81790000000001</v>
      </c>
      <c r="I237" s="50"/>
      <c r="J237" s="50">
        <v>98.137600000000006</v>
      </c>
      <c r="K237" s="50"/>
      <c r="L237" s="32">
        <f>ROUND(D237*(ROUND(F237*H237,4)+ROUND(G237*J237,4)),4)</f>
        <v>1243.2408</v>
      </c>
    </row>
    <row r="238" spans="1:12" ht="15.95" customHeight="1">
      <c r="A238" s="25" t="s">
        <v>136</v>
      </c>
      <c r="B238" s="26" t="s">
        <v>137</v>
      </c>
      <c r="C238" s="26"/>
      <c r="D238" s="34">
        <v>1</v>
      </c>
      <c r="E238" s="34"/>
      <c r="F238" s="49">
        <v>1</v>
      </c>
      <c r="G238" s="49">
        <v>0</v>
      </c>
      <c r="H238" s="50">
        <v>330.8605</v>
      </c>
      <c r="I238" s="50"/>
      <c r="J238" s="50">
        <v>150.3416</v>
      </c>
      <c r="K238" s="50"/>
      <c r="L238" s="32">
        <f>ROUND(D238*(ROUND(F238*H238,4)+ROUND(G238*J238,4)),4)</f>
        <v>330.8605</v>
      </c>
    </row>
    <row r="239" spans="1:12" ht="15" customHeight="1">
      <c r="A239" s="3"/>
      <c r="B239" s="3"/>
      <c r="C239" s="3"/>
      <c r="D239" s="3"/>
      <c r="E239" s="3"/>
      <c r="F239" s="3"/>
      <c r="G239" s="3"/>
      <c r="H239" s="30" t="s">
        <v>121</v>
      </c>
      <c r="I239" s="30"/>
      <c r="J239" s="30"/>
      <c r="K239" s="30"/>
      <c r="L239" s="51">
        <f>SUM(L236:L238)</f>
        <v>1574.1013</v>
      </c>
    </row>
    <row r="240" spans="1:12" ht="20.100000000000001" customHeight="1">
      <c r="A240" s="22" t="s">
        <v>63</v>
      </c>
      <c r="B240" s="22"/>
      <c r="C240" s="22"/>
      <c r="D240" s="22"/>
      <c r="E240" s="22"/>
      <c r="F240" s="22"/>
      <c r="G240" s="23" t="s">
        <v>3</v>
      </c>
      <c r="H240" s="24" t="s">
        <v>19</v>
      </c>
      <c r="I240" s="24"/>
      <c r="J240" s="24" t="s">
        <v>64</v>
      </c>
      <c r="K240" s="24"/>
      <c r="L240" s="23" t="s">
        <v>65</v>
      </c>
    </row>
    <row r="241" spans="1:12" ht="15" customHeight="1">
      <c r="A241" s="25" t="s">
        <v>69</v>
      </c>
      <c r="B241" s="33" t="s">
        <v>70</v>
      </c>
      <c r="C241" s="33"/>
      <c r="D241" s="33"/>
      <c r="E241" s="33"/>
      <c r="F241" s="33"/>
      <c r="G241" s="25" t="s">
        <v>68</v>
      </c>
      <c r="H241" s="34">
        <v>1</v>
      </c>
      <c r="I241" s="34"/>
      <c r="J241" s="35">
        <v>23.6</v>
      </c>
      <c r="K241" s="35"/>
      <c r="L241" s="36">
        <f>ROUND(ROUND(H241,8)*J241,2)</f>
        <v>23.6</v>
      </c>
    </row>
    <row r="242" spans="1:12" ht="15" customHeight="1">
      <c r="A242" s="3"/>
      <c r="B242" s="3"/>
      <c r="C242" s="3"/>
      <c r="D242" s="3"/>
      <c r="E242" s="3"/>
      <c r="F242" s="3"/>
      <c r="G242" s="3"/>
      <c r="H242" s="30" t="s">
        <v>71</v>
      </c>
      <c r="I242" s="30"/>
      <c r="J242" s="30"/>
      <c r="K242" s="30"/>
      <c r="L242" s="37">
        <f>SUM(L241:L241)</f>
        <v>23.6</v>
      </c>
    </row>
    <row r="243" spans="1:12" ht="15" customHeight="1">
      <c r="A243" s="3"/>
      <c r="B243" s="3"/>
      <c r="C243" s="3"/>
      <c r="D243" s="3"/>
      <c r="E243" s="3"/>
      <c r="F243" s="3"/>
      <c r="G243" s="3"/>
      <c r="H243" s="18" t="s">
        <v>72</v>
      </c>
      <c r="I243" s="18"/>
      <c r="J243" s="18"/>
      <c r="K243" s="18"/>
      <c r="L243" s="32">
        <f>SUM(L239,L242)</f>
        <v>1597.7012999999999</v>
      </c>
    </row>
    <row r="244" spans="1:12" ht="15" customHeight="1">
      <c r="A244" s="3"/>
      <c r="B244" s="3"/>
      <c r="C244" s="3"/>
      <c r="D244" s="3"/>
      <c r="E244" s="3"/>
      <c r="F244" s="3"/>
      <c r="G244" s="3"/>
      <c r="H244" s="18" t="s">
        <v>73</v>
      </c>
      <c r="I244" s="18"/>
      <c r="J244" s="18"/>
      <c r="K244" s="18"/>
      <c r="L244" s="38">
        <v>230.19</v>
      </c>
    </row>
    <row r="245" spans="1:12" ht="15" customHeight="1">
      <c r="A245" s="3"/>
      <c r="B245" s="3"/>
      <c r="C245" s="3"/>
      <c r="D245" s="3"/>
      <c r="E245" s="3"/>
      <c r="F245" s="3"/>
      <c r="G245" s="3"/>
      <c r="H245" s="18" t="s">
        <v>74</v>
      </c>
      <c r="I245" s="18"/>
      <c r="J245" s="18"/>
      <c r="K245" s="18"/>
      <c r="L245" s="32">
        <f>ROUND(L243/L244,4)</f>
        <v>6.9408000000000003</v>
      </c>
    </row>
    <row r="246" spans="1:12" ht="15" customHeight="1">
      <c r="A246" s="3"/>
      <c r="B246" s="3"/>
      <c r="C246" s="3"/>
      <c r="D246" s="3"/>
      <c r="E246" s="3"/>
      <c r="F246" s="3"/>
      <c r="G246" s="3"/>
      <c r="H246" s="18" t="s">
        <v>132</v>
      </c>
      <c r="I246" s="18"/>
      <c r="J246" s="18"/>
      <c r="K246" s="18"/>
      <c r="L246" s="32">
        <f>ROUND((((D237*J237)+(D238*J238)+L242)/L244)*0.13329,4)</f>
        <v>0.32800000000000001</v>
      </c>
    </row>
    <row r="247" spans="1:12" ht="15" customHeight="1">
      <c r="A247" s="3"/>
      <c r="B247" s="3"/>
      <c r="C247" s="3"/>
      <c r="D247" s="3"/>
      <c r="E247" s="3"/>
      <c r="F247" s="3"/>
      <c r="G247" s="3"/>
      <c r="H247" s="18" t="s">
        <v>39</v>
      </c>
      <c r="I247" s="18"/>
      <c r="J247" s="18"/>
      <c r="K247" s="18"/>
      <c r="L247" s="32">
        <f>SUM(L245,L246)</f>
        <v>7.2688000000000006</v>
      </c>
    </row>
    <row r="248" spans="1:12" ht="15" customHeight="1">
      <c r="A248" s="3"/>
      <c r="B248" s="3"/>
      <c r="C248" s="3"/>
      <c r="D248" s="3"/>
      <c r="E248" s="3"/>
      <c r="F248" s="3"/>
      <c r="G248" s="3"/>
      <c r="H248" s="18" t="s">
        <v>13</v>
      </c>
      <c r="I248" s="18"/>
      <c r="J248" s="18"/>
      <c r="K248" s="18"/>
      <c r="L248" s="19">
        <f>ROUND(SUM(L247),4)</f>
        <v>7.2687999999999997</v>
      </c>
    </row>
    <row r="249" spans="1:12" ht="9.9499999999999993" customHeight="1">
      <c r="A249" s="3"/>
      <c r="B249" s="3"/>
      <c r="C249" s="3"/>
      <c r="D249" s="3"/>
      <c r="E249" s="3"/>
      <c r="F249" s="3"/>
      <c r="G249" s="3"/>
      <c r="H249" s="4"/>
      <c r="I249" s="4"/>
      <c r="J249" s="4"/>
      <c r="K249" s="4"/>
      <c r="L249" s="4"/>
    </row>
    <row r="250" spans="1:12" ht="20.100000000000001" customHeight="1">
      <c r="A250" s="5" t="s">
        <v>141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</row>
    <row r="251" spans="1:12" ht="12.95" customHeight="1">
      <c r="A251" s="47" t="s">
        <v>113</v>
      </c>
      <c r="B251" s="47"/>
      <c r="C251" s="47"/>
      <c r="D251" s="48" t="s">
        <v>114</v>
      </c>
      <c r="E251" s="48"/>
      <c r="F251" s="24" t="s">
        <v>115</v>
      </c>
      <c r="G251" s="24"/>
      <c r="H251" s="24" t="s">
        <v>116</v>
      </c>
      <c r="I251" s="24"/>
      <c r="J251" s="24"/>
      <c r="K251" s="24"/>
      <c r="L251" s="24" t="s">
        <v>65</v>
      </c>
    </row>
    <row r="252" spans="1:12" ht="12" customHeight="1">
      <c r="A252" s="47"/>
      <c r="B252" s="47"/>
      <c r="C252" s="47"/>
      <c r="D252" s="48"/>
      <c r="E252" s="48"/>
      <c r="F252" s="8" t="s">
        <v>117</v>
      </c>
      <c r="G252" s="8" t="s">
        <v>118</v>
      </c>
      <c r="H252" s="7" t="s">
        <v>117</v>
      </c>
      <c r="I252" s="7"/>
      <c r="J252" s="7" t="s">
        <v>118</v>
      </c>
      <c r="K252" s="7"/>
      <c r="L252" s="24"/>
    </row>
    <row r="253" spans="1:12" ht="15" customHeight="1">
      <c r="A253" s="25" t="s">
        <v>134</v>
      </c>
      <c r="B253" s="26" t="s">
        <v>135</v>
      </c>
      <c r="C253" s="26"/>
      <c r="D253" s="34">
        <v>4</v>
      </c>
      <c r="E253" s="34"/>
      <c r="F253" s="49">
        <v>0.97</v>
      </c>
      <c r="G253" s="49">
        <v>0.03</v>
      </c>
      <c r="H253" s="50">
        <v>326.81790000000001</v>
      </c>
      <c r="I253" s="50"/>
      <c r="J253" s="50">
        <v>98.137600000000006</v>
      </c>
      <c r="K253" s="50"/>
      <c r="L253" s="32">
        <f>ROUND(D253*(ROUND(F253*H253,4)+ROUND(G253*J253,4)),4)</f>
        <v>1279.83</v>
      </c>
    </row>
    <row r="254" spans="1:12" ht="15.95" customHeight="1">
      <c r="A254" s="25" t="s">
        <v>136</v>
      </c>
      <c r="B254" s="26" t="s">
        <v>137</v>
      </c>
      <c r="C254" s="26"/>
      <c r="D254" s="34">
        <v>1</v>
      </c>
      <c r="E254" s="34"/>
      <c r="F254" s="49">
        <v>1</v>
      </c>
      <c r="G254" s="49">
        <v>0</v>
      </c>
      <c r="H254" s="50">
        <v>330.8605</v>
      </c>
      <c r="I254" s="50"/>
      <c r="J254" s="50">
        <v>150.3416</v>
      </c>
      <c r="K254" s="50"/>
      <c r="L254" s="32">
        <f>ROUND(D254*(ROUND(F254*H254,4)+ROUND(G254*J254,4)),4)</f>
        <v>330.8605</v>
      </c>
    </row>
    <row r="255" spans="1:12" ht="15" customHeight="1">
      <c r="A255" s="3"/>
      <c r="B255" s="3"/>
      <c r="C255" s="3"/>
      <c r="D255" s="3"/>
      <c r="E255" s="3"/>
      <c r="F255" s="3"/>
      <c r="G255" s="3"/>
      <c r="H255" s="30" t="s">
        <v>121</v>
      </c>
      <c r="I255" s="30"/>
      <c r="J255" s="30"/>
      <c r="K255" s="30"/>
      <c r="L255" s="51">
        <f>SUM(L252:L254)</f>
        <v>1610.6904999999999</v>
      </c>
    </row>
    <row r="256" spans="1:12" ht="20.100000000000001" customHeight="1">
      <c r="A256" s="22" t="s">
        <v>63</v>
      </c>
      <c r="B256" s="22"/>
      <c r="C256" s="22"/>
      <c r="D256" s="22"/>
      <c r="E256" s="22"/>
      <c r="F256" s="22"/>
      <c r="G256" s="23" t="s">
        <v>3</v>
      </c>
      <c r="H256" s="24" t="s">
        <v>19</v>
      </c>
      <c r="I256" s="24"/>
      <c r="J256" s="24" t="s">
        <v>64</v>
      </c>
      <c r="K256" s="24"/>
      <c r="L256" s="23" t="s">
        <v>65</v>
      </c>
    </row>
    <row r="257" spans="1:12" ht="15" customHeight="1">
      <c r="A257" s="25" t="s">
        <v>69</v>
      </c>
      <c r="B257" s="33" t="s">
        <v>70</v>
      </c>
      <c r="C257" s="33"/>
      <c r="D257" s="33"/>
      <c r="E257" s="33"/>
      <c r="F257" s="33"/>
      <c r="G257" s="25" t="s">
        <v>68</v>
      </c>
      <c r="H257" s="34">
        <v>1</v>
      </c>
      <c r="I257" s="34"/>
      <c r="J257" s="35">
        <v>23.6</v>
      </c>
      <c r="K257" s="35"/>
      <c r="L257" s="36">
        <f>ROUND(ROUND(H257,8)*J257,2)</f>
        <v>23.6</v>
      </c>
    </row>
    <row r="258" spans="1:12" ht="15" customHeight="1">
      <c r="A258" s="3"/>
      <c r="B258" s="3"/>
      <c r="C258" s="3"/>
      <c r="D258" s="3"/>
      <c r="E258" s="3"/>
      <c r="F258" s="3"/>
      <c r="G258" s="3"/>
      <c r="H258" s="30" t="s">
        <v>71</v>
      </c>
      <c r="I258" s="30"/>
      <c r="J258" s="30"/>
      <c r="K258" s="30"/>
      <c r="L258" s="37">
        <f>SUM(L257:L257)</f>
        <v>23.6</v>
      </c>
    </row>
    <row r="259" spans="1:12" ht="15" customHeight="1">
      <c r="A259" s="3"/>
      <c r="B259" s="3"/>
      <c r="C259" s="3"/>
      <c r="D259" s="3"/>
      <c r="E259" s="3"/>
      <c r="F259" s="3"/>
      <c r="G259" s="3"/>
      <c r="H259" s="18" t="s">
        <v>72</v>
      </c>
      <c r="I259" s="18"/>
      <c r="J259" s="18"/>
      <c r="K259" s="18"/>
      <c r="L259" s="32">
        <f>SUM(L255,L258)</f>
        <v>1634.2904999999998</v>
      </c>
    </row>
    <row r="260" spans="1:12" ht="15" customHeight="1">
      <c r="A260" s="3"/>
      <c r="B260" s="3"/>
      <c r="C260" s="3"/>
      <c r="D260" s="3"/>
      <c r="E260" s="3"/>
      <c r="F260" s="3"/>
      <c r="G260" s="3"/>
      <c r="H260" s="18" t="s">
        <v>73</v>
      </c>
      <c r="I260" s="18"/>
      <c r="J260" s="18"/>
      <c r="K260" s="18"/>
      <c r="L260" s="38">
        <v>230.19</v>
      </c>
    </row>
    <row r="261" spans="1:12" ht="15" customHeight="1">
      <c r="A261" s="3"/>
      <c r="B261" s="3"/>
      <c r="C261" s="3"/>
      <c r="D261" s="3"/>
      <c r="E261" s="3"/>
      <c r="F261" s="3"/>
      <c r="G261" s="3"/>
      <c r="H261" s="18" t="s">
        <v>74</v>
      </c>
      <c r="I261" s="18"/>
      <c r="J261" s="18"/>
      <c r="K261" s="18"/>
      <c r="L261" s="32">
        <f>ROUND(L259/L260,4)</f>
        <v>7.0997000000000003</v>
      </c>
    </row>
    <row r="262" spans="1:12" ht="15" customHeight="1">
      <c r="A262" s="3"/>
      <c r="B262" s="3"/>
      <c r="C262" s="3"/>
      <c r="D262" s="3"/>
      <c r="E262" s="3"/>
      <c r="F262" s="3"/>
      <c r="G262" s="3"/>
      <c r="H262" s="18" t="s">
        <v>132</v>
      </c>
      <c r="I262" s="18"/>
      <c r="J262" s="18"/>
      <c r="K262" s="18"/>
      <c r="L262" s="32">
        <f>ROUND((((D253*J253)+(D254*J254)+L258)/L260)*0.13329,4)</f>
        <v>0.32800000000000001</v>
      </c>
    </row>
    <row r="263" spans="1:12" ht="15" customHeight="1">
      <c r="A263" s="3"/>
      <c r="B263" s="3"/>
      <c r="C263" s="3"/>
      <c r="D263" s="3"/>
      <c r="E263" s="3"/>
      <c r="F263" s="3"/>
      <c r="G263" s="3"/>
      <c r="H263" s="18" t="s">
        <v>39</v>
      </c>
      <c r="I263" s="18"/>
      <c r="J263" s="18"/>
      <c r="K263" s="18"/>
      <c r="L263" s="32">
        <f>SUM(L261,L262)</f>
        <v>7.4277000000000006</v>
      </c>
    </row>
    <row r="264" spans="1:12" ht="15" customHeight="1">
      <c r="A264" s="3"/>
      <c r="B264" s="3"/>
      <c r="C264" s="3"/>
      <c r="D264" s="3"/>
      <c r="E264" s="3"/>
      <c r="F264" s="3"/>
      <c r="G264" s="3"/>
      <c r="H264" s="18" t="s">
        <v>13</v>
      </c>
      <c r="I264" s="18"/>
      <c r="J264" s="18"/>
      <c r="K264" s="18"/>
      <c r="L264" s="19">
        <f>ROUND(SUM(L263),4)</f>
        <v>7.4276999999999997</v>
      </c>
    </row>
    <row r="265" spans="1:12" ht="9.9499999999999993" customHeight="1">
      <c r="A265" s="3"/>
      <c r="B265" s="3"/>
      <c r="C265" s="3"/>
      <c r="D265" s="3"/>
      <c r="E265" s="3"/>
      <c r="F265" s="3"/>
      <c r="G265" s="3"/>
      <c r="H265" s="4"/>
      <c r="I265" s="4"/>
      <c r="J265" s="4"/>
      <c r="K265" s="4"/>
      <c r="L265" s="4"/>
    </row>
    <row r="266" spans="1:12" ht="20.100000000000001" customHeight="1">
      <c r="A266" s="5" t="s">
        <v>142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</row>
    <row r="267" spans="1:12" ht="12.95" customHeight="1">
      <c r="A267" s="47" t="s">
        <v>113</v>
      </c>
      <c r="B267" s="47"/>
      <c r="C267" s="47"/>
      <c r="D267" s="48" t="s">
        <v>114</v>
      </c>
      <c r="E267" s="48"/>
      <c r="F267" s="24" t="s">
        <v>115</v>
      </c>
      <c r="G267" s="24"/>
      <c r="H267" s="24" t="s">
        <v>116</v>
      </c>
      <c r="I267" s="24"/>
      <c r="J267" s="24"/>
      <c r="K267" s="24"/>
      <c r="L267" s="24" t="s">
        <v>65</v>
      </c>
    </row>
    <row r="268" spans="1:12" ht="12" customHeight="1">
      <c r="A268" s="47"/>
      <c r="B268" s="47"/>
      <c r="C268" s="47"/>
      <c r="D268" s="48"/>
      <c r="E268" s="48"/>
      <c r="F268" s="8" t="s">
        <v>117</v>
      </c>
      <c r="G268" s="8" t="s">
        <v>118</v>
      </c>
      <c r="H268" s="7" t="s">
        <v>117</v>
      </c>
      <c r="I268" s="7"/>
      <c r="J268" s="7" t="s">
        <v>118</v>
      </c>
      <c r="K268" s="7"/>
      <c r="L268" s="24"/>
    </row>
    <row r="269" spans="1:12" ht="15" customHeight="1">
      <c r="A269" s="25" t="s">
        <v>134</v>
      </c>
      <c r="B269" s="26" t="s">
        <v>135</v>
      </c>
      <c r="C269" s="26"/>
      <c r="D269" s="34">
        <v>5</v>
      </c>
      <c r="E269" s="34"/>
      <c r="F269" s="49">
        <v>0.81</v>
      </c>
      <c r="G269" s="49">
        <v>0.19</v>
      </c>
      <c r="H269" s="50">
        <v>326.81790000000001</v>
      </c>
      <c r="I269" s="50"/>
      <c r="J269" s="50">
        <v>98.137600000000006</v>
      </c>
      <c r="K269" s="50"/>
      <c r="L269" s="32">
        <f>ROUND(D269*(ROUND(F269*H269,4)+ROUND(G269*J269,4)),4)</f>
        <v>1416.8430000000001</v>
      </c>
    </row>
    <row r="270" spans="1:12" ht="15.95" customHeight="1">
      <c r="A270" s="25" t="s">
        <v>136</v>
      </c>
      <c r="B270" s="26" t="s">
        <v>137</v>
      </c>
      <c r="C270" s="26"/>
      <c r="D270" s="34">
        <v>1</v>
      </c>
      <c r="E270" s="34"/>
      <c r="F270" s="49">
        <v>1</v>
      </c>
      <c r="G270" s="49">
        <v>0</v>
      </c>
      <c r="H270" s="50">
        <v>330.8605</v>
      </c>
      <c r="I270" s="50"/>
      <c r="J270" s="50">
        <v>150.3416</v>
      </c>
      <c r="K270" s="50"/>
      <c r="L270" s="32">
        <f>ROUND(D270*(ROUND(F270*H270,4)+ROUND(G270*J270,4)),4)</f>
        <v>330.8605</v>
      </c>
    </row>
    <row r="271" spans="1:12" ht="15" customHeight="1">
      <c r="A271" s="3"/>
      <c r="B271" s="3"/>
      <c r="C271" s="3"/>
      <c r="D271" s="3"/>
      <c r="E271" s="3"/>
      <c r="F271" s="3"/>
      <c r="G271" s="3"/>
      <c r="H271" s="30" t="s">
        <v>121</v>
      </c>
      <c r="I271" s="30"/>
      <c r="J271" s="30"/>
      <c r="K271" s="30"/>
      <c r="L271" s="51">
        <f>SUM(L268:L270)</f>
        <v>1747.7035000000001</v>
      </c>
    </row>
    <row r="272" spans="1:12" ht="20.100000000000001" customHeight="1">
      <c r="A272" s="22" t="s">
        <v>63</v>
      </c>
      <c r="B272" s="22"/>
      <c r="C272" s="22"/>
      <c r="D272" s="22"/>
      <c r="E272" s="22"/>
      <c r="F272" s="22"/>
      <c r="G272" s="23" t="s">
        <v>3</v>
      </c>
      <c r="H272" s="24" t="s">
        <v>19</v>
      </c>
      <c r="I272" s="24"/>
      <c r="J272" s="24" t="s">
        <v>64</v>
      </c>
      <c r="K272" s="24"/>
      <c r="L272" s="23" t="s">
        <v>65</v>
      </c>
    </row>
    <row r="273" spans="1:12" ht="15" customHeight="1">
      <c r="A273" s="25" t="s">
        <v>69</v>
      </c>
      <c r="B273" s="33" t="s">
        <v>70</v>
      </c>
      <c r="C273" s="33"/>
      <c r="D273" s="33"/>
      <c r="E273" s="33"/>
      <c r="F273" s="33"/>
      <c r="G273" s="25" t="s">
        <v>68</v>
      </c>
      <c r="H273" s="34">
        <v>1</v>
      </c>
      <c r="I273" s="34"/>
      <c r="J273" s="35">
        <v>23.6</v>
      </c>
      <c r="K273" s="35"/>
      <c r="L273" s="36">
        <f>ROUND(ROUND(H273,8)*J273,2)</f>
        <v>23.6</v>
      </c>
    </row>
    <row r="274" spans="1:12" ht="15" customHeight="1">
      <c r="A274" s="3"/>
      <c r="B274" s="3"/>
      <c r="C274" s="3"/>
      <c r="D274" s="3"/>
      <c r="E274" s="3"/>
      <c r="F274" s="3"/>
      <c r="G274" s="3"/>
      <c r="H274" s="30" t="s">
        <v>71</v>
      </c>
      <c r="I274" s="30"/>
      <c r="J274" s="30"/>
      <c r="K274" s="30"/>
      <c r="L274" s="37">
        <f>SUM(L273:L273)</f>
        <v>23.6</v>
      </c>
    </row>
    <row r="275" spans="1:12" ht="15" customHeight="1">
      <c r="A275" s="3"/>
      <c r="B275" s="3"/>
      <c r="C275" s="3"/>
      <c r="D275" s="3"/>
      <c r="E275" s="3"/>
      <c r="F275" s="3"/>
      <c r="G275" s="3"/>
      <c r="H275" s="18" t="s">
        <v>72</v>
      </c>
      <c r="I275" s="18"/>
      <c r="J275" s="18"/>
      <c r="K275" s="18"/>
      <c r="L275" s="32">
        <f>SUM(L271,L274)</f>
        <v>1771.3035</v>
      </c>
    </row>
    <row r="276" spans="1:12" ht="15" customHeight="1">
      <c r="A276" s="3"/>
      <c r="B276" s="3"/>
      <c r="C276" s="3"/>
      <c r="D276" s="3"/>
      <c r="E276" s="3"/>
      <c r="F276" s="3"/>
      <c r="G276" s="3"/>
      <c r="H276" s="18" t="s">
        <v>73</v>
      </c>
      <c r="I276" s="18"/>
      <c r="J276" s="18"/>
      <c r="K276" s="18"/>
      <c r="L276" s="38">
        <v>230.19</v>
      </c>
    </row>
    <row r="277" spans="1:12" ht="15" customHeight="1">
      <c r="A277" s="3"/>
      <c r="B277" s="3"/>
      <c r="C277" s="3"/>
      <c r="D277" s="3"/>
      <c r="E277" s="3"/>
      <c r="F277" s="3"/>
      <c r="G277" s="3"/>
      <c r="H277" s="18" t="s">
        <v>74</v>
      </c>
      <c r="I277" s="18"/>
      <c r="J277" s="18"/>
      <c r="K277" s="18"/>
      <c r="L277" s="32">
        <f>ROUND(L275/L276,4)</f>
        <v>7.6950000000000003</v>
      </c>
    </row>
    <row r="278" spans="1:12" ht="15" customHeight="1">
      <c r="A278" s="3"/>
      <c r="B278" s="3"/>
      <c r="C278" s="3"/>
      <c r="D278" s="3"/>
      <c r="E278" s="3"/>
      <c r="F278" s="3"/>
      <c r="G278" s="3"/>
      <c r="H278" s="18" t="s">
        <v>132</v>
      </c>
      <c r="I278" s="18"/>
      <c r="J278" s="18"/>
      <c r="K278" s="18"/>
      <c r="L278" s="32">
        <f>ROUND((((D269*J269)+(D270*J270)+L274)/L276)*0.13329,4)</f>
        <v>0.38479999999999998</v>
      </c>
    </row>
    <row r="279" spans="1:12" ht="15" customHeight="1">
      <c r="A279" s="3"/>
      <c r="B279" s="3"/>
      <c r="C279" s="3"/>
      <c r="D279" s="3"/>
      <c r="E279" s="3"/>
      <c r="F279" s="3"/>
      <c r="G279" s="3"/>
      <c r="H279" s="18" t="s">
        <v>39</v>
      </c>
      <c r="I279" s="18"/>
      <c r="J279" s="18"/>
      <c r="K279" s="18"/>
      <c r="L279" s="32">
        <f>SUM(L277,L278)</f>
        <v>8.0798000000000005</v>
      </c>
    </row>
    <row r="280" spans="1:12" ht="15" customHeight="1">
      <c r="A280" s="3"/>
      <c r="B280" s="3"/>
      <c r="C280" s="3"/>
      <c r="D280" s="3"/>
      <c r="E280" s="3"/>
      <c r="F280" s="3"/>
      <c r="G280" s="3"/>
      <c r="H280" s="18" t="s">
        <v>13</v>
      </c>
      <c r="I280" s="18"/>
      <c r="J280" s="18"/>
      <c r="K280" s="18"/>
      <c r="L280" s="19">
        <f>ROUND(SUM(L279),4)</f>
        <v>8.0798000000000005</v>
      </c>
    </row>
    <row r="281" spans="1:12" ht="9.9499999999999993" customHeight="1">
      <c r="A281" s="3"/>
      <c r="B281" s="3"/>
      <c r="C281" s="3"/>
      <c r="D281" s="3"/>
      <c r="E281" s="3"/>
      <c r="F281" s="3"/>
      <c r="G281" s="3"/>
      <c r="H281" s="4"/>
      <c r="I281" s="4"/>
      <c r="J281" s="4"/>
      <c r="K281" s="4"/>
      <c r="L281" s="4"/>
    </row>
    <row r="282" spans="1:12" ht="20.100000000000001" customHeight="1">
      <c r="A282" s="5" t="s">
        <v>143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2" ht="12.95" customHeight="1">
      <c r="A283" s="47" t="s">
        <v>113</v>
      </c>
      <c r="B283" s="47"/>
      <c r="C283" s="47"/>
      <c r="D283" s="48" t="s">
        <v>114</v>
      </c>
      <c r="E283" s="48"/>
      <c r="F283" s="24" t="s">
        <v>115</v>
      </c>
      <c r="G283" s="24"/>
      <c r="H283" s="24" t="s">
        <v>116</v>
      </c>
      <c r="I283" s="24"/>
      <c r="J283" s="24"/>
      <c r="K283" s="24"/>
      <c r="L283" s="24" t="s">
        <v>65</v>
      </c>
    </row>
    <row r="284" spans="1:12" ht="12" customHeight="1">
      <c r="A284" s="47"/>
      <c r="B284" s="47"/>
      <c r="C284" s="47"/>
      <c r="D284" s="48"/>
      <c r="E284" s="48"/>
      <c r="F284" s="8" t="s">
        <v>117</v>
      </c>
      <c r="G284" s="8" t="s">
        <v>118</v>
      </c>
      <c r="H284" s="7" t="s">
        <v>117</v>
      </c>
      <c r="I284" s="7"/>
      <c r="J284" s="7" t="s">
        <v>118</v>
      </c>
      <c r="K284" s="7"/>
      <c r="L284" s="24"/>
    </row>
    <row r="285" spans="1:12" ht="15" customHeight="1">
      <c r="A285" s="25" t="s">
        <v>134</v>
      </c>
      <c r="B285" s="26" t="s">
        <v>135</v>
      </c>
      <c r="C285" s="26"/>
      <c r="D285" s="34">
        <v>5</v>
      </c>
      <c r="E285" s="34"/>
      <c r="F285" s="49">
        <v>0.85</v>
      </c>
      <c r="G285" s="49">
        <v>0.15</v>
      </c>
      <c r="H285" s="50">
        <v>326.81790000000001</v>
      </c>
      <c r="I285" s="50"/>
      <c r="J285" s="50">
        <v>98.137600000000006</v>
      </c>
      <c r="K285" s="50"/>
      <c r="L285" s="32">
        <f>ROUND(D285*(ROUND(F285*H285,4)+ROUND(G285*J285,4)),4)</f>
        <v>1462.579</v>
      </c>
    </row>
    <row r="286" spans="1:12" ht="15.95" customHeight="1">
      <c r="A286" s="25" t="s">
        <v>136</v>
      </c>
      <c r="B286" s="26" t="s">
        <v>137</v>
      </c>
      <c r="C286" s="26"/>
      <c r="D286" s="34">
        <v>1</v>
      </c>
      <c r="E286" s="34"/>
      <c r="F286" s="49">
        <v>1</v>
      </c>
      <c r="G286" s="49">
        <v>0</v>
      </c>
      <c r="H286" s="50">
        <v>330.8605</v>
      </c>
      <c r="I286" s="50"/>
      <c r="J286" s="50">
        <v>150.3416</v>
      </c>
      <c r="K286" s="50"/>
      <c r="L286" s="32">
        <f>ROUND(D286*(ROUND(F286*H286,4)+ROUND(G286*J286,4)),4)</f>
        <v>330.8605</v>
      </c>
    </row>
    <row r="287" spans="1:12" ht="15" customHeight="1">
      <c r="A287" s="3"/>
      <c r="B287" s="3"/>
      <c r="C287" s="3"/>
      <c r="D287" s="3"/>
      <c r="E287" s="3"/>
      <c r="F287" s="3"/>
      <c r="G287" s="3"/>
      <c r="H287" s="30" t="s">
        <v>121</v>
      </c>
      <c r="I287" s="30"/>
      <c r="J287" s="30"/>
      <c r="K287" s="30"/>
      <c r="L287" s="51">
        <f>SUM(L284:L286)</f>
        <v>1793.4395</v>
      </c>
    </row>
    <row r="288" spans="1:12" ht="20.100000000000001" customHeight="1">
      <c r="A288" s="22" t="s">
        <v>63</v>
      </c>
      <c r="B288" s="22"/>
      <c r="C288" s="22"/>
      <c r="D288" s="22"/>
      <c r="E288" s="22"/>
      <c r="F288" s="22"/>
      <c r="G288" s="23" t="s">
        <v>3</v>
      </c>
      <c r="H288" s="24" t="s">
        <v>19</v>
      </c>
      <c r="I288" s="24"/>
      <c r="J288" s="24" t="s">
        <v>64</v>
      </c>
      <c r="K288" s="24"/>
      <c r="L288" s="23" t="s">
        <v>65</v>
      </c>
    </row>
    <row r="289" spans="1:12" ht="15" customHeight="1">
      <c r="A289" s="25" t="s">
        <v>69</v>
      </c>
      <c r="B289" s="33" t="s">
        <v>70</v>
      </c>
      <c r="C289" s="33"/>
      <c r="D289" s="33"/>
      <c r="E289" s="33"/>
      <c r="F289" s="33"/>
      <c r="G289" s="25" t="s">
        <v>68</v>
      </c>
      <c r="H289" s="34">
        <v>1</v>
      </c>
      <c r="I289" s="34"/>
      <c r="J289" s="35">
        <v>23.6</v>
      </c>
      <c r="K289" s="35"/>
      <c r="L289" s="36">
        <f>ROUND(ROUND(H289,8)*J289,2)</f>
        <v>23.6</v>
      </c>
    </row>
    <row r="290" spans="1:12" ht="15" customHeight="1">
      <c r="A290" s="3"/>
      <c r="B290" s="3"/>
      <c r="C290" s="3"/>
      <c r="D290" s="3"/>
      <c r="E290" s="3"/>
      <c r="F290" s="3"/>
      <c r="G290" s="3"/>
      <c r="H290" s="30" t="s">
        <v>71</v>
      </c>
      <c r="I290" s="30"/>
      <c r="J290" s="30"/>
      <c r="K290" s="30"/>
      <c r="L290" s="37">
        <f>SUM(L289:L289)</f>
        <v>23.6</v>
      </c>
    </row>
    <row r="291" spans="1:12" ht="15" customHeight="1">
      <c r="A291" s="3"/>
      <c r="B291" s="3"/>
      <c r="C291" s="3"/>
      <c r="D291" s="3"/>
      <c r="E291" s="3"/>
      <c r="F291" s="3"/>
      <c r="G291" s="3"/>
      <c r="H291" s="18" t="s">
        <v>72</v>
      </c>
      <c r="I291" s="18"/>
      <c r="J291" s="18"/>
      <c r="K291" s="18"/>
      <c r="L291" s="32">
        <f>SUM(L287,L290)</f>
        <v>1817.0394999999999</v>
      </c>
    </row>
    <row r="292" spans="1:12" ht="15" customHeight="1">
      <c r="A292" s="3"/>
      <c r="B292" s="3"/>
      <c r="C292" s="3"/>
      <c r="D292" s="3"/>
      <c r="E292" s="3"/>
      <c r="F292" s="3"/>
      <c r="G292" s="3"/>
      <c r="H292" s="18" t="s">
        <v>73</v>
      </c>
      <c r="I292" s="18"/>
      <c r="J292" s="18"/>
      <c r="K292" s="18"/>
      <c r="L292" s="38">
        <v>230.19</v>
      </c>
    </row>
    <row r="293" spans="1:12" ht="15" customHeight="1">
      <c r="A293" s="3"/>
      <c r="B293" s="3"/>
      <c r="C293" s="3"/>
      <c r="D293" s="3"/>
      <c r="E293" s="3"/>
      <c r="F293" s="3"/>
      <c r="G293" s="3"/>
      <c r="H293" s="18" t="s">
        <v>74</v>
      </c>
      <c r="I293" s="18"/>
      <c r="J293" s="18"/>
      <c r="K293" s="18"/>
      <c r="L293" s="32">
        <f>ROUND(L291/L292,4)</f>
        <v>7.8936999999999999</v>
      </c>
    </row>
    <row r="294" spans="1:12" ht="15" customHeight="1">
      <c r="A294" s="3"/>
      <c r="B294" s="3"/>
      <c r="C294" s="3"/>
      <c r="D294" s="3"/>
      <c r="E294" s="3"/>
      <c r="F294" s="3"/>
      <c r="G294" s="3"/>
      <c r="H294" s="18" t="s">
        <v>132</v>
      </c>
      <c r="I294" s="18"/>
      <c r="J294" s="18"/>
      <c r="K294" s="18"/>
      <c r="L294" s="32">
        <f>ROUND((((D285*J285)+(D286*J286)+L290)/L292)*0.13329,4)</f>
        <v>0.38479999999999998</v>
      </c>
    </row>
    <row r="295" spans="1:12" ht="15" customHeight="1">
      <c r="A295" s="3"/>
      <c r="B295" s="3"/>
      <c r="C295" s="3"/>
      <c r="D295" s="3"/>
      <c r="E295" s="3"/>
      <c r="F295" s="3"/>
      <c r="G295" s="3"/>
      <c r="H295" s="18" t="s">
        <v>39</v>
      </c>
      <c r="I295" s="18"/>
      <c r="J295" s="18"/>
      <c r="K295" s="18"/>
      <c r="L295" s="32">
        <f>SUM(L293,L294)</f>
        <v>8.2784999999999993</v>
      </c>
    </row>
    <row r="296" spans="1:12" ht="15" customHeight="1">
      <c r="A296" s="3"/>
      <c r="B296" s="3"/>
      <c r="C296" s="3"/>
      <c r="D296" s="3"/>
      <c r="E296" s="3"/>
      <c r="F296" s="3"/>
      <c r="G296" s="3"/>
      <c r="H296" s="18" t="s">
        <v>13</v>
      </c>
      <c r="I296" s="18"/>
      <c r="J296" s="18"/>
      <c r="K296" s="18"/>
      <c r="L296" s="19">
        <f>ROUND(SUM(L295),4)</f>
        <v>8.2784999999999993</v>
      </c>
    </row>
    <row r="297" spans="1:12" ht="9.9499999999999993" customHeight="1">
      <c r="A297" s="3"/>
      <c r="B297" s="3"/>
      <c r="C297" s="3"/>
      <c r="D297" s="3"/>
      <c r="E297" s="3"/>
      <c r="F297" s="3"/>
      <c r="G297" s="3"/>
      <c r="H297" s="4"/>
      <c r="I297" s="4"/>
      <c r="J297" s="4"/>
      <c r="K297" s="4"/>
      <c r="L297" s="4"/>
    </row>
    <row r="298" spans="1:12" ht="20.100000000000001" customHeight="1">
      <c r="A298" s="5" t="s">
        <v>144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ht="12.95" customHeight="1">
      <c r="A299" s="47" t="s">
        <v>113</v>
      </c>
      <c r="B299" s="47"/>
      <c r="C299" s="47"/>
      <c r="D299" s="48" t="s">
        <v>114</v>
      </c>
      <c r="E299" s="48"/>
      <c r="F299" s="24" t="s">
        <v>115</v>
      </c>
      <c r="G299" s="24"/>
      <c r="H299" s="24" t="s">
        <v>116</v>
      </c>
      <c r="I299" s="24"/>
      <c r="J299" s="24"/>
      <c r="K299" s="24"/>
      <c r="L299" s="24" t="s">
        <v>65</v>
      </c>
    </row>
    <row r="300" spans="1:12" ht="12" customHeight="1">
      <c r="A300" s="47"/>
      <c r="B300" s="47"/>
      <c r="C300" s="47"/>
      <c r="D300" s="48"/>
      <c r="E300" s="48"/>
      <c r="F300" s="8" t="s">
        <v>117</v>
      </c>
      <c r="G300" s="8" t="s">
        <v>118</v>
      </c>
      <c r="H300" s="7" t="s">
        <v>117</v>
      </c>
      <c r="I300" s="7"/>
      <c r="J300" s="7" t="s">
        <v>118</v>
      </c>
      <c r="K300" s="7"/>
      <c r="L300" s="24"/>
    </row>
    <row r="301" spans="1:12" ht="15" customHeight="1">
      <c r="A301" s="25" t="s">
        <v>134</v>
      </c>
      <c r="B301" s="26" t="s">
        <v>135</v>
      </c>
      <c r="C301" s="26"/>
      <c r="D301" s="34">
        <v>5</v>
      </c>
      <c r="E301" s="34"/>
      <c r="F301" s="49">
        <v>0.89</v>
      </c>
      <c r="G301" s="49">
        <v>0.11</v>
      </c>
      <c r="H301" s="50">
        <v>326.81790000000001</v>
      </c>
      <c r="I301" s="50"/>
      <c r="J301" s="50">
        <v>98.137600000000006</v>
      </c>
      <c r="K301" s="50"/>
      <c r="L301" s="32">
        <f>ROUND(D301*(ROUND(F301*H301,4)+ROUND(G301*J301,4)),4)</f>
        <v>1508.3150000000001</v>
      </c>
    </row>
    <row r="302" spans="1:12" ht="15.95" customHeight="1">
      <c r="A302" s="25" t="s">
        <v>136</v>
      </c>
      <c r="B302" s="26" t="s">
        <v>137</v>
      </c>
      <c r="C302" s="26"/>
      <c r="D302" s="34">
        <v>1</v>
      </c>
      <c r="E302" s="34"/>
      <c r="F302" s="49">
        <v>1</v>
      </c>
      <c r="G302" s="49">
        <v>0</v>
      </c>
      <c r="H302" s="50">
        <v>330.8605</v>
      </c>
      <c r="I302" s="50"/>
      <c r="J302" s="50">
        <v>150.3416</v>
      </c>
      <c r="K302" s="50"/>
      <c r="L302" s="32">
        <f>ROUND(D302*(ROUND(F302*H302,4)+ROUND(G302*J302,4)),4)</f>
        <v>330.8605</v>
      </c>
    </row>
    <row r="303" spans="1:12" ht="15" customHeight="1">
      <c r="A303" s="3"/>
      <c r="B303" s="3"/>
      <c r="C303" s="3"/>
      <c r="D303" s="3"/>
      <c r="E303" s="3"/>
      <c r="F303" s="3"/>
      <c r="G303" s="3"/>
      <c r="H303" s="30" t="s">
        <v>121</v>
      </c>
      <c r="I303" s="30"/>
      <c r="J303" s="30"/>
      <c r="K303" s="30"/>
      <c r="L303" s="51">
        <f>SUM(L300:L302)</f>
        <v>1839.1755000000001</v>
      </c>
    </row>
    <row r="304" spans="1:12" ht="20.100000000000001" customHeight="1">
      <c r="A304" s="22" t="s">
        <v>63</v>
      </c>
      <c r="B304" s="22"/>
      <c r="C304" s="22"/>
      <c r="D304" s="22"/>
      <c r="E304" s="22"/>
      <c r="F304" s="22"/>
      <c r="G304" s="23" t="s">
        <v>3</v>
      </c>
      <c r="H304" s="24" t="s">
        <v>19</v>
      </c>
      <c r="I304" s="24"/>
      <c r="J304" s="24" t="s">
        <v>64</v>
      </c>
      <c r="K304" s="24"/>
      <c r="L304" s="23" t="s">
        <v>65</v>
      </c>
    </row>
    <row r="305" spans="1:12" ht="15" customHeight="1">
      <c r="A305" s="25" t="s">
        <v>69</v>
      </c>
      <c r="B305" s="33" t="s">
        <v>70</v>
      </c>
      <c r="C305" s="33"/>
      <c r="D305" s="33"/>
      <c r="E305" s="33"/>
      <c r="F305" s="33"/>
      <c r="G305" s="25" t="s">
        <v>68</v>
      </c>
      <c r="H305" s="34">
        <v>1</v>
      </c>
      <c r="I305" s="34"/>
      <c r="J305" s="35">
        <v>23.6</v>
      </c>
      <c r="K305" s="35"/>
      <c r="L305" s="36">
        <f>ROUND(ROUND(H305,8)*J305,2)</f>
        <v>23.6</v>
      </c>
    </row>
    <row r="306" spans="1:12" ht="15" customHeight="1">
      <c r="A306" s="3"/>
      <c r="B306" s="3"/>
      <c r="C306" s="3"/>
      <c r="D306" s="3"/>
      <c r="E306" s="3"/>
      <c r="F306" s="3"/>
      <c r="G306" s="3"/>
      <c r="H306" s="30" t="s">
        <v>71</v>
      </c>
      <c r="I306" s="30"/>
      <c r="J306" s="30"/>
      <c r="K306" s="30"/>
      <c r="L306" s="37">
        <f>SUM(L305:L305)</f>
        <v>23.6</v>
      </c>
    </row>
    <row r="307" spans="1:12" ht="15" customHeight="1">
      <c r="A307" s="3"/>
      <c r="B307" s="3"/>
      <c r="C307" s="3"/>
      <c r="D307" s="3"/>
      <c r="E307" s="3"/>
      <c r="F307" s="3"/>
      <c r="G307" s="3"/>
      <c r="H307" s="18" t="s">
        <v>72</v>
      </c>
      <c r="I307" s="18"/>
      <c r="J307" s="18"/>
      <c r="K307" s="18"/>
      <c r="L307" s="32">
        <f>SUM(L303,L306)</f>
        <v>1862.7755</v>
      </c>
    </row>
    <row r="308" spans="1:12" ht="15" customHeight="1">
      <c r="A308" s="3"/>
      <c r="B308" s="3"/>
      <c r="C308" s="3"/>
      <c r="D308" s="3"/>
      <c r="E308" s="3"/>
      <c r="F308" s="3"/>
      <c r="G308" s="3"/>
      <c r="H308" s="18" t="s">
        <v>73</v>
      </c>
      <c r="I308" s="18"/>
      <c r="J308" s="18"/>
      <c r="K308" s="18"/>
      <c r="L308" s="38">
        <v>230.19</v>
      </c>
    </row>
    <row r="309" spans="1:12" ht="15" customHeight="1">
      <c r="A309" s="3"/>
      <c r="B309" s="3"/>
      <c r="C309" s="3"/>
      <c r="D309" s="3"/>
      <c r="E309" s="3"/>
      <c r="F309" s="3"/>
      <c r="G309" s="3"/>
      <c r="H309" s="18" t="s">
        <v>74</v>
      </c>
      <c r="I309" s="18"/>
      <c r="J309" s="18"/>
      <c r="K309" s="18"/>
      <c r="L309" s="32">
        <f>ROUND(L307/L308,4)</f>
        <v>8.0922999999999998</v>
      </c>
    </row>
    <row r="310" spans="1:12" ht="15" customHeight="1">
      <c r="A310" s="3"/>
      <c r="B310" s="3"/>
      <c r="C310" s="3"/>
      <c r="D310" s="3"/>
      <c r="E310" s="3"/>
      <c r="F310" s="3"/>
      <c r="G310" s="3"/>
      <c r="H310" s="18" t="s">
        <v>132</v>
      </c>
      <c r="I310" s="18"/>
      <c r="J310" s="18"/>
      <c r="K310" s="18"/>
      <c r="L310" s="32">
        <f>ROUND((((D301*J301)+(D302*J302)+L306)/L308)*0.13329,4)</f>
        <v>0.38479999999999998</v>
      </c>
    </row>
    <row r="311" spans="1:12" ht="15" customHeight="1">
      <c r="A311" s="3"/>
      <c r="B311" s="3"/>
      <c r="C311" s="3"/>
      <c r="D311" s="3"/>
      <c r="E311" s="3"/>
      <c r="F311" s="3"/>
      <c r="G311" s="3"/>
      <c r="H311" s="18" t="s">
        <v>39</v>
      </c>
      <c r="I311" s="18"/>
      <c r="J311" s="18"/>
      <c r="K311" s="18"/>
      <c r="L311" s="32">
        <f>SUM(L309,L310)</f>
        <v>8.4771000000000001</v>
      </c>
    </row>
    <row r="312" spans="1:12" ht="15" customHeight="1">
      <c r="A312" s="3"/>
      <c r="B312" s="3"/>
      <c r="C312" s="3"/>
      <c r="D312" s="3"/>
      <c r="E312" s="3"/>
      <c r="F312" s="3"/>
      <c r="G312" s="3"/>
      <c r="H312" s="18" t="s">
        <v>13</v>
      </c>
      <c r="I312" s="18"/>
      <c r="J312" s="18"/>
      <c r="K312" s="18"/>
      <c r="L312" s="19">
        <f>ROUND(SUM(L311),4)</f>
        <v>8.4771000000000001</v>
      </c>
    </row>
    <row r="313" spans="1:12" ht="9.9499999999999993" customHeight="1">
      <c r="A313" s="3"/>
      <c r="B313" s="3"/>
      <c r="C313" s="3"/>
      <c r="D313" s="3"/>
      <c r="E313" s="3"/>
      <c r="F313" s="3"/>
      <c r="G313" s="3"/>
      <c r="H313" s="4"/>
      <c r="I313" s="4"/>
      <c r="J313" s="4"/>
      <c r="K313" s="4"/>
      <c r="L313" s="4"/>
    </row>
    <row r="314" spans="1:12" ht="20.100000000000001" customHeight="1">
      <c r="A314" s="5" t="s">
        <v>145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ht="12.95" customHeight="1">
      <c r="A315" s="47" t="s">
        <v>113</v>
      </c>
      <c r="B315" s="47"/>
      <c r="C315" s="47"/>
      <c r="D315" s="48" t="s">
        <v>114</v>
      </c>
      <c r="E315" s="48"/>
      <c r="F315" s="24" t="s">
        <v>115</v>
      </c>
      <c r="G315" s="24"/>
      <c r="H315" s="24" t="s">
        <v>116</v>
      </c>
      <c r="I315" s="24"/>
      <c r="J315" s="24"/>
      <c r="K315" s="24"/>
      <c r="L315" s="24" t="s">
        <v>65</v>
      </c>
    </row>
    <row r="316" spans="1:12" ht="12" customHeight="1">
      <c r="A316" s="47"/>
      <c r="B316" s="47"/>
      <c r="C316" s="47"/>
      <c r="D316" s="48"/>
      <c r="E316" s="48"/>
      <c r="F316" s="8" t="s">
        <v>117</v>
      </c>
      <c r="G316" s="8" t="s">
        <v>118</v>
      </c>
      <c r="H316" s="7" t="s">
        <v>117</v>
      </c>
      <c r="I316" s="7"/>
      <c r="J316" s="7" t="s">
        <v>118</v>
      </c>
      <c r="K316" s="7"/>
      <c r="L316" s="24"/>
    </row>
    <row r="317" spans="1:12" ht="15" customHeight="1">
      <c r="A317" s="25" t="s">
        <v>134</v>
      </c>
      <c r="B317" s="26" t="s">
        <v>135</v>
      </c>
      <c r="C317" s="26"/>
      <c r="D317" s="34">
        <v>5</v>
      </c>
      <c r="E317" s="34"/>
      <c r="F317" s="49">
        <v>0.92</v>
      </c>
      <c r="G317" s="49">
        <v>0.08</v>
      </c>
      <c r="H317" s="50">
        <v>326.81790000000001</v>
      </c>
      <c r="I317" s="50"/>
      <c r="J317" s="50">
        <v>98.137600000000006</v>
      </c>
      <c r="K317" s="50"/>
      <c r="L317" s="32">
        <f>ROUND(D317*(ROUND(F317*H317,4)+ROUND(G317*J317,4)),4)</f>
        <v>1542.6175000000001</v>
      </c>
    </row>
    <row r="318" spans="1:12" ht="15.95" customHeight="1">
      <c r="A318" s="25" t="s">
        <v>136</v>
      </c>
      <c r="B318" s="26" t="s">
        <v>137</v>
      </c>
      <c r="C318" s="26"/>
      <c r="D318" s="34">
        <v>1</v>
      </c>
      <c r="E318" s="34"/>
      <c r="F318" s="49">
        <v>1</v>
      </c>
      <c r="G318" s="49">
        <v>0</v>
      </c>
      <c r="H318" s="50">
        <v>330.8605</v>
      </c>
      <c r="I318" s="50"/>
      <c r="J318" s="50">
        <v>150.3416</v>
      </c>
      <c r="K318" s="50"/>
      <c r="L318" s="32">
        <f>ROUND(D318*(ROUND(F318*H318,4)+ROUND(G318*J318,4)),4)</f>
        <v>330.8605</v>
      </c>
    </row>
    <row r="319" spans="1:12" ht="15" customHeight="1">
      <c r="A319" s="3"/>
      <c r="B319" s="3"/>
      <c r="C319" s="3"/>
      <c r="D319" s="3"/>
      <c r="E319" s="3"/>
      <c r="F319" s="3"/>
      <c r="G319" s="3"/>
      <c r="H319" s="30" t="s">
        <v>121</v>
      </c>
      <c r="I319" s="30"/>
      <c r="J319" s="30"/>
      <c r="K319" s="30"/>
      <c r="L319" s="51">
        <f>SUM(L316:L318)</f>
        <v>1873.4780000000001</v>
      </c>
    </row>
    <row r="320" spans="1:12" ht="20.100000000000001" customHeight="1">
      <c r="A320" s="22" t="s">
        <v>63</v>
      </c>
      <c r="B320" s="22"/>
      <c r="C320" s="22"/>
      <c r="D320" s="22"/>
      <c r="E320" s="22"/>
      <c r="F320" s="22"/>
      <c r="G320" s="23" t="s">
        <v>3</v>
      </c>
      <c r="H320" s="24" t="s">
        <v>19</v>
      </c>
      <c r="I320" s="24"/>
      <c r="J320" s="24" t="s">
        <v>64</v>
      </c>
      <c r="K320" s="24"/>
      <c r="L320" s="23" t="s">
        <v>65</v>
      </c>
    </row>
    <row r="321" spans="1:12" ht="15" customHeight="1">
      <c r="A321" s="25" t="s">
        <v>69</v>
      </c>
      <c r="B321" s="33" t="s">
        <v>70</v>
      </c>
      <c r="C321" s="33"/>
      <c r="D321" s="33"/>
      <c r="E321" s="33"/>
      <c r="F321" s="33"/>
      <c r="G321" s="25" t="s">
        <v>68</v>
      </c>
      <c r="H321" s="34">
        <v>1</v>
      </c>
      <c r="I321" s="34"/>
      <c r="J321" s="35">
        <v>23.6</v>
      </c>
      <c r="K321" s="35"/>
      <c r="L321" s="36">
        <f>ROUND(ROUND(H321,8)*J321,2)</f>
        <v>23.6</v>
      </c>
    </row>
    <row r="322" spans="1:12" ht="15" customHeight="1">
      <c r="A322" s="3"/>
      <c r="B322" s="3"/>
      <c r="C322" s="3"/>
      <c r="D322" s="3"/>
      <c r="E322" s="3"/>
      <c r="F322" s="3"/>
      <c r="G322" s="3"/>
      <c r="H322" s="30" t="s">
        <v>71</v>
      </c>
      <c r="I322" s="30"/>
      <c r="J322" s="30"/>
      <c r="K322" s="30"/>
      <c r="L322" s="37">
        <f>SUM(L321:L321)</f>
        <v>23.6</v>
      </c>
    </row>
    <row r="323" spans="1:12" ht="15" customHeight="1">
      <c r="A323" s="3"/>
      <c r="B323" s="3"/>
      <c r="C323" s="3"/>
      <c r="D323" s="3"/>
      <c r="E323" s="3"/>
      <c r="F323" s="3"/>
      <c r="G323" s="3"/>
      <c r="H323" s="18" t="s">
        <v>72</v>
      </c>
      <c r="I323" s="18"/>
      <c r="J323" s="18"/>
      <c r="K323" s="18"/>
      <c r="L323" s="32">
        <f>SUM(L319,L322)</f>
        <v>1897.078</v>
      </c>
    </row>
    <row r="324" spans="1:12" ht="15" customHeight="1">
      <c r="A324" s="3"/>
      <c r="B324" s="3"/>
      <c r="C324" s="3"/>
      <c r="D324" s="3"/>
      <c r="E324" s="3"/>
      <c r="F324" s="3"/>
      <c r="G324" s="3"/>
      <c r="H324" s="18" t="s">
        <v>73</v>
      </c>
      <c r="I324" s="18"/>
      <c r="J324" s="18"/>
      <c r="K324" s="18"/>
      <c r="L324" s="38">
        <v>230.19</v>
      </c>
    </row>
    <row r="325" spans="1:12" ht="15" customHeight="1">
      <c r="A325" s="3"/>
      <c r="B325" s="3"/>
      <c r="C325" s="3"/>
      <c r="D325" s="3"/>
      <c r="E325" s="3"/>
      <c r="F325" s="3"/>
      <c r="G325" s="3"/>
      <c r="H325" s="18" t="s">
        <v>74</v>
      </c>
      <c r="I325" s="18"/>
      <c r="J325" s="18"/>
      <c r="K325" s="18"/>
      <c r="L325" s="32">
        <f>ROUND(L323/L324,4)</f>
        <v>8.2414000000000005</v>
      </c>
    </row>
    <row r="326" spans="1:12" ht="15" customHeight="1">
      <c r="A326" s="3"/>
      <c r="B326" s="3"/>
      <c r="C326" s="3"/>
      <c r="D326" s="3"/>
      <c r="E326" s="3"/>
      <c r="F326" s="3"/>
      <c r="G326" s="3"/>
      <c r="H326" s="18" t="s">
        <v>132</v>
      </c>
      <c r="I326" s="18"/>
      <c r="J326" s="18"/>
      <c r="K326" s="18"/>
      <c r="L326" s="32">
        <f>ROUND((((D317*J317)+(D318*J318)+L322)/L324)*0.13329,4)</f>
        <v>0.38479999999999998</v>
      </c>
    </row>
    <row r="327" spans="1:12" ht="15" customHeight="1">
      <c r="A327" s="3"/>
      <c r="B327" s="3"/>
      <c r="C327" s="3"/>
      <c r="D327" s="3"/>
      <c r="E327" s="3"/>
      <c r="F327" s="3"/>
      <c r="G327" s="3"/>
      <c r="H327" s="18" t="s">
        <v>39</v>
      </c>
      <c r="I327" s="18"/>
      <c r="J327" s="18"/>
      <c r="K327" s="18"/>
      <c r="L327" s="32">
        <f>SUM(L325,L326)</f>
        <v>8.6262000000000008</v>
      </c>
    </row>
    <row r="328" spans="1:12" ht="15" customHeight="1">
      <c r="A328" s="3"/>
      <c r="B328" s="3"/>
      <c r="C328" s="3"/>
      <c r="D328" s="3"/>
      <c r="E328" s="3"/>
      <c r="F328" s="3"/>
      <c r="G328" s="3"/>
      <c r="H328" s="18" t="s">
        <v>13</v>
      </c>
      <c r="I328" s="18"/>
      <c r="J328" s="18"/>
      <c r="K328" s="18"/>
      <c r="L328" s="19">
        <f>ROUND(SUM(L327),4)</f>
        <v>8.6262000000000008</v>
      </c>
    </row>
    <row r="329" spans="1:12" ht="9.9499999999999993" customHeight="1">
      <c r="A329" s="3"/>
      <c r="B329" s="3"/>
      <c r="C329" s="3"/>
      <c r="D329" s="3"/>
      <c r="E329" s="3"/>
      <c r="F329" s="3"/>
      <c r="G329" s="3"/>
      <c r="H329" s="4"/>
      <c r="I329" s="4"/>
      <c r="J329" s="4"/>
      <c r="K329" s="4"/>
      <c r="L329" s="4"/>
    </row>
    <row r="330" spans="1:12" ht="20.100000000000001" customHeight="1">
      <c r="A330" s="5" t="s">
        <v>146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ht="12.95" customHeight="1">
      <c r="A331" s="47" t="s">
        <v>113</v>
      </c>
      <c r="B331" s="47"/>
      <c r="C331" s="47"/>
      <c r="D331" s="48" t="s">
        <v>114</v>
      </c>
      <c r="E331" s="48"/>
      <c r="F331" s="24" t="s">
        <v>115</v>
      </c>
      <c r="G331" s="24"/>
      <c r="H331" s="24" t="s">
        <v>116</v>
      </c>
      <c r="I331" s="24"/>
      <c r="J331" s="24"/>
      <c r="K331" s="24"/>
      <c r="L331" s="24" t="s">
        <v>65</v>
      </c>
    </row>
    <row r="332" spans="1:12" ht="12" customHeight="1">
      <c r="A332" s="47"/>
      <c r="B332" s="47"/>
      <c r="C332" s="47"/>
      <c r="D332" s="48"/>
      <c r="E332" s="48"/>
      <c r="F332" s="8" t="s">
        <v>117</v>
      </c>
      <c r="G332" s="8" t="s">
        <v>118</v>
      </c>
      <c r="H332" s="7" t="s">
        <v>117</v>
      </c>
      <c r="I332" s="7"/>
      <c r="J332" s="7" t="s">
        <v>118</v>
      </c>
      <c r="K332" s="7"/>
      <c r="L332" s="24"/>
    </row>
    <row r="333" spans="1:12" ht="15" customHeight="1">
      <c r="A333" s="25" t="s">
        <v>134</v>
      </c>
      <c r="B333" s="26" t="s">
        <v>135</v>
      </c>
      <c r="C333" s="26"/>
      <c r="D333" s="34">
        <v>5</v>
      </c>
      <c r="E333" s="34"/>
      <c r="F333" s="49">
        <v>0.99</v>
      </c>
      <c r="G333" s="49">
        <v>0.01</v>
      </c>
      <c r="H333" s="50">
        <v>326.81790000000001</v>
      </c>
      <c r="I333" s="50"/>
      <c r="J333" s="50">
        <v>98.137600000000006</v>
      </c>
      <c r="K333" s="50"/>
      <c r="L333" s="32">
        <f>ROUND(D333*(ROUND(F333*H333,4)+ROUND(G333*J333,4)),4)</f>
        <v>1622.6555000000001</v>
      </c>
    </row>
    <row r="334" spans="1:12" ht="15.95" customHeight="1">
      <c r="A334" s="25" t="s">
        <v>136</v>
      </c>
      <c r="B334" s="26" t="s">
        <v>137</v>
      </c>
      <c r="C334" s="26"/>
      <c r="D334" s="34">
        <v>1</v>
      </c>
      <c r="E334" s="34"/>
      <c r="F334" s="49">
        <v>1</v>
      </c>
      <c r="G334" s="49">
        <v>0</v>
      </c>
      <c r="H334" s="50">
        <v>330.8605</v>
      </c>
      <c r="I334" s="50"/>
      <c r="J334" s="50">
        <v>150.3416</v>
      </c>
      <c r="K334" s="50"/>
      <c r="L334" s="32">
        <f>ROUND(D334*(ROUND(F334*H334,4)+ROUND(G334*J334,4)),4)</f>
        <v>330.8605</v>
      </c>
    </row>
    <row r="335" spans="1:12" ht="15" customHeight="1">
      <c r="A335" s="3"/>
      <c r="B335" s="3"/>
      <c r="C335" s="3"/>
      <c r="D335" s="3"/>
      <c r="E335" s="3"/>
      <c r="F335" s="3"/>
      <c r="G335" s="3"/>
      <c r="H335" s="30" t="s">
        <v>121</v>
      </c>
      <c r="I335" s="30"/>
      <c r="J335" s="30"/>
      <c r="K335" s="30"/>
      <c r="L335" s="51">
        <f>SUM(L332:L334)</f>
        <v>1953.5160000000001</v>
      </c>
    </row>
    <row r="336" spans="1:12" ht="20.100000000000001" customHeight="1">
      <c r="A336" s="22" t="s">
        <v>63</v>
      </c>
      <c r="B336" s="22"/>
      <c r="C336" s="22"/>
      <c r="D336" s="22"/>
      <c r="E336" s="22"/>
      <c r="F336" s="22"/>
      <c r="G336" s="23" t="s">
        <v>3</v>
      </c>
      <c r="H336" s="24" t="s">
        <v>19</v>
      </c>
      <c r="I336" s="24"/>
      <c r="J336" s="24" t="s">
        <v>64</v>
      </c>
      <c r="K336" s="24"/>
      <c r="L336" s="23" t="s">
        <v>65</v>
      </c>
    </row>
    <row r="337" spans="1:12" ht="15" customHeight="1">
      <c r="A337" s="25" t="s">
        <v>69</v>
      </c>
      <c r="B337" s="33" t="s">
        <v>70</v>
      </c>
      <c r="C337" s="33"/>
      <c r="D337" s="33"/>
      <c r="E337" s="33"/>
      <c r="F337" s="33"/>
      <c r="G337" s="25" t="s">
        <v>68</v>
      </c>
      <c r="H337" s="34">
        <v>1</v>
      </c>
      <c r="I337" s="34"/>
      <c r="J337" s="35">
        <v>23.6</v>
      </c>
      <c r="K337" s="35"/>
      <c r="L337" s="36">
        <f>ROUND(ROUND(H337,8)*J337,2)</f>
        <v>23.6</v>
      </c>
    </row>
    <row r="338" spans="1:12" ht="15" customHeight="1">
      <c r="A338" s="3"/>
      <c r="B338" s="3"/>
      <c r="C338" s="3"/>
      <c r="D338" s="3"/>
      <c r="E338" s="3"/>
      <c r="F338" s="3"/>
      <c r="G338" s="3"/>
      <c r="H338" s="30" t="s">
        <v>71</v>
      </c>
      <c r="I338" s="30"/>
      <c r="J338" s="30"/>
      <c r="K338" s="30"/>
      <c r="L338" s="37">
        <f>SUM(L337:L337)</f>
        <v>23.6</v>
      </c>
    </row>
    <row r="339" spans="1:12" ht="15" customHeight="1">
      <c r="A339" s="3"/>
      <c r="B339" s="3"/>
      <c r="C339" s="3"/>
      <c r="D339" s="3"/>
      <c r="E339" s="3"/>
      <c r="F339" s="3"/>
      <c r="G339" s="3"/>
      <c r="H339" s="18" t="s">
        <v>72</v>
      </c>
      <c r="I339" s="18"/>
      <c r="J339" s="18"/>
      <c r="K339" s="18"/>
      <c r="L339" s="32">
        <f>SUM(L335,L338)</f>
        <v>1977.116</v>
      </c>
    </row>
    <row r="340" spans="1:12" ht="15" customHeight="1">
      <c r="A340" s="3"/>
      <c r="B340" s="3"/>
      <c r="C340" s="3"/>
      <c r="D340" s="3"/>
      <c r="E340" s="3"/>
      <c r="F340" s="3"/>
      <c r="G340" s="3"/>
      <c r="H340" s="18" t="s">
        <v>73</v>
      </c>
      <c r="I340" s="18"/>
      <c r="J340" s="18"/>
      <c r="K340" s="18"/>
      <c r="L340" s="38">
        <v>230.19</v>
      </c>
    </row>
    <row r="341" spans="1:12" ht="15" customHeight="1">
      <c r="A341" s="3"/>
      <c r="B341" s="3"/>
      <c r="C341" s="3"/>
      <c r="D341" s="3"/>
      <c r="E341" s="3"/>
      <c r="F341" s="3"/>
      <c r="G341" s="3"/>
      <c r="H341" s="18" t="s">
        <v>74</v>
      </c>
      <c r="I341" s="18"/>
      <c r="J341" s="18"/>
      <c r="K341" s="18"/>
      <c r="L341" s="32">
        <f>ROUND(L339/L340,4)</f>
        <v>8.5891000000000002</v>
      </c>
    </row>
    <row r="342" spans="1:12" ht="15" customHeight="1">
      <c r="A342" s="3"/>
      <c r="B342" s="3"/>
      <c r="C342" s="3"/>
      <c r="D342" s="3"/>
      <c r="E342" s="3"/>
      <c r="F342" s="3"/>
      <c r="G342" s="3"/>
      <c r="H342" s="18" t="s">
        <v>132</v>
      </c>
      <c r="I342" s="18"/>
      <c r="J342" s="18"/>
      <c r="K342" s="18"/>
      <c r="L342" s="32">
        <f>ROUND((((D333*J333)+(D334*J334)+L338)/L340)*0.13329,4)</f>
        <v>0.38479999999999998</v>
      </c>
    </row>
    <row r="343" spans="1:12" ht="15" customHeight="1">
      <c r="A343" s="3"/>
      <c r="B343" s="3"/>
      <c r="C343" s="3"/>
      <c r="D343" s="3"/>
      <c r="E343" s="3"/>
      <c r="F343" s="3"/>
      <c r="G343" s="3"/>
      <c r="H343" s="18" t="s">
        <v>39</v>
      </c>
      <c r="I343" s="18"/>
      <c r="J343" s="18"/>
      <c r="K343" s="18"/>
      <c r="L343" s="32">
        <f>SUM(L341,L342)</f>
        <v>8.9739000000000004</v>
      </c>
    </row>
    <row r="344" spans="1:12" ht="15" customHeight="1">
      <c r="A344" s="3"/>
      <c r="B344" s="3"/>
      <c r="C344" s="3"/>
      <c r="D344" s="3"/>
      <c r="E344" s="3"/>
      <c r="F344" s="3"/>
      <c r="G344" s="3"/>
      <c r="H344" s="18" t="s">
        <v>13</v>
      </c>
      <c r="I344" s="18"/>
      <c r="J344" s="18"/>
      <c r="K344" s="18"/>
      <c r="L344" s="19">
        <f>ROUND(SUM(L343),4)</f>
        <v>8.9739000000000004</v>
      </c>
    </row>
    <row r="345" spans="1:12" ht="9.9499999999999993" customHeight="1">
      <c r="A345" s="3"/>
      <c r="B345" s="3"/>
      <c r="C345" s="3"/>
      <c r="D345" s="3"/>
      <c r="E345" s="3"/>
      <c r="F345" s="3"/>
      <c r="G345" s="3"/>
      <c r="H345" s="4"/>
      <c r="I345" s="4"/>
      <c r="J345" s="4"/>
      <c r="K345" s="4"/>
      <c r="L345" s="4"/>
    </row>
    <row r="346" spans="1:12" ht="20.100000000000001" customHeight="1">
      <c r="A346" s="5" t="s">
        <v>147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ht="12.95" customHeight="1">
      <c r="A347" s="47" t="s">
        <v>113</v>
      </c>
      <c r="B347" s="47"/>
      <c r="C347" s="47"/>
      <c r="D347" s="48" t="s">
        <v>114</v>
      </c>
      <c r="E347" s="48"/>
      <c r="F347" s="24" t="s">
        <v>115</v>
      </c>
      <c r="G347" s="24"/>
      <c r="H347" s="24" t="s">
        <v>116</v>
      </c>
      <c r="I347" s="24"/>
      <c r="J347" s="24"/>
      <c r="K347" s="24"/>
      <c r="L347" s="24" t="s">
        <v>65</v>
      </c>
    </row>
    <row r="348" spans="1:12" ht="12" customHeight="1">
      <c r="A348" s="47"/>
      <c r="B348" s="47"/>
      <c r="C348" s="47"/>
      <c r="D348" s="48"/>
      <c r="E348" s="48"/>
      <c r="F348" s="8" t="s">
        <v>117</v>
      </c>
      <c r="G348" s="8" t="s">
        <v>118</v>
      </c>
      <c r="H348" s="7" t="s">
        <v>117</v>
      </c>
      <c r="I348" s="7"/>
      <c r="J348" s="7" t="s">
        <v>118</v>
      </c>
      <c r="K348" s="7"/>
      <c r="L348" s="24"/>
    </row>
    <row r="349" spans="1:12" ht="15" customHeight="1">
      <c r="A349" s="25" t="s">
        <v>134</v>
      </c>
      <c r="B349" s="26" t="s">
        <v>135</v>
      </c>
      <c r="C349" s="26"/>
      <c r="D349" s="34">
        <v>6</v>
      </c>
      <c r="E349" s="34"/>
      <c r="F349" s="49">
        <v>0.91</v>
      </c>
      <c r="G349" s="49">
        <v>0.09</v>
      </c>
      <c r="H349" s="50">
        <v>326.81790000000001</v>
      </c>
      <c r="I349" s="50"/>
      <c r="J349" s="50">
        <v>98.137600000000006</v>
      </c>
      <c r="K349" s="50"/>
      <c r="L349" s="32">
        <f>ROUND(D349*(ROUND(F349*H349,4)+ROUND(G349*J349,4)),4)</f>
        <v>1837.4202</v>
      </c>
    </row>
    <row r="350" spans="1:12" ht="15.95" customHeight="1">
      <c r="A350" s="25" t="s">
        <v>136</v>
      </c>
      <c r="B350" s="26" t="s">
        <v>137</v>
      </c>
      <c r="C350" s="26"/>
      <c r="D350" s="34">
        <v>1</v>
      </c>
      <c r="E350" s="34"/>
      <c r="F350" s="49">
        <v>1</v>
      </c>
      <c r="G350" s="49">
        <v>0</v>
      </c>
      <c r="H350" s="50">
        <v>330.8605</v>
      </c>
      <c r="I350" s="50"/>
      <c r="J350" s="50">
        <v>150.3416</v>
      </c>
      <c r="K350" s="50"/>
      <c r="L350" s="32">
        <f>ROUND(D350*(ROUND(F350*H350,4)+ROUND(G350*J350,4)),4)</f>
        <v>330.8605</v>
      </c>
    </row>
    <row r="351" spans="1:12" ht="15" customHeight="1">
      <c r="A351" s="3"/>
      <c r="B351" s="3"/>
      <c r="C351" s="3"/>
      <c r="D351" s="3"/>
      <c r="E351" s="3"/>
      <c r="F351" s="3"/>
      <c r="G351" s="3"/>
      <c r="H351" s="30" t="s">
        <v>121</v>
      </c>
      <c r="I351" s="30"/>
      <c r="J351" s="30"/>
      <c r="K351" s="30"/>
      <c r="L351" s="51">
        <f>SUM(L348:L350)</f>
        <v>2168.2807000000003</v>
      </c>
    </row>
    <row r="352" spans="1:12" ht="20.100000000000001" customHeight="1">
      <c r="A352" s="22" t="s">
        <v>63</v>
      </c>
      <c r="B352" s="22"/>
      <c r="C352" s="22"/>
      <c r="D352" s="22"/>
      <c r="E352" s="22"/>
      <c r="F352" s="22"/>
      <c r="G352" s="23" t="s">
        <v>3</v>
      </c>
      <c r="H352" s="24" t="s">
        <v>19</v>
      </c>
      <c r="I352" s="24"/>
      <c r="J352" s="24" t="s">
        <v>64</v>
      </c>
      <c r="K352" s="24"/>
      <c r="L352" s="23" t="s">
        <v>65</v>
      </c>
    </row>
    <row r="353" spans="1:12" ht="15" customHeight="1">
      <c r="A353" s="25" t="s">
        <v>69</v>
      </c>
      <c r="B353" s="33" t="s">
        <v>70</v>
      </c>
      <c r="C353" s="33"/>
      <c r="D353" s="33"/>
      <c r="E353" s="33"/>
      <c r="F353" s="33"/>
      <c r="G353" s="25" t="s">
        <v>68</v>
      </c>
      <c r="H353" s="34">
        <v>1</v>
      </c>
      <c r="I353" s="34"/>
      <c r="J353" s="35">
        <v>23.6</v>
      </c>
      <c r="K353" s="35"/>
      <c r="L353" s="36">
        <f>ROUND(ROUND(H353,8)*J353,2)</f>
        <v>23.6</v>
      </c>
    </row>
    <row r="354" spans="1:12" ht="15" customHeight="1">
      <c r="A354" s="3"/>
      <c r="B354" s="3"/>
      <c r="C354" s="3"/>
      <c r="D354" s="3"/>
      <c r="E354" s="3"/>
      <c r="F354" s="3"/>
      <c r="G354" s="3"/>
      <c r="H354" s="30" t="s">
        <v>71</v>
      </c>
      <c r="I354" s="30"/>
      <c r="J354" s="30"/>
      <c r="K354" s="30"/>
      <c r="L354" s="37">
        <f>SUM(L353:L353)</f>
        <v>23.6</v>
      </c>
    </row>
    <row r="355" spans="1:12" ht="15" customHeight="1">
      <c r="A355" s="3"/>
      <c r="B355" s="3"/>
      <c r="C355" s="3"/>
      <c r="D355" s="3"/>
      <c r="E355" s="3"/>
      <c r="F355" s="3"/>
      <c r="G355" s="3"/>
      <c r="H355" s="18" t="s">
        <v>72</v>
      </c>
      <c r="I355" s="18"/>
      <c r="J355" s="18"/>
      <c r="K355" s="18"/>
      <c r="L355" s="32">
        <f>SUM(L351,L354)</f>
        <v>2191.8807000000002</v>
      </c>
    </row>
    <row r="356" spans="1:12" ht="15" customHeight="1">
      <c r="A356" s="3"/>
      <c r="B356" s="3"/>
      <c r="C356" s="3"/>
      <c r="D356" s="3"/>
      <c r="E356" s="3"/>
      <c r="F356" s="3"/>
      <c r="G356" s="3"/>
      <c r="H356" s="18" t="s">
        <v>73</v>
      </c>
      <c r="I356" s="18"/>
      <c r="J356" s="18"/>
      <c r="K356" s="18"/>
      <c r="L356" s="38">
        <v>230.19</v>
      </c>
    </row>
    <row r="357" spans="1:12" ht="15" customHeight="1">
      <c r="A357" s="3"/>
      <c r="B357" s="3"/>
      <c r="C357" s="3"/>
      <c r="D357" s="3"/>
      <c r="E357" s="3"/>
      <c r="F357" s="3"/>
      <c r="G357" s="3"/>
      <c r="H357" s="18" t="s">
        <v>74</v>
      </c>
      <c r="I357" s="18"/>
      <c r="J357" s="18"/>
      <c r="K357" s="18"/>
      <c r="L357" s="32">
        <f>ROUND(L355/L356,4)</f>
        <v>9.5221</v>
      </c>
    </row>
    <row r="358" spans="1:12" ht="15" customHeight="1">
      <c r="A358" s="3"/>
      <c r="B358" s="3"/>
      <c r="C358" s="3"/>
      <c r="D358" s="3"/>
      <c r="E358" s="3"/>
      <c r="F358" s="3"/>
      <c r="G358" s="3"/>
      <c r="H358" s="18" t="s">
        <v>132</v>
      </c>
      <c r="I358" s="18"/>
      <c r="J358" s="18"/>
      <c r="K358" s="18"/>
      <c r="L358" s="32">
        <f>ROUND((((D349*J349)+(D350*J350)+L354)/L356)*0.13329,4)</f>
        <v>0.44169999999999998</v>
      </c>
    </row>
    <row r="359" spans="1:12" ht="15" customHeight="1">
      <c r="A359" s="3"/>
      <c r="B359" s="3"/>
      <c r="C359" s="3"/>
      <c r="D359" s="3"/>
      <c r="E359" s="3"/>
      <c r="F359" s="3"/>
      <c r="G359" s="3"/>
      <c r="H359" s="18" t="s">
        <v>39</v>
      </c>
      <c r="I359" s="18"/>
      <c r="J359" s="18"/>
      <c r="K359" s="18"/>
      <c r="L359" s="32">
        <f>SUM(L357,L358)</f>
        <v>9.9637999999999991</v>
      </c>
    </row>
    <row r="360" spans="1:12" ht="15" customHeight="1">
      <c r="A360" s="3"/>
      <c r="B360" s="3"/>
      <c r="C360" s="3"/>
      <c r="D360" s="3"/>
      <c r="E360" s="3"/>
      <c r="F360" s="3"/>
      <c r="G360" s="3"/>
      <c r="H360" s="18" t="s">
        <v>13</v>
      </c>
      <c r="I360" s="18"/>
      <c r="J360" s="18"/>
      <c r="K360" s="18"/>
      <c r="L360" s="19">
        <f>ROUND(SUM(L359),4)</f>
        <v>9.9638000000000009</v>
      </c>
    </row>
    <row r="361" spans="1:12" ht="9.9499999999999993" customHeight="1">
      <c r="A361" s="3"/>
      <c r="B361" s="3"/>
      <c r="C361" s="3"/>
      <c r="D361" s="3"/>
      <c r="E361" s="3"/>
      <c r="F361" s="3"/>
      <c r="G361" s="3"/>
      <c r="H361" s="4"/>
      <c r="I361" s="4"/>
      <c r="J361" s="4"/>
      <c r="K361" s="4"/>
      <c r="L361" s="4"/>
    </row>
    <row r="362" spans="1:12" ht="20.100000000000001" customHeight="1">
      <c r="A362" s="5" t="s">
        <v>148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ht="12.95" customHeight="1">
      <c r="A363" s="47" t="s">
        <v>113</v>
      </c>
      <c r="B363" s="47"/>
      <c r="C363" s="47"/>
      <c r="D363" s="48" t="s">
        <v>114</v>
      </c>
      <c r="E363" s="48"/>
      <c r="F363" s="24" t="s">
        <v>115</v>
      </c>
      <c r="G363" s="24"/>
      <c r="H363" s="24" t="s">
        <v>116</v>
      </c>
      <c r="I363" s="24"/>
      <c r="J363" s="24"/>
      <c r="K363" s="24"/>
      <c r="L363" s="24" t="s">
        <v>65</v>
      </c>
    </row>
    <row r="364" spans="1:12" ht="12" customHeight="1">
      <c r="A364" s="47"/>
      <c r="B364" s="47"/>
      <c r="C364" s="47"/>
      <c r="D364" s="48"/>
      <c r="E364" s="48"/>
      <c r="F364" s="8" t="s">
        <v>117</v>
      </c>
      <c r="G364" s="8" t="s">
        <v>118</v>
      </c>
      <c r="H364" s="7" t="s">
        <v>117</v>
      </c>
      <c r="I364" s="7"/>
      <c r="J364" s="7" t="s">
        <v>118</v>
      </c>
      <c r="K364" s="7"/>
      <c r="L364" s="24"/>
    </row>
    <row r="365" spans="1:12" ht="15" customHeight="1">
      <c r="A365" s="25" t="s">
        <v>134</v>
      </c>
      <c r="B365" s="26" t="s">
        <v>135</v>
      </c>
      <c r="C365" s="26"/>
      <c r="D365" s="34">
        <v>6</v>
      </c>
      <c r="E365" s="34"/>
      <c r="F365" s="49">
        <v>0.96</v>
      </c>
      <c r="G365" s="49">
        <v>0.04</v>
      </c>
      <c r="H365" s="50">
        <v>326.81790000000001</v>
      </c>
      <c r="I365" s="50"/>
      <c r="J365" s="50">
        <v>98.137600000000006</v>
      </c>
      <c r="K365" s="50"/>
      <c r="L365" s="32">
        <f>ROUND(D365*(ROUND(F365*H365,4)+ROUND(G365*J365,4)),4)</f>
        <v>1906.0242000000001</v>
      </c>
    </row>
    <row r="366" spans="1:12" ht="15.95" customHeight="1">
      <c r="A366" s="25" t="s">
        <v>136</v>
      </c>
      <c r="B366" s="26" t="s">
        <v>137</v>
      </c>
      <c r="C366" s="26"/>
      <c r="D366" s="34">
        <v>1</v>
      </c>
      <c r="E366" s="34"/>
      <c r="F366" s="49">
        <v>1</v>
      </c>
      <c r="G366" s="49">
        <v>0</v>
      </c>
      <c r="H366" s="50">
        <v>330.8605</v>
      </c>
      <c r="I366" s="50"/>
      <c r="J366" s="50">
        <v>150.3416</v>
      </c>
      <c r="K366" s="50"/>
      <c r="L366" s="32">
        <f>ROUND(D366*(ROUND(F366*H366,4)+ROUND(G366*J366,4)),4)</f>
        <v>330.8605</v>
      </c>
    </row>
    <row r="367" spans="1:12" ht="15" customHeight="1">
      <c r="A367" s="3"/>
      <c r="B367" s="3"/>
      <c r="C367" s="3"/>
      <c r="D367" s="3"/>
      <c r="E367" s="3"/>
      <c r="F367" s="3"/>
      <c r="G367" s="3"/>
      <c r="H367" s="30" t="s">
        <v>121</v>
      </c>
      <c r="I367" s="30"/>
      <c r="J367" s="30"/>
      <c r="K367" s="30"/>
      <c r="L367" s="51">
        <f>SUM(L364:L366)</f>
        <v>2236.8847000000001</v>
      </c>
    </row>
    <row r="368" spans="1:12" ht="20.100000000000001" customHeight="1">
      <c r="A368" s="22" t="s">
        <v>63</v>
      </c>
      <c r="B368" s="22"/>
      <c r="C368" s="22"/>
      <c r="D368" s="22"/>
      <c r="E368" s="22"/>
      <c r="F368" s="22"/>
      <c r="G368" s="23" t="s">
        <v>3</v>
      </c>
      <c r="H368" s="24" t="s">
        <v>19</v>
      </c>
      <c r="I368" s="24"/>
      <c r="J368" s="24" t="s">
        <v>64</v>
      </c>
      <c r="K368" s="24"/>
      <c r="L368" s="23" t="s">
        <v>65</v>
      </c>
    </row>
    <row r="369" spans="1:12" ht="15" customHeight="1">
      <c r="A369" s="25" t="s">
        <v>69</v>
      </c>
      <c r="B369" s="33" t="s">
        <v>70</v>
      </c>
      <c r="C369" s="33"/>
      <c r="D369" s="33"/>
      <c r="E369" s="33"/>
      <c r="F369" s="33"/>
      <c r="G369" s="25" t="s">
        <v>68</v>
      </c>
      <c r="H369" s="34">
        <v>1</v>
      </c>
      <c r="I369" s="34"/>
      <c r="J369" s="35">
        <v>23.6</v>
      </c>
      <c r="K369" s="35"/>
      <c r="L369" s="36">
        <f>ROUND(ROUND(H369,8)*J369,2)</f>
        <v>23.6</v>
      </c>
    </row>
    <row r="370" spans="1:12" ht="15" customHeight="1">
      <c r="A370" s="3"/>
      <c r="B370" s="3"/>
      <c r="C370" s="3"/>
      <c r="D370" s="3"/>
      <c r="E370" s="3"/>
      <c r="F370" s="3"/>
      <c r="G370" s="3"/>
      <c r="H370" s="30" t="s">
        <v>71</v>
      </c>
      <c r="I370" s="30"/>
      <c r="J370" s="30"/>
      <c r="K370" s="30"/>
      <c r="L370" s="37">
        <f>SUM(L369:L369)</f>
        <v>23.6</v>
      </c>
    </row>
    <row r="371" spans="1:12" ht="15" customHeight="1">
      <c r="A371" s="3"/>
      <c r="B371" s="3"/>
      <c r="C371" s="3"/>
      <c r="D371" s="3"/>
      <c r="E371" s="3"/>
      <c r="F371" s="3"/>
      <c r="G371" s="3"/>
      <c r="H371" s="18" t="s">
        <v>72</v>
      </c>
      <c r="I371" s="18"/>
      <c r="J371" s="18"/>
      <c r="K371" s="18"/>
      <c r="L371" s="32">
        <f>SUM(L367,L370)</f>
        <v>2260.4847</v>
      </c>
    </row>
    <row r="372" spans="1:12" ht="15" customHeight="1">
      <c r="A372" s="3"/>
      <c r="B372" s="3"/>
      <c r="C372" s="3"/>
      <c r="D372" s="3"/>
      <c r="E372" s="3"/>
      <c r="F372" s="3"/>
      <c r="G372" s="3"/>
      <c r="H372" s="18" t="s">
        <v>73</v>
      </c>
      <c r="I372" s="18"/>
      <c r="J372" s="18"/>
      <c r="K372" s="18"/>
      <c r="L372" s="38">
        <v>230.19</v>
      </c>
    </row>
    <row r="373" spans="1:12" ht="15" customHeight="1">
      <c r="A373" s="3"/>
      <c r="B373" s="3"/>
      <c r="C373" s="3"/>
      <c r="D373" s="3"/>
      <c r="E373" s="3"/>
      <c r="F373" s="3"/>
      <c r="G373" s="3"/>
      <c r="H373" s="18" t="s">
        <v>74</v>
      </c>
      <c r="I373" s="18"/>
      <c r="J373" s="18"/>
      <c r="K373" s="18"/>
      <c r="L373" s="32">
        <f>ROUND(L371/L372,4)</f>
        <v>9.8201000000000001</v>
      </c>
    </row>
    <row r="374" spans="1:12" ht="15" customHeight="1">
      <c r="A374" s="3"/>
      <c r="B374" s="3"/>
      <c r="C374" s="3"/>
      <c r="D374" s="3"/>
      <c r="E374" s="3"/>
      <c r="F374" s="3"/>
      <c r="G374" s="3"/>
      <c r="H374" s="18" t="s">
        <v>132</v>
      </c>
      <c r="I374" s="18"/>
      <c r="J374" s="18"/>
      <c r="K374" s="18"/>
      <c r="L374" s="32">
        <f>ROUND((((D365*J365)+(D366*J366)+L370)/L372)*0.13329,4)</f>
        <v>0.44169999999999998</v>
      </c>
    </row>
    <row r="375" spans="1:12" ht="15" customHeight="1">
      <c r="A375" s="3"/>
      <c r="B375" s="3"/>
      <c r="C375" s="3"/>
      <c r="D375" s="3"/>
      <c r="E375" s="3"/>
      <c r="F375" s="3"/>
      <c r="G375" s="3"/>
      <c r="H375" s="18" t="s">
        <v>39</v>
      </c>
      <c r="I375" s="18"/>
      <c r="J375" s="18"/>
      <c r="K375" s="18"/>
      <c r="L375" s="32">
        <f>SUM(L373,L374)</f>
        <v>10.261800000000001</v>
      </c>
    </row>
    <row r="376" spans="1:12" ht="15" customHeight="1">
      <c r="A376" s="3"/>
      <c r="B376" s="3"/>
      <c r="C376" s="3"/>
      <c r="D376" s="3"/>
      <c r="E376" s="3"/>
      <c r="F376" s="3"/>
      <c r="G376" s="3"/>
      <c r="H376" s="18" t="s">
        <v>13</v>
      </c>
      <c r="I376" s="18"/>
      <c r="J376" s="18"/>
      <c r="K376" s="18"/>
      <c r="L376" s="19">
        <f>ROUND(SUM(L375),4)</f>
        <v>10.261799999999999</v>
      </c>
    </row>
    <row r="377" spans="1:12" ht="9.9499999999999993" customHeight="1">
      <c r="A377" s="3"/>
      <c r="B377" s="3"/>
      <c r="C377" s="3"/>
      <c r="D377" s="3"/>
      <c r="E377" s="3"/>
      <c r="F377" s="3"/>
      <c r="G377" s="3"/>
      <c r="H377" s="4"/>
      <c r="I377" s="4"/>
      <c r="J377" s="4"/>
      <c r="K377" s="4"/>
      <c r="L377" s="4"/>
    </row>
    <row r="378" spans="1:12" ht="20.100000000000001" customHeight="1">
      <c r="A378" s="5" t="s">
        <v>149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ht="12.95" customHeight="1">
      <c r="A379" s="47" t="s">
        <v>113</v>
      </c>
      <c r="B379" s="47"/>
      <c r="C379" s="47"/>
      <c r="D379" s="48" t="s">
        <v>114</v>
      </c>
      <c r="E379" s="48"/>
      <c r="F379" s="24" t="s">
        <v>115</v>
      </c>
      <c r="G379" s="24"/>
      <c r="H379" s="24" t="s">
        <v>116</v>
      </c>
      <c r="I379" s="24"/>
      <c r="J379" s="24"/>
      <c r="K379" s="24"/>
      <c r="L379" s="24" t="s">
        <v>65</v>
      </c>
    </row>
    <row r="380" spans="1:12" ht="12" customHeight="1">
      <c r="A380" s="47"/>
      <c r="B380" s="47"/>
      <c r="C380" s="47"/>
      <c r="D380" s="48"/>
      <c r="E380" s="48"/>
      <c r="F380" s="8" t="s">
        <v>117</v>
      </c>
      <c r="G380" s="8" t="s">
        <v>118</v>
      </c>
      <c r="H380" s="7" t="s">
        <v>117</v>
      </c>
      <c r="I380" s="7"/>
      <c r="J380" s="7" t="s">
        <v>118</v>
      </c>
      <c r="K380" s="7"/>
      <c r="L380" s="24"/>
    </row>
    <row r="381" spans="1:12" ht="15" customHeight="1">
      <c r="A381" s="25" t="s">
        <v>134</v>
      </c>
      <c r="B381" s="26" t="s">
        <v>135</v>
      </c>
      <c r="C381" s="26"/>
      <c r="D381" s="34">
        <v>3</v>
      </c>
      <c r="E381" s="34"/>
      <c r="F381" s="49">
        <v>0.77</v>
      </c>
      <c r="G381" s="49">
        <v>0.23</v>
      </c>
      <c r="H381" s="50">
        <v>326.81790000000001</v>
      </c>
      <c r="I381" s="50"/>
      <c r="J381" s="50">
        <v>98.137600000000006</v>
      </c>
      <c r="K381" s="50"/>
      <c r="L381" s="32">
        <f>ROUND(D381*(ROUND(F381*H381,4)+ROUND(G381*J381,4)),4)</f>
        <v>822.66420000000005</v>
      </c>
    </row>
    <row r="382" spans="1:12" ht="15" customHeight="1">
      <c r="A382" s="25" t="s">
        <v>150</v>
      </c>
      <c r="B382" s="26" t="s">
        <v>151</v>
      </c>
      <c r="C382" s="26"/>
      <c r="D382" s="34">
        <v>1</v>
      </c>
      <c r="E382" s="34"/>
      <c r="F382" s="49">
        <v>1</v>
      </c>
      <c r="G382" s="49">
        <v>0</v>
      </c>
      <c r="H382" s="50">
        <v>523.64880000000005</v>
      </c>
      <c r="I382" s="50"/>
      <c r="J382" s="50">
        <v>255.51060000000001</v>
      </c>
      <c r="K382" s="50"/>
      <c r="L382" s="32">
        <f>ROUND(D382*(ROUND(F382*H382,4)+ROUND(G382*J382,4)),4)</f>
        <v>523.64880000000005</v>
      </c>
    </row>
    <row r="383" spans="1:12" ht="15" customHeight="1">
      <c r="A383" s="3"/>
      <c r="B383" s="3"/>
      <c r="C383" s="3"/>
      <c r="D383" s="3"/>
      <c r="E383" s="3"/>
      <c r="F383" s="3"/>
      <c r="G383" s="3"/>
      <c r="H383" s="30" t="s">
        <v>121</v>
      </c>
      <c r="I383" s="30"/>
      <c r="J383" s="30"/>
      <c r="K383" s="30"/>
      <c r="L383" s="51">
        <f>SUM(L380:L382)</f>
        <v>1346.3130000000001</v>
      </c>
    </row>
    <row r="384" spans="1:12" ht="15" customHeight="1">
      <c r="A384" s="3"/>
      <c r="B384" s="3"/>
      <c r="C384" s="3"/>
      <c r="D384" s="3"/>
      <c r="E384" s="3"/>
      <c r="F384" s="3"/>
      <c r="G384" s="3"/>
      <c r="H384" s="18" t="s">
        <v>72</v>
      </c>
      <c r="I384" s="18"/>
      <c r="J384" s="18"/>
      <c r="K384" s="18"/>
      <c r="L384" s="32">
        <f>SUM(L383)</f>
        <v>1346.3130000000001</v>
      </c>
    </row>
    <row r="385" spans="1:12" ht="15" customHeight="1">
      <c r="A385" s="3"/>
      <c r="B385" s="3"/>
      <c r="C385" s="3"/>
      <c r="D385" s="3"/>
      <c r="E385" s="3"/>
      <c r="F385" s="3"/>
      <c r="G385" s="3"/>
      <c r="H385" s="18" t="s">
        <v>73</v>
      </c>
      <c r="I385" s="18"/>
      <c r="J385" s="18"/>
      <c r="K385" s="18"/>
      <c r="L385" s="38">
        <v>457.16</v>
      </c>
    </row>
    <row r="386" spans="1:12" ht="15" customHeight="1">
      <c r="A386" s="3"/>
      <c r="B386" s="3"/>
      <c r="C386" s="3"/>
      <c r="D386" s="3"/>
      <c r="E386" s="3"/>
      <c r="F386" s="3"/>
      <c r="G386" s="3"/>
      <c r="H386" s="18" t="s">
        <v>74</v>
      </c>
      <c r="I386" s="18"/>
      <c r="J386" s="18"/>
      <c r="K386" s="18"/>
      <c r="L386" s="32">
        <f>ROUND(L384/L385,4)</f>
        <v>2.9449000000000001</v>
      </c>
    </row>
    <row r="387" spans="1:12" ht="15" customHeight="1">
      <c r="A387" s="3"/>
      <c r="B387" s="3"/>
      <c r="C387" s="3"/>
      <c r="D387" s="3"/>
      <c r="E387" s="3"/>
      <c r="F387" s="3"/>
      <c r="G387" s="3"/>
      <c r="H387" s="18" t="s">
        <v>152</v>
      </c>
      <c r="I387" s="18"/>
      <c r="J387" s="18"/>
      <c r="K387" s="18"/>
      <c r="L387" s="32">
        <f>ROUND((((D381*J381)+(D382*J382))/L385)*0.04722,4)</f>
        <v>5.6800000000000003E-2</v>
      </c>
    </row>
    <row r="388" spans="1:12" ht="15" customHeight="1">
      <c r="A388" s="3"/>
      <c r="B388" s="3"/>
      <c r="C388" s="3"/>
      <c r="D388" s="3"/>
      <c r="E388" s="3"/>
      <c r="F388" s="3"/>
      <c r="G388" s="3"/>
      <c r="H388" s="18" t="s">
        <v>39</v>
      </c>
      <c r="I388" s="18"/>
      <c r="J388" s="18"/>
      <c r="K388" s="18"/>
      <c r="L388" s="32">
        <f>SUM(L386,L387)</f>
        <v>3.0017</v>
      </c>
    </row>
    <row r="389" spans="1:12" ht="15" customHeight="1">
      <c r="A389" s="3"/>
      <c r="B389" s="3"/>
      <c r="C389" s="3"/>
      <c r="D389" s="3"/>
      <c r="E389" s="3"/>
      <c r="F389" s="3"/>
      <c r="G389" s="3"/>
      <c r="H389" s="18" t="s">
        <v>13</v>
      </c>
      <c r="I389" s="18"/>
      <c r="J389" s="18"/>
      <c r="K389" s="18"/>
      <c r="L389" s="19">
        <f>ROUND(SUM(L388),4)</f>
        <v>3.0017</v>
      </c>
    </row>
    <row r="390" spans="1:12" ht="9.9499999999999993" customHeight="1">
      <c r="A390" s="3"/>
      <c r="B390" s="3"/>
      <c r="C390" s="3"/>
      <c r="D390" s="3"/>
      <c r="E390" s="3"/>
      <c r="F390" s="3"/>
      <c r="G390" s="3"/>
      <c r="H390" s="4"/>
      <c r="I390" s="4"/>
      <c r="J390" s="4"/>
      <c r="K390" s="4"/>
      <c r="L390" s="4"/>
    </row>
    <row r="391" spans="1:12" ht="20.100000000000001" customHeight="1">
      <c r="A391" s="5" t="s">
        <v>153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ht="12.95" customHeight="1">
      <c r="A392" s="47" t="s">
        <v>113</v>
      </c>
      <c r="B392" s="47"/>
      <c r="C392" s="47"/>
      <c r="D392" s="48" t="s">
        <v>114</v>
      </c>
      <c r="E392" s="48"/>
      <c r="F392" s="24" t="s">
        <v>115</v>
      </c>
      <c r="G392" s="24"/>
      <c r="H392" s="24" t="s">
        <v>116</v>
      </c>
      <c r="I392" s="24"/>
      <c r="J392" s="24"/>
      <c r="K392" s="24"/>
      <c r="L392" s="24" t="s">
        <v>65</v>
      </c>
    </row>
    <row r="393" spans="1:12" ht="12" customHeight="1">
      <c r="A393" s="47"/>
      <c r="B393" s="47"/>
      <c r="C393" s="47"/>
      <c r="D393" s="48"/>
      <c r="E393" s="48"/>
      <c r="F393" s="8" t="s">
        <v>117</v>
      </c>
      <c r="G393" s="8" t="s">
        <v>118</v>
      </c>
      <c r="H393" s="7" t="s">
        <v>117</v>
      </c>
      <c r="I393" s="7"/>
      <c r="J393" s="7" t="s">
        <v>118</v>
      </c>
      <c r="K393" s="7"/>
      <c r="L393" s="24"/>
    </row>
    <row r="394" spans="1:12" ht="15.95" customHeight="1">
      <c r="A394" s="25" t="s">
        <v>154</v>
      </c>
      <c r="B394" s="26" t="s">
        <v>155</v>
      </c>
      <c r="C394" s="26"/>
      <c r="D394" s="34">
        <v>1</v>
      </c>
      <c r="E394" s="34"/>
      <c r="F394" s="49">
        <v>1</v>
      </c>
      <c r="G394" s="49">
        <v>0</v>
      </c>
      <c r="H394" s="50">
        <v>327.62459999999999</v>
      </c>
      <c r="I394" s="50"/>
      <c r="J394" s="50">
        <v>98.552700000000002</v>
      </c>
      <c r="K394" s="50"/>
      <c r="L394" s="32">
        <f>ROUND(D394*(ROUND(F394*H394,4)+ROUND(G394*J394,4)),4)</f>
        <v>327.62459999999999</v>
      </c>
    </row>
    <row r="395" spans="1:12" ht="15" customHeight="1">
      <c r="A395" s="3"/>
      <c r="B395" s="3"/>
      <c r="C395" s="3"/>
      <c r="D395" s="3"/>
      <c r="E395" s="3"/>
      <c r="F395" s="3"/>
      <c r="G395" s="3"/>
      <c r="H395" s="30" t="s">
        <v>121</v>
      </c>
      <c r="I395" s="30"/>
      <c r="J395" s="30"/>
      <c r="K395" s="30"/>
      <c r="L395" s="51">
        <f>SUM(L393:L394)</f>
        <v>327.62459999999999</v>
      </c>
    </row>
    <row r="396" spans="1:12" ht="15" customHeight="1">
      <c r="A396" s="3"/>
      <c r="B396" s="3"/>
      <c r="C396" s="3"/>
      <c r="D396" s="3"/>
      <c r="E396" s="3"/>
      <c r="F396" s="3"/>
      <c r="G396" s="3"/>
      <c r="H396" s="18" t="s">
        <v>72</v>
      </c>
      <c r="I396" s="18"/>
      <c r="J396" s="18"/>
      <c r="K396" s="18"/>
      <c r="L396" s="32">
        <f>SUM(L395)</f>
        <v>327.62459999999999</v>
      </c>
    </row>
    <row r="397" spans="1:12" ht="15" customHeight="1">
      <c r="A397" s="3"/>
      <c r="B397" s="3"/>
      <c r="C397" s="3"/>
      <c r="D397" s="3"/>
      <c r="E397" s="3"/>
      <c r="F397" s="3"/>
      <c r="G397" s="3"/>
      <c r="H397" s="18" t="s">
        <v>73</v>
      </c>
      <c r="I397" s="18"/>
      <c r="J397" s="18"/>
      <c r="K397" s="18"/>
      <c r="L397" s="38">
        <v>435.75</v>
      </c>
    </row>
    <row r="398" spans="1:12" ht="15" customHeight="1">
      <c r="A398" s="3"/>
      <c r="B398" s="3"/>
      <c r="C398" s="3"/>
      <c r="D398" s="3"/>
      <c r="E398" s="3"/>
      <c r="F398" s="3"/>
      <c r="G398" s="3"/>
      <c r="H398" s="18" t="s">
        <v>74</v>
      </c>
      <c r="I398" s="18"/>
      <c r="J398" s="18"/>
      <c r="K398" s="18"/>
      <c r="L398" s="32">
        <f>ROUND(L396/L397,4)</f>
        <v>0.75190000000000001</v>
      </c>
    </row>
    <row r="399" spans="1:12" ht="15" customHeight="1">
      <c r="A399" s="3"/>
      <c r="B399" s="3"/>
      <c r="C399" s="3"/>
      <c r="D399" s="3"/>
      <c r="E399" s="3"/>
      <c r="F399" s="3"/>
      <c r="G399" s="3"/>
      <c r="H399" s="18" t="s">
        <v>152</v>
      </c>
      <c r="I399" s="18"/>
      <c r="J399" s="18"/>
      <c r="K399" s="18"/>
      <c r="L399" s="32">
        <f>ROUND((((D394*J394))/L397)*0.04722,4)</f>
        <v>1.0699999999999999E-2</v>
      </c>
    </row>
    <row r="400" spans="1:12" ht="15" customHeight="1">
      <c r="A400" s="3"/>
      <c r="B400" s="3"/>
      <c r="C400" s="3"/>
      <c r="D400" s="3"/>
      <c r="E400" s="3"/>
      <c r="F400" s="3"/>
      <c r="G400" s="3"/>
      <c r="H400" s="18" t="s">
        <v>39</v>
      </c>
      <c r="I400" s="18"/>
      <c r="J400" s="18"/>
      <c r="K400" s="18"/>
      <c r="L400" s="32">
        <f>SUM(L398,L399)</f>
        <v>0.76260000000000006</v>
      </c>
    </row>
    <row r="401" spans="1:12" ht="15" customHeight="1">
      <c r="A401" s="3"/>
      <c r="B401" s="3"/>
      <c r="C401" s="3"/>
      <c r="D401" s="3"/>
      <c r="E401" s="3"/>
      <c r="F401" s="3"/>
      <c r="G401" s="3"/>
      <c r="H401" s="18" t="s">
        <v>13</v>
      </c>
      <c r="I401" s="18"/>
      <c r="J401" s="18"/>
      <c r="K401" s="18"/>
      <c r="L401" s="19">
        <f>ROUND(SUM(L400),4)</f>
        <v>0.76259999999999994</v>
      </c>
    </row>
    <row r="402" spans="1:12" ht="9.9499999999999993" customHeight="1">
      <c r="A402" s="3"/>
      <c r="B402" s="3"/>
      <c r="C402" s="3"/>
      <c r="D402" s="3"/>
      <c r="E402" s="3"/>
      <c r="F402" s="3"/>
      <c r="G402" s="3"/>
      <c r="H402" s="4"/>
      <c r="I402" s="4"/>
      <c r="J402" s="4"/>
      <c r="K402" s="4"/>
      <c r="L402" s="4"/>
    </row>
    <row r="403" spans="1:12" ht="20.100000000000001" customHeight="1">
      <c r="A403" s="5" t="s">
        <v>156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ht="12.95" customHeight="1">
      <c r="A404" s="47" t="s">
        <v>113</v>
      </c>
      <c r="B404" s="47"/>
      <c r="C404" s="47"/>
      <c r="D404" s="48" t="s">
        <v>114</v>
      </c>
      <c r="E404" s="48"/>
      <c r="F404" s="24" t="s">
        <v>115</v>
      </c>
      <c r="G404" s="24"/>
      <c r="H404" s="24" t="s">
        <v>116</v>
      </c>
      <c r="I404" s="24"/>
      <c r="J404" s="24"/>
      <c r="K404" s="24"/>
      <c r="L404" s="24" t="s">
        <v>65</v>
      </c>
    </row>
    <row r="405" spans="1:12" ht="12" customHeight="1">
      <c r="A405" s="47"/>
      <c r="B405" s="47"/>
      <c r="C405" s="47"/>
      <c r="D405" s="48"/>
      <c r="E405" s="48"/>
      <c r="F405" s="8" t="s">
        <v>117</v>
      </c>
      <c r="G405" s="8" t="s">
        <v>118</v>
      </c>
      <c r="H405" s="7" t="s">
        <v>117</v>
      </c>
      <c r="I405" s="7"/>
      <c r="J405" s="7" t="s">
        <v>118</v>
      </c>
      <c r="K405" s="7"/>
      <c r="L405" s="24"/>
    </row>
    <row r="406" spans="1:12" ht="15.95" customHeight="1">
      <c r="A406" s="25" t="s">
        <v>154</v>
      </c>
      <c r="B406" s="26" t="s">
        <v>155</v>
      </c>
      <c r="C406" s="26"/>
      <c r="D406" s="34">
        <v>1</v>
      </c>
      <c r="E406" s="34"/>
      <c r="F406" s="49">
        <v>1</v>
      </c>
      <c r="G406" s="49">
        <v>0</v>
      </c>
      <c r="H406" s="50">
        <v>327.62459999999999</v>
      </c>
      <c r="I406" s="50"/>
      <c r="J406" s="50">
        <v>98.552700000000002</v>
      </c>
      <c r="K406" s="50"/>
      <c r="L406" s="32">
        <f>ROUND(D406*(ROUND(F406*H406,4)+ROUND(G406*J406,4)),4)</f>
        <v>327.62459999999999</v>
      </c>
    </row>
    <row r="407" spans="1:12" ht="15" customHeight="1">
      <c r="A407" s="3"/>
      <c r="B407" s="3"/>
      <c r="C407" s="3"/>
      <c r="D407" s="3"/>
      <c r="E407" s="3"/>
      <c r="F407" s="3"/>
      <c r="G407" s="3"/>
      <c r="H407" s="30" t="s">
        <v>121</v>
      </c>
      <c r="I407" s="30"/>
      <c r="J407" s="30"/>
      <c r="K407" s="30"/>
      <c r="L407" s="51">
        <f>SUM(L405:L406)</f>
        <v>327.62459999999999</v>
      </c>
    </row>
    <row r="408" spans="1:12" ht="15" customHeight="1">
      <c r="A408" s="3"/>
      <c r="B408" s="3"/>
      <c r="C408" s="3"/>
      <c r="D408" s="3"/>
      <c r="E408" s="3"/>
      <c r="F408" s="3"/>
      <c r="G408" s="3"/>
      <c r="H408" s="18" t="s">
        <v>72</v>
      </c>
      <c r="I408" s="18"/>
      <c r="J408" s="18"/>
      <c r="K408" s="18"/>
      <c r="L408" s="32">
        <f>SUM(L407)</f>
        <v>327.62459999999999</v>
      </c>
    </row>
    <row r="409" spans="1:12" ht="15" customHeight="1">
      <c r="A409" s="3"/>
      <c r="B409" s="3"/>
      <c r="C409" s="3"/>
      <c r="D409" s="3"/>
      <c r="E409" s="3"/>
      <c r="F409" s="3"/>
      <c r="G409" s="3"/>
      <c r="H409" s="18" t="s">
        <v>73</v>
      </c>
      <c r="I409" s="18"/>
      <c r="J409" s="18"/>
      <c r="K409" s="18"/>
      <c r="L409" s="38">
        <v>435.75</v>
      </c>
    </row>
    <row r="410" spans="1:12" ht="15" customHeight="1">
      <c r="A410" s="3"/>
      <c r="B410" s="3"/>
      <c r="C410" s="3"/>
      <c r="D410" s="3"/>
      <c r="E410" s="3"/>
      <c r="F410" s="3"/>
      <c r="G410" s="3"/>
      <c r="H410" s="18" t="s">
        <v>74</v>
      </c>
      <c r="I410" s="18"/>
      <c r="J410" s="18"/>
      <c r="K410" s="18"/>
      <c r="L410" s="32">
        <f>ROUND(L408/L409,4)</f>
        <v>0.75190000000000001</v>
      </c>
    </row>
    <row r="411" spans="1:12" ht="15" customHeight="1">
      <c r="A411" s="3"/>
      <c r="B411" s="3"/>
      <c r="C411" s="3"/>
      <c r="D411" s="3"/>
      <c r="E411" s="3"/>
      <c r="F411" s="3"/>
      <c r="G411" s="3"/>
      <c r="H411" s="18" t="s">
        <v>152</v>
      </c>
      <c r="I411" s="18"/>
      <c r="J411" s="18"/>
      <c r="K411" s="18"/>
      <c r="L411" s="32">
        <f>ROUND((((D406*J406))/L409)*0.04722,4)</f>
        <v>1.0699999999999999E-2</v>
      </c>
    </row>
    <row r="412" spans="1:12" ht="15" customHeight="1">
      <c r="A412" s="3"/>
      <c r="B412" s="3"/>
      <c r="C412" s="3"/>
      <c r="D412" s="3"/>
      <c r="E412" s="3"/>
      <c r="F412" s="3"/>
      <c r="G412" s="3"/>
      <c r="H412" s="18" t="s">
        <v>39</v>
      </c>
      <c r="I412" s="18"/>
      <c r="J412" s="18"/>
      <c r="K412" s="18"/>
      <c r="L412" s="32">
        <f>SUM(L410,L411)</f>
        <v>0.76260000000000006</v>
      </c>
    </row>
    <row r="413" spans="1:12" ht="15" customHeight="1">
      <c r="A413" s="3"/>
      <c r="B413" s="3"/>
      <c r="C413" s="3"/>
      <c r="D413" s="3"/>
      <c r="E413" s="3"/>
      <c r="F413" s="3"/>
      <c r="G413" s="3"/>
      <c r="H413" s="18" t="s">
        <v>13</v>
      </c>
      <c r="I413" s="18"/>
      <c r="J413" s="18"/>
      <c r="K413" s="18"/>
      <c r="L413" s="19">
        <f>ROUND(SUM(L412),4)</f>
        <v>0.76259999999999994</v>
      </c>
    </row>
    <row r="414" spans="1:12" ht="9.9499999999999993" customHeight="1">
      <c r="A414" s="3"/>
      <c r="B414" s="3"/>
      <c r="C414" s="3"/>
      <c r="D414" s="3"/>
      <c r="E414" s="3"/>
      <c r="F414" s="3"/>
      <c r="G414" s="3"/>
      <c r="H414" s="4"/>
      <c r="I414" s="4"/>
      <c r="J414" s="4"/>
      <c r="K414" s="4"/>
      <c r="L414" s="4"/>
    </row>
    <row r="415" spans="1:12" ht="20.100000000000001" customHeight="1">
      <c r="A415" s="5" t="s">
        <v>157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ht="12.95" customHeight="1">
      <c r="A416" s="47" t="s">
        <v>113</v>
      </c>
      <c r="B416" s="47"/>
      <c r="C416" s="47"/>
      <c r="D416" s="48" t="s">
        <v>114</v>
      </c>
      <c r="E416" s="48"/>
      <c r="F416" s="24" t="s">
        <v>115</v>
      </c>
      <c r="G416" s="24"/>
      <c r="H416" s="24" t="s">
        <v>116</v>
      </c>
      <c r="I416" s="24"/>
      <c r="J416" s="24"/>
      <c r="K416" s="24"/>
      <c r="L416" s="24" t="s">
        <v>65</v>
      </c>
    </row>
    <row r="417" spans="1:12" ht="12" customHeight="1">
      <c r="A417" s="47"/>
      <c r="B417" s="47"/>
      <c r="C417" s="47"/>
      <c r="D417" s="48"/>
      <c r="E417" s="48"/>
      <c r="F417" s="8" t="s">
        <v>117</v>
      </c>
      <c r="G417" s="8" t="s">
        <v>118</v>
      </c>
      <c r="H417" s="7" t="s">
        <v>117</v>
      </c>
      <c r="I417" s="7"/>
      <c r="J417" s="7" t="s">
        <v>118</v>
      </c>
      <c r="K417" s="7"/>
      <c r="L417" s="24"/>
    </row>
    <row r="418" spans="1:12" ht="15" customHeight="1">
      <c r="A418" s="25" t="s">
        <v>158</v>
      </c>
      <c r="B418" s="26" t="s">
        <v>159</v>
      </c>
      <c r="C418" s="26"/>
      <c r="D418" s="34">
        <v>1</v>
      </c>
      <c r="E418" s="34"/>
      <c r="F418" s="49">
        <v>1</v>
      </c>
      <c r="G418" s="49">
        <v>0</v>
      </c>
      <c r="H418" s="50">
        <v>454.69709999999998</v>
      </c>
      <c r="I418" s="50"/>
      <c r="J418" s="50">
        <v>185.14850000000001</v>
      </c>
      <c r="K418" s="50"/>
      <c r="L418" s="32">
        <f>ROUND(D418*(ROUND(F418*H418,4)+ROUND(G418*J418,4)),4)</f>
        <v>454.69709999999998</v>
      </c>
    </row>
    <row r="419" spans="1:12" ht="15" customHeight="1">
      <c r="A419" s="3"/>
      <c r="B419" s="3"/>
      <c r="C419" s="3"/>
      <c r="D419" s="3"/>
      <c r="E419" s="3"/>
      <c r="F419" s="3"/>
      <c r="G419" s="3"/>
      <c r="H419" s="30" t="s">
        <v>121</v>
      </c>
      <c r="I419" s="30"/>
      <c r="J419" s="30"/>
      <c r="K419" s="30"/>
      <c r="L419" s="51">
        <f>SUM(L417:L418)</f>
        <v>454.69709999999998</v>
      </c>
    </row>
    <row r="420" spans="1:12" ht="20.100000000000001" customHeight="1">
      <c r="A420" s="22" t="s">
        <v>63</v>
      </c>
      <c r="B420" s="22"/>
      <c r="C420" s="22"/>
      <c r="D420" s="22"/>
      <c r="E420" s="22"/>
      <c r="F420" s="22"/>
      <c r="G420" s="23" t="s">
        <v>3</v>
      </c>
      <c r="H420" s="24" t="s">
        <v>19</v>
      </c>
      <c r="I420" s="24"/>
      <c r="J420" s="24" t="s">
        <v>64</v>
      </c>
      <c r="K420" s="24"/>
      <c r="L420" s="23" t="s">
        <v>65</v>
      </c>
    </row>
    <row r="421" spans="1:12" ht="15" customHeight="1">
      <c r="A421" s="25" t="s">
        <v>69</v>
      </c>
      <c r="B421" s="33" t="s">
        <v>70</v>
      </c>
      <c r="C421" s="33"/>
      <c r="D421" s="33"/>
      <c r="E421" s="33"/>
      <c r="F421" s="33"/>
      <c r="G421" s="25" t="s">
        <v>68</v>
      </c>
      <c r="H421" s="34">
        <v>1</v>
      </c>
      <c r="I421" s="34"/>
      <c r="J421" s="35">
        <v>23.6</v>
      </c>
      <c r="K421" s="35"/>
      <c r="L421" s="36">
        <f>ROUND(ROUND(H421,8)*J421,2)</f>
        <v>23.6</v>
      </c>
    </row>
    <row r="422" spans="1:12" ht="15" customHeight="1">
      <c r="A422" s="3"/>
      <c r="B422" s="3"/>
      <c r="C422" s="3"/>
      <c r="D422" s="3"/>
      <c r="E422" s="3"/>
      <c r="F422" s="3"/>
      <c r="G422" s="3"/>
      <c r="H422" s="30" t="s">
        <v>71</v>
      </c>
      <c r="I422" s="30"/>
      <c r="J422" s="30"/>
      <c r="K422" s="30"/>
      <c r="L422" s="37">
        <f>SUM(L421:L421)</f>
        <v>23.6</v>
      </c>
    </row>
    <row r="423" spans="1:12" ht="15" customHeight="1">
      <c r="A423" s="3"/>
      <c r="B423" s="3"/>
      <c r="C423" s="3"/>
      <c r="D423" s="3"/>
      <c r="E423" s="3"/>
      <c r="F423" s="3"/>
      <c r="G423" s="3"/>
      <c r="H423" s="18" t="s">
        <v>72</v>
      </c>
      <c r="I423" s="18"/>
      <c r="J423" s="18"/>
      <c r="K423" s="18"/>
      <c r="L423" s="32">
        <f>SUM(L419,L422)</f>
        <v>478.2971</v>
      </c>
    </row>
    <row r="424" spans="1:12" ht="15" customHeight="1">
      <c r="A424" s="3"/>
      <c r="B424" s="3"/>
      <c r="C424" s="3"/>
      <c r="D424" s="3"/>
      <c r="E424" s="3"/>
      <c r="F424" s="3"/>
      <c r="G424" s="3"/>
      <c r="H424" s="18" t="s">
        <v>73</v>
      </c>
      <c r="I424" s="18"/>
      <c r="J424" s="18"/>
      <c r="K424" s="18"/>
      <c r="L424" s="38">
        <v>176.81</v>
      </c>
    </row>
    <row r="425" spans="1:12" ht="15" customHeight="1">
      <c r="A425" s="3"/>
      <c r="B425" s="3"/>
      <c r="C425" s="3"/>
      <c r="D425" s="3"/>
      <c r="E425" s="3"/>
      <c r="F425" s="3"/>
      <c r="G425" s="3"/>
      <c r="H425" s="18" t="s">
        <v>74</v>
      </c>
      <c r="I425" s="18"/>
      <c r="J425" s="18"/>
      <c r="K425" s="18"/>
      <c r="L425" s="32">
        <f>ROUND(L423/L424,4)</f>
        <v>2.7050999999999998</v>
      </c>
    </row>
    <row r="426" spans="1:12" ht="15" customHeight="1">
      <c r="A426" s="3"/>
      <c r="B426" s="3"/>
      <c r="C426" s="3"/>
      <c r="D426" s="3"/>
      <c r="E426" s="3"/>
      <c r="F426" s="3"/>
      <c r="G426" s="3"/>
      <c r="H426" s="18" t="s">
        <v>160</v>
      </c>
      <c r="I426" s="18"/>
      <c r="J426" s="18"/>
      <c r="K426" s="18"/>
      <c r="L426" s="32">
        <f>ROUND((((D418*J418)+L422)/L424)*0.04367,4)</f>
        <v>5.16E-2</v>
      </c>
    </row>
    <row r="427" spans="1:12" ht="15" customHeight="1">
      <c r="A427" s="3"/>
      <c r="B427" s="3"/>
      <c r="C427" s="3"/>
      <c r="D427" s="3"/>
      <c r="E427" s="3"/>
      <c r="F427" s="3"/>
      <c r="G427" s="3"/>
      <c r="H427" s="18" t="s">
        <v>39</v>
      </c>
      <c r="I427" s="18"/>
      <c r="J427" s="18"/>
      <c r="K427" s="18"/>
      <c r="L427" s="32">
        <f>SUM(L425,L426)</f>
        <v>2.7566999999999999</v>
      </c>
    </row>
    <row r="428" spans="1:12" ht="15" customHeight="1">
      <c r="A428" s="3"/>
      <c r="B428" s="3"/>
      <c r="C428" s="3"/>
      <c r="D428" s="3"/>
      <c r="E428" s="3"/>
      <c r="F428" s="3"/>
      <c r="G428" s="3"/>
      <c r="H428" s="18" t="s">
        <v>13</v>
      </c>
      <c r="I428" s="18"/>
      <c r="J428" s="18"/>
      <c r="K428" s="18"/>
      <c r="L428" s="19">
        <f>ROUND(SUM(L427),4)</f>
        <v>2.7566999999999999</v>
      </c>
    </row>
    <row r="429" spans="1:12" ht="9.9499999999999993" customHeight="1">
      <c r="A429" s="3"/>
      <c r="B429" s="3"/>
      <c r="C429" s="3"/>
      <c r="D429" s="3"/>
      <c r="E429" s="3"/>
      <c r="F429" s="3"/>
      <c r="G429" s="3"/>
      <c r="H429" s="4"/>
      <c r="I429" s="4"/>
      <c r="J429" s="4"/>
      <c r="K429" s="4"/>
      <c r="L429" s="4"/>
    </row>
    <row r="430" spans="1:12" ht="20.100000000000001" customHeight="1">
      <c r="A430" s="5" t="s">
        <v>161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ht="12.95" customHeight="1">
      <c r="A431" s="47" t="s">
        <v>113</v>
      </c>
      <c r="B431" s="47"/>
      <c r="C431" s="47"/>
      <c r="D431" s="48" t="s">
        <v>114</v>
      </c>
      <c r="E431" s="48"/>
      <c r="F431" s="24" t="s">
        <v>115</v>
      </c>
      <c r="G431" s="24"/>
      <c r="H431" s="24" t="s">
        <v>116</v>
      </c>
      <c r="I431" s="24"/>
      <c r="J431" s="24"/>
      <c r="K431" s="24"/>
      <c r="L431" s="24" t="s">
        <v>65</v>
      </c>
    </row>
    <row r="432" spans="1:12" ht="12" customHeight="1">
      <c r="A432" s="47"/>
      <c r="B432" s="47"/>
      <c r="C432" s="47"/>
      <c r="D432" s="48"/>
      <c r="E432" s="48"/>
      <c r="F432" s="8" t="s">
        <v>117</v>
      </c>
      <c r="G432" s="8" t="s">
        <v>118</v>
      </c>
      <c r="H432" s="7" t="s">
        <v>117</v>
      </c>
      <c r="I432" s="7"/>
      <c r="J432" s="7" t="s">
        <v>118</v>
      </c>
      <c r="K432" s="7"/>
      <c r="L432" s="24"/>
    </row>
    <row r="433" spans="1:12" ht="15" customHeight="1">
      <c r="A433" s="25" t="s">
        <v>162</v>
      </c>
      <c r="B433" s="26" t="s">
        <v>163</v>
      </c>
      <c r="C433" s="26"/>
      <c r="D433" s="34">
        <v>1</v>
      </c>
      <c r="E433" s="34"/>
      <c r="F433" s="49">
        <v>0.9</v>
      </c>
      <c r="G433" s="49">
        <v>0.1</v>
      </c>
      <c r="H433" s="50">
        <v>363.31920000000002</v>
      </c>
      <c r="I433" s="50"/>
      <c r="J433" s="50">
        <v>98.161299999999997</v>
      </c>
      <c r="K433" s="50"/>
      <c r="L433" s="32">
        <f>ROUND(D433*(ROUND(F433*H433,4)+ROUND(G433*J433,4)),4)</f>
        <v>336.80340000000001</v>
      </c>
    </row>
    <row r="434" spans="1:12" ht="15" customHeight="1">
      <c r="A434" s="25" t="s">
        <v>164</v>
      </c>
      <c r="B434" s="26" t="s">
        <v>165</v>
      </c>
      <c r="C434" s="26"/>
      <c r="D434" s="34">
        <v>1</v>
      </c>
      <c r="E434" s="34"/>
      <c r="F434" s="49">
        <v>0.52</v>
      </c>
      <c r="G434" s="49">
        <v>0.48</v>
      </c>
      <c r="H434" s="50">
        <v>4.9721000000000002</v>
      </c>
      <c r="I434" s="50"/>
      <c r="J434" s="50">
        <v>3.4624999999999999</v>
      </c>
      <c r="K434" s="50"/>
      <c r="L434" s="32">
        <f>ROUND(D434*(ROUND(F434*H434,4)+ROUND(G434*J434,4)),4)</f>
        <v>4.2474999999999996</v>
      </c>
    </row>
    <row r="435" spans="1:12" ht="15" customHeight="1">
      <c r="A435" s="25" t="s">
        <v>166</v>
      </c>
      <c r="B435" s="26" t="s">
        <v>167</v>
      </c>
      <c r="C435" s="26"/>
      <c r="D435" s="34">
        <v>1</v>
      </c>
      <c r="E435" s="34"/>
      <c r="F435" s="49">
        <v>0.28999999999999998</v>
      </c>
      <c r="G435" s="49">
        <v>0.71</v>
      </c>
      <c r="H435" s="50">
        <v>340.26949999999999</v>
      </c>
      <c r="I435" s="50"/>
      <c r="J435" s="50">
        <v>147.41380000000001</v>
      </c>
      <c r="K435" s="50"/>
      <c r="L435" s="32">
        <f>ROUND(D435*(ROUND(F435*H435,4)+ROUND(G435*J435,4)),4)</f>
        <v>203.34200000000001</v>
      </c>
    </row>
    <row r="436" spans="1:12" ht="15.95" customHeight="1">
      <c r="A436" s="25" t="s">
        <v>168</v>
      </c>
      <c r="B436" s="26" t="s">
        <v>169</v>
      </c>
      <c r="C436" s="26"/>
      <c r="D436" s="34">
        <v>1</v>
      </c>
      <c r="E436" s="34"/>
      <c r="F436" s="49">
        <v>1</v>
      </c>
      <c r="G436" s="49">
        <v>0</v>
      </c>
      <c r="H436" s="50">
        <v>237.51509999999999</v>
      </c>
      <c r="I436" s="50"/>
      <c r="J436" s="50">
        <v>106.0881</v>
      </c>
      <c r="K436" s="50"/>
      <c r="L436" s="32">
        <f>ROUND(D436*(ROUND(F436*H436,4)+ROUND(G436*J436,4)),4)</f>
        <v>237.51509999999999</v>
      </c>
    </row>
    <row r="437" spans="1:12" ht="15" customHeight="1">
      <c r="A437" s="25" t="s">
        <v>170</v>
      </c>
      <c r="B437" s="26" t="s">
        <v>171</v>
      </c>
      <c r="C437" s="26"/>
      <c r="D437" s="34">
        <v>1</v>
      </c>
      <c r="E437" s="34"/>
      <c r="F437" s="49">
        <v>0.52</v>
      </c>
      <c r="G437" s="49">
        <v>0.48</v>
      </c>
      <c r="H437" s="50">
        <v>176.59729999999999</v>
      </c>
      <c r="I437" s="50"/>
      <c r="J437" s="50">
        <v>68.825400000000002</v>
      </c>
      <c r="K437" s="50"/>
      <c r="L437" s="32">
        <f>ROUND(D437*(ROUND(F437*H437,4)+ROUND(G437*J437,4)),4)</f>
        <v>124.8668</v>
      </c>
    </row>
    <row r="438" spans="1:12" ht="15" customHeight="1">
      <c r="A438" s="3"/>
      <c r="B438" s="3"/>
      <c r="C438" s="3"/>
      <c r="D438" s="3"/>
      <c r="E438" s="3"/>
      <c r="F438" s="3"/>
      <c r="G438" s="3"/>
      <c r="H438" s="30" t="s">
        <v>121</v>
      </c>
      <c r="I438" s="30"/>
      <c r="J438" s="30"/>
      <c r="K438" s="30"/>
      <c r="L438" s="51">
        <f>SUM(L432:L437)</f>
        <v>906.77480000000003</v>
      </c>
    </row>
    <row r="439" spans="1:12" ht="20.100000000000001" customHeight="1">
      <c r="A439" s="22" t="s">
        <v>63</v>
      </c>
      <c r="B439" s="22"/>
      <c r="C439" s="22"/>
      <c r="D439" s="22"/>
      <c r="E439" s="22"/>
      <c r="F439" s="22"/>
      <c r="G439" s="23" t="s">
        <v>3</v>
      </c>
      <c r="H439" s="24" t="s">
        <v>19</v>
      </c>
      <c r="I439" s="24"/>
      <c r="J439" s="24" t="s">
        <v>64</v>
      </c>
      <c r="K439" s="24"/>
      <c r="L439" s="23" t="s">
        <v>65</v>
      </c>
    </row>
    <row r="440" spans="1:12" ht="15" customHeight="1">
      <c r="A440" s="25" t="s">
        <v>69</v>
      </c>
      <c r="B440" s="33" t="s">
        <v>70</v>
      </c>
      <c r="C440" s="33"/>
      <c r="D440" s="33"/>
      <c r="E440" s="33"/>
      <c r="F440" s="33"/>
      <c r="G440" s="25" t="s">
        <v>68</v>
      </c>
      <c r="H440" s="34">
        <v>1</v>
      </c>
      <c r="I440" s="34"/>
      <c r="J440" s="35">
        <v>23.6</v>
      </c>
      <c r="K440" s="35"/>
      <c r="L440" s="36">
        <f>ROUND(ROUND(H440,8)*J440,2)</f>
        <v>23.6</v>
      </c>
    </row>
    <row r="441" spans="1:12" ht="15" customHeight="1">
      <c r="A441" s="3"/>
      <c r="B441" s="3"/>
      <c r="C441" s="3"/>
      <c r="D441" s="3"/>
      <c r="E441" s="3"/>
      <c r="F441" s="3"/>
      <c r="G441" s="3"/>
      <c r="H441" s="30" t="s">
        <v>71</v>
      </c>
      <c r="I441" s="30"/>
      <c r="J441" s="30"/>
      <c r="K441" s="30"/>
      <c r="L441" s="37">
        <f>SUM(L440:L440)</f>
        <v>23.6</v>
      </c>
    </row>
    <row r="442" spans="1:12" ht="15" customHeight="1">
      <c r="A442" s="3"/>
      <c r="B442" s="3"/>
      <c r="C442" s="3"/>
      <c r="D442" s="3"/>
      <c r="E442" s="3"/>
      <c r="F442" s="3"/>
      <c r="G442" s="3"/>
      <c r="H442" s="18" t="s">
        <v>72</v>
      </c>
      <c r="I442" s="18"/>
      <c r="J442" s="18"/>
      <c r="K442" s="18"/>
      <c r="L442" s="32">
        <f>SUM(L438,L441)</f>
        <v>930.37480000000005</v>
      </c>
    </row>
    <row r="443" spans="1:12" ht="15" customHeight="1">
      <c r="A443" s="3"/>
      <c r="B443" s="3"/>
      <c r="C443" s="3"/>
      <c r="D443" s="3"/>
      <c r="E443" s="3"/>
      <c r="F443" s="3"/>
      <c r="G443" s="3"/>
      <c r="H443" s="18" t="s">
        <v>73</v>
      </c>
      <c r="I443" s="18"/>
      <c r="J443" s="18"/>
      <c r="K443" s="18"/>
      <c r="L443" s="38">
        <v>168.2</v>
      </c>
    </row>
    <row r="444" spans="1:12" ht="15" customHeight="1">
      <c r="A444" s="3"/>
      <c r="B444" s="3"/>
      <c r="C444" s="3"/>
      <c r="D444" s="3"/>
      <c r="E444" s="3"/>
      <c r="F444" s="3"/>
      <c r="G444" s="3"/>
      <c r="H444" s="18" t="s">
        <v>74</v>
      </c>
      <c r="I444" s="18"/>
      <c r="J444" s="18"/>
      <c r="K444" s="18"/>
      <c r="L444" s="32">
        <f>ROUND(L442/L443,4)</f>
        <v>5.5313999999999997</v>
      </c>
    </row>
    <row r="445" spans="1:12" ht="15" customHeight="1">
      <c r="A445" s="3"/>
      <c r="B445" s="3"/>
      <c r="C445" s="3"/>
      <c r="D445" s="3"/>
      <c r="E445" s="3"/>
      <c r="F445" s="3"/>
      <c r="G445" s="3"/>
      <c r="H445" s="18" t="s">
        <v>132</v>
      </c>
      <c r="I445" s="18"/>
      <c r="J445" s="18"/>
      <c r="K445" s="18"/>
      <c r="L445" s="32">
        <f>ROUND((((D433*J433)+(D434*J434)+(D435*J435)+(D436*J436)+(D437*J437)+L441)/L443)*0.13329,4)</f>
        <v>0.35470000000000002</v>
      </c>
    </row>
    <row r="446" spans="1:12" ht="15" customHeight="1">
      <c r="A446" s="3"/>
      <c r="B446" s="3"/>
      <c r="C446" s="3"/>
      <c r="D446" s="3"/>
      <c r="E446" s="3"/>
      <c r="F446" s="3"/>
      <c r="G446" s="3"/>
      <c r="H446" s="18" t="s">
        <v>39</v>
      </c>
      <c r="I446" s="18"/>
      <c r="J446" s="18"/>
      <c r="K446" s="18"/>
      <c r="L446" s="32">
        <f>SUM(L444,L445)</f>
        <v>5.8860999999999999</v>
      </c>
    </row>
    <row r="447" spans="1:12" ht="15" customHeight="1">
      <c r="A447" s="3"/>
      <c r="B447" s="3"/>
      <c r="C447" s="3"/>
      <c r="D447" s="3"/>
      <c r="E447" s="3"/>
      <c r="F447" s="3"/>
      <c r="G447" s="3"/>
      <c r="H447" s="18" t="s">
        <v>13</v>
      </c>
      <c r="I447" s="18"/>
      <c r="J447" s="18"/>
      <c r="K447" s="18"/>
      <c r="L447" s="19">
        <f>ROUND(SUM(L446),4)</f>
        <v>5.8860999999999999</v>
      </c>
    </row>
    <row r="448" spans="1:12" ht="9.9499999999999993" customHeight="1">
      <c r="A448" s="3"/>
      <c r="B448" s="3"/>
      <c r="C448" s="3"/>
      <c r="D448" s="3"/>
      <c r="E448" s="3"/>
      <c r="F448" s="3"/>
      <c r="G448" s="3"/>
      <c r="H448" s="4"/>
      <c r="I448" s="4"/>
      <c r="J448" s="4"/>
      <c r="K448" s="4"/>
      <c r="L448" s="4"/>
    </row>
    <row r="449" spans="1:12" ht="20.100000000000001" customHeight="1">
      <c r="A449" s="5" t="s">
        <v>172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ht="12.95" customHeight="1">
      <c r="A450" s="47" t="s">
        <v>113</v>
      </c>
      <c r="B450" s="47"/>
      <c r="C450" s="47"/>
      <c r="D450" s="48" t="s">
        <v>114</v>
      </c>
      <c r="E450" s="48"/>
      <c r="F450" s="24" t="s">
        <v>115</v>
      </c>
      <c r="G450" s="24"/>
      <c r="H450" s="24" t="s">
        <v>116</v>
      </c>
      <c r="I450" s="24"/>
      <c r="J450" s="24"/>
      <c r="K450" s="24"/>
      <c r="L450" s="24" t="s">
        <v>65</v>
      </c>
    </row>
    <row r="451" spans="1:12" ht="12" customHeight="1">
      <c r="A451" s="47"/>
      <c r="B451" s="47"/>
      <c r="C451" s="47"/>
      <c r="D451" s="48"/>
      <c r="E451" s="48"/>
      <c r="F451" s="8" t="s">
        <v>117</v>
      </c>
      <c r="G451" s="8" t="s">
        <v>118</v>
      </c>
      <c r="H451" s="7" t="s">
        <v>117</v>
      </c>
      <c r="I451" s="7"/>
      <c r="J451" s="7" t="s">
        <v>118</v>
      </c>
      <c r="K451" s="7"/>
      <c r="L451" s="24"/>
    </row>
    <row r="452" spans="1:12" ht="15" customHeight="1">
      <c r="A452" s="25" t="s">
        <v>162</v>
      </c>
      <c r="B452" s="26" t="s">
        <v>163</v>
      </c>
      <c r="C452" s="26"/>
      <c r="D452" s="34">
        <v>1</v>
      </c>
      <c r="E452" s="34"/>
      <c r="F452" s="49">
        <v>0.72</v>
      </c>
      <c r="G452" s="49">
        <v>0.28000000000000003</v>
      </c>
      <c r="H452" s="50">
        <v>363.31920000000002</v>
      </c>
      <c r="I452" s="50"/>
      <c r="J452" s="50">
        <v>98.161299999999997</v>
      </c>
      <c r="K452" s="50"/>
      <c r="L452" s="32">
        <f>ROUND(D452*(ROUND(F452*H452,4)+ROUND(G452*J452,4)),4)</f>
        <v>289.07499999999999</v>
      </c>
    </row>
    <row r="453" spans="1:12" ht="15" customHeight="1">
      <c r="A453" s="25" t="s">
        <v>164</v>
      </c>
      <c r="B453" s="26" t="s">
        <v>165</v>
      </c>
      <c r="C453" s="26"/>
      <c r="D453" s="34">
        <v>1</v>
      </c>
      <c r="E453" s="34"/>
      <c r="F453" s="49">
        <v>0.41</v>
      </c>
      <c r="G453" s="49">
        <v>0.59</v>
      </c>
      <c r="H453" s="50">
        <v>4.9721000000000002</v>
      </c>
      <c r="I453" s="50"/>
      <c r="J453" s="50">
        <v>3.4624999999999999</v>
      </c>
      <c r="K453" s="50"/>
      <c r="L453" s="32">
        <f>ROUND(D453*(ROUND(F453*H453,4)+ROUND(G453*J453,4)),4)</f>
        <v>4.0815000000000001</v>
      </c>
    </row>
    <row r="454" spans="1:12" ht="15" customHeight="1">
      <c r="A454" s="25" t="s">
        <v>166</v>
      </c>
      <c r="B454" s="26" t="s">
        <v>167</v>
      </c>
      <c r="C454" s="26"/>
      <c r="D454" s="34">
        <v>1</v>
      </c>
      <c r="E454" s="34"/>
      <c r="F454" s="49">
        <v>0.23</v>
      </c>
      <c r="G454" s="49">
        <v>0.77</v>
      </c>
      <c r="H454" s="50">
        <v>340.26949999999999</v>
      </c>
      <c r="I454" s="50"/>
      <c r="J454" s="50">
        <v>147.41380000000001</v>
      </c>
      <c r="K454" s="50"/>
      <c r="L454" s="32">
        <f>ROUND(D454*(ROUND(F454*H454,4)+ROUND(G454*J454,4)),4)</f>
        <v>191.7706</v>
      </c>
    </row>
    <row r="455" spans="1:12" ht="15.95" customHeight="1">
      <c r="A455" s="25" t="s">
        <v>168</v>
      </c>
      <c r="B455" s="26" t="s">
        <v>169</v>
      </c>
      <c r="C455" s="26"/>
      <c r="D455" s="34">
        <v>1</v>
      </c>
      <c r="E455" s="34"/>
      <c r="F455" s="49">
        <v>1</v>
      </c>
      <c r="G455" s="49">
        <v>0</v>
      </c>
      <c r="H455" s="50">
        <v>237.51509999999999</v>
      </c>
      <c r="I455" s="50"/>
      <c r="J455" s="50">
        <v>106.0881</v>
      </c>
      <c r="K455" s="50"/>
      <c r="L455" s="32">
        <f>ROUND(D455*(ROUND(F455*H455,4)+ROUND(G455*J455,4)),4)</f>
        <v>237.51509999999999</v>
      </c>
    </row>
    <row r="456" spans="1:12" ht="15" customHeight="1">
      <c r="A456" s="25" t="s">
        <v>170</v>
      </c>
      <c r="B456" s="26" t="s">
        <v>171</v>
      </c>
      <c r="C456" s="26"/>
      <c r="D456" s="34">
        <v>1</v>
      </c>
      <c r="E456" s="34"/>
      <c r="F456" s="49">
        <v>0.41</v>
      </c>
      <c r="G456" s="49">
        <v>0.59</v>
      </c>
      <c r="H456" s="50">
        <v>176.59729999999999</v>
      </c>
      <c r="I456" s="50"/>
      <c r="J456" s="50">
        <v>68.825400000000002</v>
      </c>
      <c r="K456" s="50"/>
      <c r="L456" s="32">
        <f>ROUND(D456*(ROUND(F456*H456,4)+ROUND(G456*J456,4)),4)</f>
        <v>113.0119</v>
      </c>
    </row>
    <row r="457" spans="1:12" ht="15" customHeight="1">
      <c r="A457" s="3"/>
      <c r="B457" s="3"/>
      <c r="C457" s="3"/>
      <c r="D457" s="3"/>
      <c r="E457" s="3"/>
      <c r="F457" s="3"/>
      <c r="G457" s="3"/>
      <c r="H457" s="30" t="s">
        <v>121</v>
      </c>
      <c r="I457" s="30"/>
      <c r="J457" s="30"/>
      <c r="K457" s="30"/>
      <c r="L457" s="51">
        <f>SUM(L451:L456)</f>
        <v>835.45409999999993</v>
      </c>
    </row>
    <row r="458" spans="1:12" ht="20.100000000000001" customHeight="1">
      <c r="A458" s="22" t="s">
        <v>63</v>
      </c>
      <c r="B458" s="22"/>
      <c r="C458" s="22"/>
      <c r="D458" s="22"/>
      <c r="E458" s="22"/>
      <c r="F458" s="22"/>
      <c r="G458" s="23" t="s">
        <v>3</v>
      </c>
      <c r="H458" s="24" t="s">
        <v>19</v>
      </c>
      <c r="I458" s="24"/>
      <c r="J458" s="24" t="s">
        <v>64</v>
      </c>
      <c r="K458" s="24"/>
      <c r="L458" s="23" t="s">
        <v>65</v>
      </c>
    </row>
    <row r="459" spans="1:12" ht="15" customHeight="1">
      <c r="A459" s="25" t="s">
        <v>69</v>
      </c>
      <c r="B459" s="33" t="s">
        <v>70</v>
      </c>
      <c r="C459" s="33"/>
      <c r="D459" s="33"/>
      <c r="E459" s="33"/>
      <c r="F459" s="33"/>
      <c r="G459" s="25" t="s">
        <v>68</v>
      </c>
      <c r="H459" s="34">
        <v>1</v>
      </c>
      <c r="I459" s="34"/>
      <c r="J459" s="35">
        <v>23.6</v>
      </c>
      <c r="K459" s="35"/>
      <c r="L459" s="36">
        <f>ROUND(ROUND(H459,8)*J459,2)</f>
        <v>23.6</v>
      </c>
    </row>
    <row r="460" spans="1:12" ht="15" customHeight="1">
      <c r="A460" s="3"/>
      <c r="B460" s="3"/>
      <c r="C460" s="3"/>
      <c r="D460" s="3"/>
      <c r="E460" s="3"/>
      <c r="F460" s="3"/>
      <c r="G460" s="3"/>
      <c r="H460" s="30" t="s">
        <v>71</v>
      </c>
      <c r="I460" s="30"/>
      <c r="J460" s="30"/>
      <c r="K460" s="30"/>
      <c r="L460" s="37">
        <f>SUM(L459:L459)</f>
        <v>23.6</v>
      </c>
    </row>
    <row r="461" spans="1:12" ht="15" customHeight="1">
      <c r="A461" s="3"/>
      <c r="B461" s="3"/>
      <c r="C461" s="3"/>
      <c r="D461" s="3"/>
      <c r="E461" s="3"/>
      <c r="F461" s="3"/>
      <c r="G461" s="3"/>
      <c r="H461" s="18" t="s">
        <v>72</v>
      </c>
      <c r="I461" s="18"/>
      <c r="J461" s="18"/>
      <c r="K461" s="18"/>
      <c r="L461" s="32">
        <f>SUM(L457,L460)</f>
        <v>859.05409999999995</v>
      </c>
    </row>
    <row r="462" spans="1:12" ht="15" customHeight="1">
      <c r="A462" s="3"/>
      <c r="B462" s="3"/>
      <c r="C462" s="3"/>
      <c r="D462" s="3"/>
      <c r="E462" s="3"/>
      <c r="F462" s="3"/>
      <c r="G462" s="3"/>
      <c r="H462" s="18" t="s">
        <v>73</v>
      </c>
      <c r="I462" s="18"/>
      <c r="J462" s="18"/>
      <c r="K462" s="18"/>
      <c r="L462" s="38">
        <v>134.56</v>
      </c>
    </row>
    <row r="463" spans="1:12" ht="15" customHeight="1">
      <c r="A463" s="3"/>
      <c r="B463" s="3"/>
      <c r="C463" s="3"/>
      <c r="D463" s="3"/>
      <c r="E463" s="3"/>
      <c r="F463" s="3"/>
      <c r="G463" s="3"/>
      <c r="H463" s="18" t="s">
        <v>74</v>
      </c>
      <c r="I463" s="18"/>
      <c r="J463" s="18"/>
      <c r="K463" s="18"/>
      <c r="L463" s="32">
        <f>ROUND(L461/L462,4)</f>
        <v>6.3841999999999999</v>
      </c>
    </row>
    <row r="464" spans="1:12" ht="15" customHeight="1">
      <c r="A464" s="3"/>
      <c r="B464" s="3"/>
      <c r="C464" s="3"/>
      <c r="D464" s="3"/>
      <c r="E464" s="3"/>
      <c r="F464" s="3"/>
      <c r="G464" s="3"/>
      <c r="H464" s="18" t="s">
        <v>132</v>
      </c>
      <c r="I464" s="18"/>
      <c r="J464" s="18"/>
      <c r="K464" s="18"/>
      <c r="L464" s="32">
        <f>ROUND((((D452*J452)+(D453*J453)+(D454*J454)+(D455*J455)+(D456*J456)+L460)/L462)*0.13329,4)</f>
        <v>0.44330000000000003</v>
      </c>
    </row>
    <row r="465" spans="1:12" ht="15" customHeight="1">
      <c r="A465" s="3"/>
      <c r="B465" s="3"/>
      <c r="C465" s="3"/>
      <c r="D465" s="3"/>
      <c r="E465" s="3"/>
      <c r="F465" s="3"/>
      <c r="G465" s="3"/>
      <c r="H465" s="18" t="s">
        <v>39</v>
      </c>
      <c r="I465" s="18"/>
      <c r="J465" s="18"/>
      <c r="K465" s="18"/>
      <c r="L465" s="32">
        <f>SUM(L463,L464)</f>
        <v>6.8274999999999997</v>
      </c>
    </row>
    <row r="466" spans="1:12" ht="15" customHeight="1">
      <c r="A466" s="3"/>
      <c r="B466" s="3"/>
      <c r="C466" s="3"/>
      <c r="D466" s="3"/>
      <c r="E466" s="3"/>
      <c r="F466" s="3"/>
      <c r="G466" s="3"/>
      <c r="H466" s="18" t="s">
        <v>13</v>
      </c>
      <c r="I466" s="18"/>
      <c r="J466" s="18"/>
      <c r="K466" s="18"/>
      <c r="L466" s="19">
        <f>ROUND(SUM(L465),4)</f>
        <v>6.8274999999999997</v>
      </c>
    </row>
    <row r="467" spans="1:12" ht="9.9499999999999993" customHeight="1">
      <c r="A467" s="3"/>
      <c r="B467" s="3"/>
      <c r="C467" s="3"/>
      <c r="D467" s="3"/>
      <c r="E467" s="3"/>
      <c r="F467" s="3"/>
      <c r="G467" s="3"/>
      <c r="H467" s="4"/>
      <c r="I467" s="4"/>
      <c r="J467" s="4"/>
      <c r="K467" s="4"/>
      <c r="L467" s="4"/>
    </row>
    <row r="468" spans="1:12" ht="20.100000000000001" customHeight="1">
      <c r="A468" s="5" t="s">
        <v>173</v>
      </c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ht="12.95" customHeight="1">
      <c r="A469" s="47" t="s">
        <v>113</v>
      </c>
      <c r="B469" s="47"/>
      <c r="C469" s="47"/>
      <c r="D469" s="48" t="s">
        <v>114</v>
      </c>
      <c r="E469" s="48"/>
      <c r="F469" s="24" t="s">
        <v>115</v>
      </c>
      <c r="G469" s="24"/>
      <c r="H469" s="24" t="s">
        <v>116</v>
      </c>
      <c r="I469" s="24"/>
      <c r="J469" s="24"/>
      <c r="K469" s="24"/>
      <c r="L469" s="24" t="s">
        <v>65</v>
      </c>
    </row>
    <row r="470" spans="1:12" ht="12" customHeight="1">
      <c r="A470" s="47"/>
      <c r="B470" s="47"/>
      <c r="C470" s="47"/>
      <c r="D470" s="48"/>
      <c r="E470" s="48"/>
      <c r="F470" s="8" t="s">
        <v>117</v>
      </c>
      <c r="G470" s="8" t="s">
        <v>118</v>
      </c>
      <c r="H470" s="7" t="s">
        <v>117</v>
      </c>
      <c r="I470" s="7"/>
      <c r="J470" s="7" t="s">
        <v>118</v>
      </c>
      <c r="K470" s="7"/>
      <c r="L470" s="24"/>
    </row>
    <row r="471" spans="1:12" ht="15" customHeight="1">
      <c r="A471" s="25" t="s">
        <v>162</v>
      </c>
      <c r="B471" s="26" t="s">
        <v>163</v>
      </c>
      <c r="C471" s="26"/>
      <c r="D471" s="34">
        <v>1</v>
      </c>
      <c r="E471" s="34"/>
      <c r="F471" s="49">
        <v>0.61</v>
      </c>
      <c r="G471" s="49">
        <v>0.39</v>
      </c>
      <c r="H471" s="50">
        <v>363.31920000000002</v>
      </c>
      <c r="I471" s="50"/>
      <c r="J471" s="50">
        <v>98.161299999999997</v>
      </c>
      <c r="K471" s="50"/>
      <c r="L471" s="32">
        <f t="shared" ref="L471:L476" si="1">ROUND(D471*(ROUND(F471*H471,4)+ROUND(G471*J471,4)),4)</f>
        <v>259.9076</v>
      </c>
    </row>
    <row r="472" spans="1:12" ht="15" customHeight="1">
      <c r="A472" s="25" t="s">
        <v>164</v>
      </c>
      <c r="B472" s="26" t="s">
        <v>165</v>
      </c>
      <c r="C472" s="26"/>
      <c r="D472" s="34">
        <v>1</v>
      </c>
      <c r="E472" s="34"/>
      <c r="F472" s="49">
        <v>0.41</v>
      </c>
      <c r="G472" s="49">
        <v>0.59</v>
      </c>
      <c r="H472" s="50">
        <v>4.9721000000000002</v>
      </c>
      <c r="I472" s="50"/>
      <c r="J472" s="50">
        <v>3.4624999999999999</v>
      </c>
      <c r="K472" s="50"/>
      <c r="L472" s="32">
        <f t="shared" si="1"/>
        <v>4.0815000000000001</v>
      </c>
    </row>
    <row r="473" spans="1:12" ht="15" customHeight="1">
      <c r="A473" s="25" t="s">
        <v>166</v>
      </c>
      <c r="B473" s="26" t="s">
        <v>167</v>
      </c>
      <c r="C473" s="26"/>
      <c r="D473" s="34">
        <v>1</v>
      </c>
      <c r="E473" s="34"/>
      <c r="F473" s="49">
        <v>0.43</v>
      </c>
      <c r="G473" s="49">
        <v>0.56999999999999995</v>
      </c>
      <c r="H473" s="50">
        <v>340.26949999999999</v>
      </c>
      <c r="I473" s="50"/>
      <c r="J473" s="50">
        <v>147.41380000000001</v>
      </c>
      <c r="K473" s="50"/>
      <c r="L473" s="32">
        <f t="shared" si="1"/>
        <v>230.34180000000001</v>
      </c>
    </row>
    <row r="474" spans="1:12" ht="15" customHeight="1">
      <c r="A474" s="25" t="s">
        <v>174</v>
      </c>
      <c r="B474" s="26" t="s">
        <v>175</v>
      </c>
      <c r="C474" s="26"/>
      <c r="D474" s="34">
        <v>1</v>
      </c>
      <c r="E474" s="34"/>
      <c r="F474" s="49">
        <v>0.96</v>
      </c>
      <c r="G474" s="49">
        <v>0.04</v>
      </c>
      <c r="H474" s="50">
        <v>303.88130000000001</v>
      </c>
      <c r="I474" s="50"/>
      <c r="J474" s="50">
        <v>147.39400000000001</v>
      </c>
      <c r="K474" s="50"/>
      <c r="L474" s="32">
        <f t="shared" si="1"/>
        <v>297.62180000000001</v>
      </c>
    </row>
    <row r="475" spans="1:12" ht="15.95" customHeight="1">
      <c r="A475" s="25" t="s">
        <v>168</v>
      </c>
      <c r="B475" s="26" t="s">
        <v>169</v>
      </c>
      <c r="C475" s="26"/>
      <c r="D475" s="34">
        <v>1</v>
      </c>
      <c r="E475" s="34"/>
      <c r="F475" s="49">
        <v>1</v>
      </c>
      <c r="G475" s="49">
        <v>0</v>
      </c>
      <c r="H475" s="50">
        <v>237.51509999999999</v>
      </c>
      <c r="I475" s="50"/>
      <c r="J475" s="50">
        <v>106.0881</v>
      </c>
      <c r="K475" s="50"/>
      <c r="L475" s="32">
        <f t="shared" si="1"/>
        <v>237.51509999999999</v>
      </c>
    </row>
    <row r="476" spans="1:12" ht="15" customHeight="1">
      <c r="A476" s="25" t="s">
        <v>170</v>
      </c>
      <c r="B476" s="26" t="s">
        <v>171</v>
      </c>
      <c r="C476" s="26"/>
      <c r="D476" s="34">
        <v>1</v>
      </c>
      <c r="E476" s="34"/>
      <c r="F476" s="49">
        <v>0.41</v>
      </c>
      <c r="G476" s="49">
        <v>0.59</v>
      </c>
      <c r="H476" s="50">
        <v>176.59729999999999</v>
      </c>
      <c r="I476" s="50"/>
      <c r="J476" s="50">
        <v>68.825400000000002</v>
      </c>
      <c r="K476" s="50"/>
      <c r="L476" s="32">
        <f t="shared" si="1"/>
        <v>113.0119</v>
      </c>
    </row>
    <row r="477" spans="1:12" ht="15" customHeight="1">
      <c r="A477" s="3"/>
      <c r="B477" s="3"/>
      <c r="C477" s="3"/>
      <c r="D477" s="3"/>
      <c r="E477" s="3"/>
      <c r="F477" s="3"/>
      <c r="G477" s="3"/>
      <c r="H477" s="30" t="s">
        <v>121</v>
      </c>
      <c r="I477" s="30"/>
      <c r="J477" s="30"/>
      <c r="K477" s="30"/>
      <c r="L477" s="51">
        <f>SUM(L470:L476)</f>
        <v>1142.4797000000001</v>
      </c>
    </row>
    <row r="478" spans="1:12" ht="20.100000000000001" customHeight="1">
      <c r="A478" s="22" t="s">
        <v>63</v>
      </c>
      <c r="B478" s="22"/>
      <c r="C478" s="22"/>
      <c r="D478" s="22"/>
      <c r="E478" s="22"/>
      <c r="F478" s="22"/>
      <c r="G478" s="23" t="s">
        <v>3</v>
      </c>
      <c r="H478" s="24" t="s">
        <v>19</v>
      </c>
      <c r="I478" s="24"/>
      <c r="J478" s="24" t="s">
        <v>64</v>
      </c>
      <c r="K478" s="24"/>
      <c r="L478" s="23" t="s">
        <v>65</v>
      </c>
    </row>
    <row r="479" spans="1:12" ht="15" customHeight="1">
      <c r="A479" s="25" t="s">
        <v>69</v>
      </c>
      <c r="B479" s="33" t="s">
        <v>70</v>
      </c>
      <c r="C479" s="33"/>
      <c r="D479" s="33"/>
      <c r="E479" s="33"/>
      <c r="F479" s="33"/>
      <c r="G479" s="25" t="s">
        <v>68</v>
      </c>
      <c r="H479" s="34">
        <v>1</v>
      </c>
      <c r="I479" s="34"/>
      <c r="J479" s="35">
        <v>23.6</v>
      </c>
      <c r="K479" s="35"/>
      <c r="L479" s="36">
        <f>ROUND(ROUND(H479,8)*J479,2)</f>
        <v>23.6</v>
      </c>
    </row>
    <row r="480" spans="1:12" ht="15" customHeight="1">
      <c r="A480" s="3"/>
      <c r="B480" s="3"/>
      <c r="C480" s="3"/>
      <c r="D480" s="3"/>
      <c r="E480" s="3"/>
      <c r="F480" s="3"/>
      <c r="G480" s="3"/>
      <c r="H480" s="30" t="s">
        <v>71</v>
      </c>
      <c r="I480" s="30"/>
      <c r="J480" s="30"/>
      <c r="K480" s="30"/>
      <c r="L480" s="37">
        <f>SUM(L479:L479)</f>
        <v>23.6</v>
      </c>
    </row>
    <row r="481" spans="1:12" ht="15" customHeight="1">
      <c r="A481" s="3"/>
      <c r="B481" s="3"/>
      <c r="C481" s="3"/>
      <c r="D481" s="3"/>
      <c r="E481" s="3"/>
      <c r="F481" s="3"/>
      <c r="G481" s="3"/>
      <c r="H481" s="18" t="s">
        <v>72</v>
      </c>
      <c r="I481" s="18"/>
      <c r="J481" s="18"/>
      <c r="K481" s="18"/>
      <c r="L481" s="32">
        <f>SUM(L477,L480)</f>
        <v>1166.0797</v>
      </c>
    </row>
    <row r="482" spans="1:12" ht="15" customHeight="1">
      <c r="A482" s="3"/>
      <c r="B482" s="3"/>
      <c r="C482" s="3"/>
      <c r="D482" s="3"/>
      <c r="E482" s="3"/>
      <c r="F482" s="3"/>
      <c r="G482" s="3"/>
      <c r="H482" s="18" t="s">
        <v>73</v>
      </c>
      <c r="I482" s="18"/>
      <c r="J482" s="18"/>
      <c r="K482" s="18"/>
      <c r="L482" s="38">
        <v>672.8</v>
      </c>
    </row>
    <row r="483" spans="1:12" ht="15" customHeight="1">
      <c r="A483" s="3"/>
      <c r="B483" s="3"/>
      <c r="C483" s="3"/>
      <c r="D483" s="3"/>
      <c r="E483" s="3"/>
      <c r="F483" s="3"/>
      <c r="G483" s="3"/>
      <c r="H483" s="18" t="s">
        <v>74</v>
      </c>
      <c r="I483" s="18"/>
      <c r="J483" s="18"/>
      <c r="K483" s="18"/>
      <c r="L483" s="32">
        <f>ROUND(L481/L482,4)</f>
        <v>1.7332000000000001</v>
      </c>
    </row>
    <row r="484" spans="1:12" ht="15" customHeight="1">
      <c r="A484" s="3"/>
      <c r="B484" s="3"/>
      <c r="C484" s="3"/>
      <c r="D484" s="3"/>
      <c r="E484" s="3"/>
      <c r="F484" s="3"/>
      <c r="G484" s="3"/>
      <c r="H484" s="18" t="s">
        <v>132</v>
      </c>
      <c r="I484" s="18"/>
      <c r="J484" s="18"/>
      <c r="K484" s="18"/>
      <c r="L484" s="32">
        <f>ROUND((((D471*J471)+(D472*J472)+(D473*J473)+(D474*J474)+(D475*J475)+(D476*J476)+L480)/L482)*0.13329,4)</f>
        <v>0.1179</v>
      </c>
    </row>
    <row r="485" spans="1:12" ht="15" customHeight="1">
      <c r="A485" s="3"/>
      <c r="B485" s="3"/>
      <c r="C485" s="3"/>
      <c r="D485" s="3"/>
      <c r="E485" s="3"/>
      <c r="F485" s="3"/>
      <c r="G485" s="3"/>
      <c r="H485" s="18" t="s">
        <v>39</v>
      </c>
      <c r="I485" s="18"/>
      <c r="J485" s="18"/>
      <c r="K485" s="18"/>
      <c r="L485" s="32">
        <f>SUM(L483,L484)</f>
        <v>1.8511000000000002</v>
      </c>
    </row>
    <row r="486" spans="1:12" ht="15" customHeight="1">
      <c r="A486" s="3"/>
      <c r="B486" s="3"/>
      <c r="C486" s="3"/>
      <c r="D486" s="3"/>
      <c r="E486" s="3"/>
      <c r="F486" s="3"/>
      <c r="G486" s="3"/>
      <c r="H486" s="18" t="s">
        <v>13</v>
      </c>
      <c r="I486" s="18"/>
      <c r="J486" s="18"/>
      <c r="K486" s="18"/>
      <c r="L486" s="19">
        <f>ROUND(SUM(L485),4)</f>
        <v>1.8511</v>
      </c>
    </row>
    <row r="487" spans="1:12" ht="9.9499999999999993" customHeight="1">
      <c r="A487" s="3"/>
      <c r="B487" s="3"/>
      <c r="C487" s="3"/>
      <c r="D487" s="3"/>
      <c r="E487" s="3"/>
      <c r="F487" s="3"/>
      <c r="G487" s="3"/>
      <c r="H487" s="4"/>
      <c r="I487" s="4"/>
      <c r="J487" s="4"/>
      <c r="K487" s="4"/>
      <c r="L487" s="4"/>
    </row>
    <row r="488" spans="1:12" ht="20.100000000000001" customHeight="1">
      <c r="A488" s="5" t="s">
        <v>176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ht="12.95" customHeight="1">
      <c r="A489" s="47" t="s">
        <v>113</v>
      </c>
      <c r="B489" s="47"/>
      <c r="C489" s="47"/>
      <c r="D489" s="48" t="s">
        <v>114</v>
      </c>
      <c r="E489" s="48"/>
      <c r="F489" s="24" t="s">
        <v>115</v>
      </c>
      <c r="G489" s="24"/>
      <c r="H489" s="24" t="s">
        <v>116</v>
      </c>
      <c r="I489" s="24"/>
      <c r="J489" s="24"/>
      <c r="K489" s="24"/>
      <c r="L489" s="24" t="s">
        <v>65</v>
      </c>
    </row>
    <row r="490" spans="1:12" ht="12" customHeight="1">
      <c r="A490" s="47"/>
      <c r="B490" s="47"/>
      <c r="C490" s="47"/>
      <c r="D490" s="48"/>
      <c r="E490" s="48"/>
      <c r="F490" s="8" t="s">
        <v>117</v>
      </c>
      <c r="G490" s="8" t="s">
        <v>118</v>
      </c>
      <c r="H490" s="7" t="s">
        <v>117</v>
      </c>
      <c r="I490" s="7"/>
      <c r="J490" s="7" t="s">
        <v>118</v>
      </c>
      <c r="K490" s="7"/>
      <c r="L490" s="24"/>
    </row>
    <row r="491" spans="1:12" ht="15" customHeight="1">
      <c r="A491" s="25" t="s">
        <v>162</v>
      </c>
      <c r="B491" s="26" t="s">
        <v>163</v>
      </c>
      <c r="C491" s="26"/>
      <c r="D491" s="34">
        <v>1</v>
      </c>
      <c r="E491" s="34"/>
      <c r="F491" s="49">
        <v>0.5</v>
      </c>
      <c r="G491" s="49">
        <v>0.5</v>
      </c>
      <c r="H491" s="50">
        <v>363.31920000000002</v>
      </c>
      <c r="I491" s="50"/>
      <c r="J491" s="50">
        <v>98.161299999999997</v>
      </c>
      <c r="K491" s="50"/>
      <c r="L491" s="32">
        <f>ROUND(D491*(ROUND(F491*H491,4)+ROUND(G491*J491,4)),4)</f>
        <v>230.74029999999999</v>
      </c>
    </row>
    <row r="492" spans="1:12" ht="15" customHeight="1">
      <c r="A492" s="25" t="s">
        <v>166</v>
      </c>
      <c r="B492" s="26" t="s">
        <v>167</v>
      </c>
      <c r="C492" s="26"/>
      <c r="D492" s="34">
        <v>1</v>
      </c>
      <c r="E492" s="34"/>
      <c r="F492" s="49">
        <v>0.28999999999999998</v>
      </c>
      <c r="G492" s="49">
        <v>0.71</v>
      </c>
      <c r="H492" s="50">
        <v>340.26949999999999</v>
      </c>
      <c r="I492" s="50"/>
      <c r="J492" s="50">
        <v>147.41380000000001</v>
      </c>
      <c r="K492" s="50"/>
      <c r="L492" s="32">
        <f>ROUND(D492*(ROUND(F492*H492,4)+ROUND(G492*J492,4)),4)</f>
        <v>203.34200000000001</v>
      </c>
    </row>
    <row r="493" spans="1:12" ht="15" customHeight="1">
      <c r="A493" s="25" t="s">
        <v>177</v>
      </c>
      <c r="B493" s="26" t="s">
        <v>178</v>
      </c>
      <c r="C493" s="26"/>
      <c r="D493" s="34">
        <v>1</v>
      </c>
      <c r="E493" s="34"/>
      <c r="F493" s="49">
        <v>1</v>
      </c>
      <c r="G493" s="49">
        <v>0</v>
      </c>
      <c r="H493" s="50">
        <v>2958.5902000000001</v>
      </c>
      <c r="I493" s="50"/>
      <c r="J493" s="50">
        <v>1121.9036000000001</v>
      </c>
      <c r="K493" s="50"/>
      <c r="L493" s="32">
        <f>ROUND(D493*(ROUND(F493*H493,4)+ROUND(G493*J493,4)),4)</f>
        <v>2958.5902000000001</v>
      </c>
    </row>
    <row r="494" spans="1:12" ht="15" customHeight="1">
      <c r="A494" s="25" t="s">
        <v>174</v>
      </c>
      <c r="B494" s="26" t="s">
        <v>175</v>
      </c>
      <c r="C494" s="26"/>
      <c r="D494" s="34">
        <v>2</v>
      </c>
      <c r="E494" s="34"/>
      <c r="F494" s="49">
        <v>0.32</v>
      </c>
      <c r="G494" s="49">
        <v>0.68</v>
      </c>
      <c r="H494" s="50">
        <v>303.88130000000001</v>
      </c>
      <c r="I494" s="50"/>
      <c r="J494" s="50">
        <v>147.39400000000001</v>
      </c>
      <c r="K494" s="50"/>
      <c r="L494" s="32">
        <f>ROUND(D494*(ROUND(F494*H494,4)+ROUND(G494*J494,4)),4)</f>
        <v>394.93979999999999</v>
      </c>
    </row>
    <row r="495" spans="1:12" ht="15.95" customHeight="1">
      <c r="A495" s="25" t="s">
        <v>168</v>
      </c>
      <c r="B495" s="26" t="s">
        <v>169</v>
      </c>
      <c r="C495" s="26"/>
      <c r="D495" s="34">
        <v>2</v>
      </c>
      <c r="E495" s="34"/>
      <c r="F495" s="49">
        <v>0.34</v>
      </c>
      <c r="G495" s="49">
        <v>0.66</v>
      </c>
      <c r="H495" s="50">
        <v>237.51509999999999</v>
      </c>
      <c r="I495" s="50"/>
      <c r="J495" s="50">
        <v>106.0881</v>
      </c>
      <c r="K495" s="50"/>
      <c r="L495" s="32">
        <f>ROUND(D495*(ROUND(F495*H495,4)+ROUND(G495*J495,4)),4)</f>
        <v>301.54640000000001</v>
      </c>
    </row>
    <row r="496" spans="1:12" ht="15" customHeight="1">
      <c r="A496" s="3"/>
      <c r="B496" s="3"/>
      <c r="C496" s="3"/>
      <c r="D496" s="3"/>
      <c r="E496" s="3"/>
      <c r="F496" s="3"/>
      <c r="G496" s="3"/>
      <c r="H496" s="30" t="s">
        <v>121</v>
      </c>
      <c r="I496" s="30"/>
      <c r="J496" s="30"/>
      <c r="K496" s="30"/>
      <c r="L496" s="51">
        <f>SUM(L490:L495)</f>
        <v>4089.1587000000004</v>
      </c>
    </row>
    <row r="497" spans="1:12" ht="20.100000000000001" customHeight="1">
      <c r="A497" s="22" t="s">
        <v>63</v>
      </c>
      <c r="B497" s="22"/>
      <c r="C497" s="22"/>
      <c r="D497" s="22"/>
      <c r="E497" s="22"/>
      <c r="F497" s="22"/>
      <c r="G497" s="23" t="s">
        <v>3</v>
      </c>
      <c r="H497" s="24" t="s">
        <v>19</v>
      </c>
      <c r="I497" s="24"/>
      <c r="J497" s="24" t="s">
        <v>64</v>
      </c>
      <c r="K497" s="24"/>
      <c r="L497" s="23" t="s">
        <v>65</v>
      </c>
    </row>
    <row r="498" spans="1:12" ht="15" customHeight="1">
      <c r="A498" s="25" t="s">
        <v>69</v>
      </c>
      <c r="B498" s="33" t="s">
        <v>70</v>
      </c>
      <c r="C498" s="33"/>
      <c r="D498" s="33"/>
      <c r="E498" s="33"/>
      <c r="F498" s="33"/>
      <c r="G498" s="25" t="s">
        <v>68</v>
      </c>
      <c r="H498" s="34">
        <v>6</v>
      </c>
      <c r="I498" s="34"/>
      <c r="J498" s="35">
        <v>23.6</v>
      </c>
      <c r="K498" s="35"/>
      <c r="L498" s="36">
        <f>ROUND(ROUND(H498,8)*J498,2)</f>
        <v>141.6</v>
      </c>
    </row>
    <row r="499" spans="1:12" ht="15" customHeight="1">
      <c r="A499" s="3"/>
      <c r="B499" s="3"/>
      <c r="C499" s="3"/>
      <c r="D499" s="3"/>
      <c r="E499" s="3"/>
      <c r="F499" s="3"/>
      <c r="G499" s="3"/>
      <c r="H499" s="30" t="s">
        <v>71</v>
      </c>
      <c r="I499" s="30"/>
      <c r="J499" s="30"/>
      <c r="K499" s="30"/>
      <c r="L499" s="37">
        <f>SUM(L498:L498)</f>
        <v>141.6</v>
      </c>
    </row>
    <row r="500" spans="1:12" ht="15" customHeight="1">
      <c r="A500" s="3"/>
      <c r="B500" s="3"/>
      <c r="C500" s="3"/>
      <c r="D500" s="3"/>
      <c r="E500" s="3"/>
      <c r="F500" s="3"/>
      <c r="G500" s="3"/>
      <c r="H500" s="18" t="s">
        <v>72</v>
      </c>
      <c r="I500" s="18"/>
      <c r="J500" s="18"/>
      <c r="K500" s="18"/>
      <c r="L500" s="32">
        <f>SUM(L496,L499)</f>
        <v>4230.7587000000003</v>
      </c>
    </row>
    <row r="501" spans="1:12" ht="15" customHeight="1">
      <c r="A501" s="3"/>
      <c r="B501" s="3"/>
      <c r="C501" s="3"/>
      <c r="D501" s="3"/>
      <c r="E501" s="3"/>
      <c r="F501" s="3"/>
      <c r="G501" s="3"/>
      <c r="H501" s="18" t="s">
        <v>73</v>
      </c>
      <c r="I501" s="18"/>
      <c r="J501" s="18"/>
      <c r="K501" s="18"/>
      <c r="L501" s="38">
        <v>90.84</v>
      </c>
    </row>
    <row r="502" spans="1:12" ht="15" customHeight="1">
      <c r="A502" s="3"/>
      <c r="B502" s="3"/>
      <c r="C502" s="3"/>
      <c r="D502" s="3"/>
      <c r="E502" s="3"/>
      <c r="F502" s="3"/>
      <c r="G502" s="3"/>
      <c r="H502" s="18" t="s">
        <v>74</v>
      </c>
      <c r="I502" s="18"/>
      <c r="J502" s="18"/>
      <c r="K502" s="18"/>
      <c r="L502" s="32">
        <f>ROUND(L500/L501,4)</f>
        <v>46.573700000000002</v>
      </c>
    </row>
    <row r="503" spans="1:12" ht="15" customHeight="1">
      <c r="A503" s="3"/>
      <c r="B503" s="3"/>
      <c r="C503" s="3"/>
      <c r="D503" s="3"/>
      <c r="E503" s="3"/>
      <c r="F503" s="3"/>
      <c r="G503" s="3"/>
      <c r="H503" s="18" t="s">
        <v>179</v>
      </c>
      <c r="I503" s="18"/>
      <c r="J503" s="18"/>
      <c r="K503" s="18"/>
      <c r="L503" s="32">
        <f>ROUND(L502*0.14409,4)</f>
        <v>6.7107999999999999</v>
      </c>
    </row>
    <row r="504" spans="1:12" ht="20.100000000000001" customHeight="1">
      <c r="A504" s="22" t="s">
        <v>75</v>
      </c>
      <c r="B504" s="22"/>
      <c r="C504" s="22"/>
      <c r="D504" s="22"/>
      <c r="E504" s="22"/>
      <c r="F504" s="22"/>
      <c r="G504" s="23" t="s">
        <v>3</v>
      </c>
      <c r="H504" s="24" t="s">
        <v>19</v>
      </c>
      <c r="I504" s="24"/>
      <c r="J504" s="24" t="s">
        <v>76</v>
      </c>
      <c r="K504" s="24"/>
      <c r="L504" s="23" t="s">
        <v>20</v>
      </c>
    </row>
    <row r="505" spans="1:12" ht="15" customHeight="1">
      <c r="A505" s="25" t="s">
        <v>180</v>
      </c>
      <c r="B505" s="26" t="s">
        <v>181</v>
      </c>
      <c r="C505" s="26"/>
      <c r="D505" s="26"/>
      <c r="E505" s="26"/>
      <c r="F505" s="26"/>
      <c r="G505" s="25" t="s">
        <v>84</v>
      </c>
      <c r="H505" s="34">
        <v>56.01</v>
      </c>
      <c r="I505" s="34"/>
      <c r="J505" s="28">
        <v>0.78</v>
      </c>
      <c r="K505" s="28"/>
      <c r="L505" s="29">
        <f>ROUND(ROUND(H505,8)*J505,2)</f>
        <v>43.69</v>
      </c>
    </row>
    <row r="506" spans="1:12" ht="15" customHeight="1">
      <c r="A506" s="25" t="s">
        <v>182</v>
      </c>
      <c r="B506" s="26" t="s">
        <v>183</v>
      </c>
      <c r="C506" s="26"/>
      <c r="D506" s="26"/>
      <c r="E506" s="26"/>
      <c r="F506" s="26"/>
      <c r="G506" s="25" t="s">
        <v>10</v>
      </c>
      <c r="H506" s="34">
        <v>9.5000000000000001E-2</v>
      </c>
      <c r="I506" s="34"/>
      <c r="J506" s="28">
        <v>54.01</v>
      </c>
      <c r="K506" s="28"/>
      <c r="L506" s="29">
        <f>ROUND(ROUND(H506,8)*J506,2)</f>
        <v>5.13</v>
      </c>
    </row>
    <row r="507" spans="1:12" ht="15" customHeight="1">
      <c r="A507" s="25" t="s">
        <v>184</v>
      </c>
      <c r="B507" s="26" t="s">
        <v>185</v>
      </c>
      <c r="C507" s="26"/>
      <c r="D507" s="26"/>
      <c r="E507" s="26"/>
      <c r="F507" s="26"/>
      <c r="G507" s="25" t="s">
        <v>10</v>
      </c>
      <c r="H507" s="34">
        <v>1.0499999999999999E-3</v>
      </c>
      <c r="I507" s="34"/>
      <c r="J507" s="28">
        <v>535.59</v>
      </c>
      <c r="K507" s="28"/>
      <c r="L507" s="29">
        <f>ROUND(ROUND(H507,8)*J507,2)</f>
        <v>0.56000000000000005</v>
      </c>
    </row>
    <row r="508" spans="1:12" ht="15" customHeight="1">
      <c r="A508" s="3"/>
      <c r="B508" s="3"/>
      <c r="C508" s="3"/>
      <c r="D508" s="3"/>
      <c r="E508" s="3"/>
      <c r="F508" s="3"/>
      <c r="G508" s="3"/>
      <c r="H508" s="30" t="s">
        <v>87</v>
      </c>
      <c r="I508" s="30"/>
      <c r="J508" s="30"/>
      <c r="K508" s="30"/>
      <c r="L508" s="31">
        <f>SUM(L505:L507)</f>
        <v>49.38</v>
      </c>
    </row>
    <row r="509" spans="1:12" ht="20.100000000000001" customHeight="1">
      <c r="A509" s="22" t="s">
        <v>18</v>
      </c>
      <c r="B509" s="22"/>
      <c r="C509" s="22"/>
      <c r="D509" s="22"/>
      <c r="E509" s="22"/>
      <c r="F509" s="22"/>
      <c r="G509" s="23" t="s">
        <v>3</v>
      </c>
      <c r="H509" s="24" t="s">
        <v>19</v>
      </c>
      <c r="I509" s="24"/>
      <c r="J509" s="24" t="s">
        <v>5</v>
      </c>
      <c r="K509" s="24"/>
      <c r="L509" s="23" t="s">
        <v>20</v>
      </c>
    </row>
    <row r="510" spans="1:12" ht="15" customHeight="1">
      <c r="A510" s="25" t="s">
        <v>186</v>
      </c>
      <c r="B510" s="26" t="s">
        <v>187</v>
      </c>
      <c r="C510" s="26"/>
      <c r="D510" s="26"/>
      <c r="E510" s="26"/>
      <c r="F510" s="26"/>
      <c r="G510" s="25" t="s">
        <v>26</v>
      </c>
      <c r="H510" s="27">
        <v>1.1839999999999999</v>
      </c>
      <c r="I510" s="27"/>
      <c r="J510" s="28">
        <v>1.64</v>
      </c>
      <c r="K510" s="28"/>
      <c r="L510" s="29">
        <f>ROUND(ROUND(H510,8)*J510,2)</f>
        <v>1.94</v>
      </c>
    </row>
    <row r="511" spans="1:12" ht="15" customHeight="1">
      <c r="A511" s="3"/>
      <c r="B511" s="3"/>
      <c r="C511" s="3"/>
      <c r="D511" s="3"/>
      <c r="E511" s="3"/>
      <c r="F511" s="3"/>
      <c r="G511" s="3"/>
      <c r="H511" s="30" t="s">
        <v>38</v>
      </c>
      <c r="I511" s="30"/>
      <c r="J511" s="30"/>
      <c r="K511" s="30"/>
      <c r="L511" s="31">
        <f>SUM(L510:L510)</f>
        <v>1.94</v>
      </c>
    </row>
    <row r="512" spans="1:12" ht="15" customHeight="1">
      <c r="A512" s="22" t="s">
        <v>90</v>
      </c>
      <c r="B512" s="22"/>
      <c r="C512" s="22"/>
      <c r="D512" s="7" t="s">
        <v>91</v>
      </c>
      <c r="E512" s="7"/>
      <c r="F512" s="7" t="s">
        <v>92</v>
      </c>
      <c r="G512" s="7"/>
      <c r="H512" s="7" t="s">
        <v>19</v>
      </c>
      <c r="I512" s="7"/>
      <c r="J512" s="7" t="s">
        <v>5</v>
      </c>
      <c r="K512" s="7"/>
      <c r="L512" s="8" t="s">
        <v>20</v>
      </c>
    </row>
    <row r="513" spans="1:12" ht="20.100000000000001" customHeight="1">
      <c r="A513" s="39" t="s">
        <v>180</v>
      </c>
      <c r="B513" s="40" t="s">
        <v>188</v>
      </c>
      <c r="C513" s="40"/>
      <c r="D513" s="41" t="s">
        <v>94</v>
      </c>
      <c r="E513" s="41"/>
      <c r="F513" s="41" t="s">
        <v>95</v>
      </c>
      <c r="G513" s="41"/>
      <c r="H513" s="42">
        <v>5.6009999999999997E-2</v>
      </c>
      <c r="I513" s="42"/>
      <c r="J513" s="43">
        <v>35.43</v>
      </c>
      <c r="K513" s="43"/>
      <c r="L513" s="44">
        <f>ROUND(ROUND(H513,8)*J513,2)</f>
        <v>1.98</v>
      </c>
    </row>
    <row r="514" spans="1:12" ht="27.95" customHeight="1">
      <c r="A514" s="39" t="s">
        <v>186</v>
      </c>
      <c r="B514" s="40" t="s">
        <v>189</v>
      </c>
      <c r="C514" s="40"/>
      <c r="D514" s="41" t="s">
        <v>94</v>
      </c>
      <c r="E514" s="41"/>
      <c r="F514" s="41" t="s">
        <v>190</v>
      </c>
      <c r="G514" s="41"/>
      <c r="H514" s="42">
        <v>1.8109</v>
      </c>
      <c r="I514" s="42"/>
      <c r="J514" s="43">
        <v>1.96</v>
      </c>
      <c r="K514" s="43"/>
      <c r="L514" s="44">
        <f>ROUND(ROUND(H514,8)*J514,2)</f>
        <v>3.55</v>
      </c>
    </row>
    <row r="515" spans="1:12" ht="15" customHeight="1">
      <c r="A515" s="3"/>
      <c r="B515" s="3"/>
      <c r="C515" s="3"/>
      <c r="D515" s="3"/>
      <c r="E515" s="3"/>
      <c r="F515" s="3"/>
      <c r="G515" s="3"/>
      <c r="H515" s="30" t="s">
        <v>98</v>
      </c>
      <c r="I515" s="30"/>
      <c r="J515" s="30"/>
      <c r="K515" s="30"/>
      <c r="L515" s="29">
        <f>SUM(L513:L514)</f>
        <v>5.5299999999999994</v>
      </c>
    </row>
    <row r="516" spans="1:12" ht="12.95" customHeight="1">
      <c r="A516" s="22" t="s">
        <v>99</v>
      </c>
      <c r="B516" s="22"/>
      <c r="C516" s="7" t="s">
        <v>100</v>
      </c>
      <c r="D516" s="7" t="s">
        <v>101</v>
      </c>
      <c r="E516" s="7"/>
      <c r="F516" s="7" t="s">
        <v>102</v>
      </c>
      <c r="G516" s="7"/>
      <c r="H516" s="7" t="s">
        <v>103</v>
      </c>
      <c r="I516" s="7"/>
      <c r="J516" s="7" t="s">
        <v>104</v>
      </c>
      <c r="K516" s="7"/>
      <c r="L516" s="7" t="s">
        <v>20</v>
      </c>
    </row>
    <row r="517" spans="1:12" ht="12" customHeight="1">
      <c r="A517" s="22"/>
      <c r="B517" s="22"/>
      <c r="C517" s="7"/>
      <c r="D517" s="7"/>
      <c r="E517" s="7"/>
      <c r="F517" s="8" t="s">
        <v>105</v>
      </c>
      <c r="G517" s="8" t="s">
        <v>106</v>
      </c>
      <c r="H517" s="8" t="s">
        <v>105</v>
      </c>
      <c r="I517" s="8" t="s">
        <v>106</v>
      </c>
      <c r="J517" s="8" t="s">
        <v>105</v>
      </c>
      <c r="K517" s="8" t="s">
        <v>106</v>
      </c>
      <c r="L517" s="7"/>
    </row>
    <row r="518" spans="1:12" ht="20.100000000000001" customHeight="1">
      <c r="A518" s="39" t="s">
        <v>180</v>
      </c>
      <c r="B518" s="45" t="s">
        <v>188</v>
      </c>
      <c r="C518" s="39" t="s">
        <v>108</v>
      </c>
      <c r="D518" s="42">
        <v>5.6009999999999997E-2</v>
      </c>
      <c r="E518" s="42"/>
      <c r="F518" s="46">
        <v>0</v>
      </c>
      <c r="G518" s="44">
        <v>1.1100000000000001</v>
      </c>
      <c r="H518" s="46">
        <v>0</v>
      </c>
      <c r="I518" s="44">
        <v>0.89</v>
      </c>
      <c r="J518" s="46">
        <v>0</v>
      </c>
      <c r="K518" s="44">
        <v>0.73</v>
      </c>
      <c r="L518" s="44">
        <f>ROUND(D518*((ROUND(F518*G518,2)+ROUND(H518*I518,2)+ROUND(J518*K518,2))),2)</f>
        <v>0</v>
      </c>
    </row>
    <row r="519" spans="1:12" ht="27.95" customHeight="1">
      <c r="A519" s="39" t="s">
        <v>186</v>
      </c>
      <c r="B519" s="45" t="s">
        <v>189</v>
      </c>
      <c r="C519" s="39" t="s">
        <v>108</v>
      </c>
      <c r="D519" s="42">
        <v>1.8109</v>
      </c>
      <c r="E519" s="42"/>
      <c r="F519" s="46">
        <v>0</v>
      </c>
      <c r="G519" s="44">
        <v>1.28</v>
      </c>
      <c r="H519" s="46">
        <v>0</v>
      </c>
      <c r="I519" s="44">
        <v>1.02</v>
      </c>
      <c r="J519" s="46">
        <v>0</v>
      </c>
      <c r="K519" s="44">
        <v>0.84</v>
      </c>
      <c r="L519" s="44">
        <f>ROUND(D519*((ROUND(F519*G519,2)+ROUND(H519*I519,2)+ROUND(J519*K519,2))),2)</f>
        <v>0</v>
      </c>
    </row>
    <row r="520" spans="1:12" ht="15" customHeight="1">
      <c r="A520" s="3"/>
      <c r="B520" s="3"/>
      <c r="C520" s="3"/>
      <c r="D520" s="3"/>
      <c r="E520" s="3"/>
      <c r="F520" s="3"/>
      <c r="G520" s="3"/>
      <c r="H520" s="30" t="s">
        <v>111</v>
      </c>
      <c r="I520" s="30"/>
      <c r="J520" s="30"/>
      <c r="K520" s="30"/>
      <c r="L520" s="29">
        <f>SUM(L517:L519)</f>
        <v>0</v>
      </c>
    </row>
    <row r="521" spans="1:12" ht="15" customHeight="1">
      <c r="A521" s="3"/>
      <c r="B521" s="3"/>
      <c r="C521" s="3"/>
      <c r="D521" s="3"/>
      <c r="E521" s="3"/>
      <c r="F521" s="3"/>
      <c r="G521" s="3"/>
      <c r="H521" s="18" t="s">
        <v>39</v>
      </c>
      <c r="I521" s="18"/>
      <c r="J521" s="18"/>
      <c r="K521" s="18"/>
      <c r="L521" s="32">
        <f>SUM(L502,L503,L508,L511,L515,L520)</f>
        <v>110.1345</v>
      </c>
    </row>
    <row r="522" spans="1:12" ht="15" customHeight="1">
      <c r="A522" s="17" t="s">
        <v>191</v>
      </c>
      <c r="B522" s="17"/>
      <c r="C522" s="17"/>
      <c r="D522" s="17"/>
      <c r="E522" s="3"/>
      <c r="F522" s="3"/>
      <c r="G522" s="3"/>
      <c r="H522" s="18" t="s">
        <v>13</v>
      </c>
      <c r="I522" s="18"/>
      <c r="J522" s="18"/>
      <c r="K522" s="18"/>
      <c r="L522" s="19">
        <f>ROUND(SUM(L521),4)</f>
        <v>110.1345</v>
      </c>
    </row>
    <row r="523" spans="1:12" ht="2.1" customHeight="1">
      <c r="A523" s="17"/>
      <c r="B523" s="17"/>
      <c r="C523" s="17"/>
      <c r="D523" s="17"/>
      <c r="E523" s="3"/>
      <c r="F523" s="3"/>
      <c r="G523" s="3"/>
      <c r="H523" s="3"/>
      <c r="I523" s="3"/>
      <c r="J523" s="3"/>
      <c r="K523" s="3"/>
      <c r="L523" s="3"/>
    </row>
    <row r="524" spans="1:12" ht="9.9499999999999993" customHeight="1">
      <c r="A524" s="3"/>
      <c r="B524" s="3"/>
      <c r="C524" s="3"/>
      <c r="D524" s="3"/>
      <c r="E524" s="3"/>
      <c r="F524" s="3"/>
      <c r="G524" s="3"/>
      <c r="H524" s="4"/>
      <c r="I524" s="4"/>
      <c r="J524" s="4"/>
      <c r="K524" s="4"/>
      <c r="L524" s="4"/>
    </row>
    <row r="525" spans="1:12" ht="20.100000000000001" customHeight="1">
      <c r="A525" s="5" t="s">
        <v>192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ht="12.95" customHeight="1">
      <c r="A526" s="47" t="s">
        <v>113</v>
      </c>
      <c r="B526" s="47"/>
      <c r="C526" s="47"/>
      <c r="D526" s="48" t="s">
        <v>114</v>
      </c>
      <c r="E526" s="48"/>
      <c r="F526" s="24" t="s">
        <v>115</v>
      </c>
      <c r="G526" s="24"/>
      <c r="H526" s="24" t="s">
        <v>116</v>
      </c>
      <c r="I526" s="24"/>
      <c r="J526" s="24"/>
      <c r="K526" s="24"/>
      <c r="L526" s="24" t="s">
        <v>65</v>
      </c>
    </row>
    <row r="527" spans="1:12" ht="12" customHeight="1">
      <c r="A527" s="47"/>
      <c r="B527" s="47"/>
      <c r="C527" s="47"/>
      <c r="D527" s="48"/>
      <c r="E527" s="48"/>
      <c r="F527" s="8" t="s">
        <v>117</v>
      </c>
      <c r="G527" s="8" t="s">
        <v>118</v>
      </c>
      <c r="H527" s="7" t="s">
        <v>117</v>
      </c>
      <c r="I527" s="7"/>
      <c r="J527" s="7" t="s">
        <v>118</v>
      </c>
      <c r="K527" s="7"/>
      <c r="L527" s="24"/>
    </row>
    <row r="528" spans="1:12" ht="15" customHeight="1">
      <c r="A528" s="25" t="s">
        <v>162</v>
      </c>
      <c r="B528" s="26" t="s">
        <v>163</v>
      </c>
      <c r="C528" s="26"/>
      <c r="D528" s="34">
        <v>1</v>
      </c>
      <c r="E528" s="34"/>
      <c r="F528" s="49">
        <v>0.5</v>
      </c>
      <c r="G528" s="49">
        <v>0.5</v>
      </c>
      <c r="H528" s="50">
        <v>363.31920000000002</v>
      </c>
      <c r="I528" s="50"/>
      <c r="J528" s="50">
        <v>98.161299999999997</v>
      </c>
      <c r="K528" s="50"/>
      <c r="L528" s="32">
        <f>ROUND(D528*(ROUND(F528*H528,4)+ROUND(G528*J528,4)),4)</f>
        <v>230.74029999999999</v>
      </c>
    </row>
    <row r="529" spans="1:12" ht="15" customHeight="1">
      <c r="A529" s="25" t="s">
        <v>166</v>
      </c>
      <c r="B529" s="26" t="s">
        <v>167</v>
      </c>
      <c r="C529" s="26"/>
      <c r="D529" s="34">
        <v>1</v>
      </c>
      <c r="E529" s="34"/>
      <c r="F529" s="49">
        <v>0.28999999999999998</v>
      </c>
      <c r="G529" s="49">
        <v>0.71</v>
      </c>
      <c r="H529" s="50">
        <v>340.26949999999999</v>
      </c>
      <c r="I529" s="50"/>
      <c r="J529" s="50">
        <v>147.41380000000001</v>
      </c>
      <c r="K529" s="50"/>
      <c r="L529" s="32">
        <f>ROUND(D529*(ROUND(F529*H529,4)+ROUND(G529*J529,4)),4)</f>
        <v>203.34200000000001</v>
      </c>
    </row>
    <row r="530" spans="1:12" ht="15" customHeight="1">
      <c r="A530" s="25" t="s">
        <v>177</v>
      </c>
      <c r="B530" s="26" t="s">
        <v>178</v>
      </c>
      <c r="C530" s="26"/>
      <c r="D530" s="34">
        <v>1</v>
      </c>
      <c r="E530" s="34"/>
      <c r="F530" s="49">
        <v>1</v>
      </c>
      <c r="G530" s="49">
        <v>0</v>
      </c>
      <c r="H530" s="50">
        <v>2958.5902000000001</v>
      </c>
      <c r="I530" s="50"/>
      <c r="J530" s="50">
        <v>1121.9036000000001</v>
      </c>
      <c r="K530" s="50"/>
      <c r="L530" s="32">
        <f>ROUND(D530*(ROUND(F530*H530,4)+ROUND(G530*J530,4)),4)</f>
        <v>2958.5902000000001</v>
      </c>
    </row>
    <row r="531" spans="1:12" ht="15" customHeight="1">
      <c r="A531" s="25" t="s">
        <v>174</v>
      </c>
      <c r="B531" s="26" t="s">
        <v>175</v>
      </c>
      <c r="C531" s="26"/>
      <c r="D531" s="34">
        <v>1</v>
      </c>
      <c r="E531" s="34"/>
      <c r="F531" s="49">
        <v>0.78</v>
      </c>
      <c r="G531" s="49">
        <v>0.22</v>
      </c>
      <c r="H531" s="50">
        <v>303.88130000000001</v>
      </c>
      <c r="I531" s="50"/>
      <c r="J531" s="50">
        <v>147.39400000000001</v>
      </c>
      <c r="K531" s="50"/>
      <c r="L531" s="32">
        <f>ROUND(D531*(ROUND(F531*H531,4)+ROUND(G531*J531,4)),4)</f>
        <v>269.45409999999998</v>
      </c>
    </row>
    <row r="532" spans="1:12" ht="15.95" customHeight="1">
      <c r="A532" s="25" t="s">
        <v>168</v>
      </c>
      <c r="B532" s="26" t="s">
        <v>169</v>
      </c>
      <c r="C532" s="26"/>
      <c r="D532" s="34">
        <v>1</v>
      </c>
      <c r="E532" s="34"/>
      <c r="F532" s="49">
        <v>0.81</v>
      </c>
      <c r="G532" s="49">
        <v>0.19</v>
      </c>
      <c r="H532" s="50">
        <v>237.51509999999999</v>
      </c>
      <c r="I532" s="50"/>
      <c r="J532" s="50">
        <v>106.0881</v>
      </c>
      <c r="K532" s="50"/>
      <c r="L532" s="32">
        <f>ROUND(D532*(ROUND(F532*H532,4)+ROUND(G532*J532,4)),4)</f>
        <v>212.54390000000001</v>
      </c>
    </row>
    <row r="533" spans="1:12" ht="15" customHeight="1">
      <c r="A533" s="3"/>
      <c r="B533" s="3"/>
      <c r="C533" s="3"/>
      <c r="D533" s="3"/>
      <c r="E533" s="3"/>
      <c r="F533" s="3"/>
      <c r="G533" s="3"/>
      <c r="H533" s="30" t="s">
        <v>121</v>
      </c>
      <c r="I533" s="30"/>
      <c r="J533" s="30"/>
      <c r="K533" s="30"/>
      <c r="L533" s="51">
        <f>SUM(L527:L532)</f>
        <v>3874.6705000000002</v>
      </c>
    </row>
    <row r="534" spans="1:12" ht="20.100000000000001" customHeight="1">
      <c r="A534" s="22" t="s">
        <v>63</v>
      </c>
      <c r="B534" s="22"/>
      <c r="C534" s="22"/>
      <c r="D534" s="22"/>
      <c r="E534" s="22"/>
      <c r="F534" s="22"/>
      <c r="G534" s="23" t="s">
        <v>3</v>
      </c>
      <c r="H534" s="24" t="s">
        <v>19</v>
      </c>
      <c r="I534" s="24"/>
      <c r="J534" s="24" t="s">
        <v>64</v>
      </c>
      <c r="K534" s="24"/>
      <c r="L534" s="23" t="s">
        <v>65</v>
      </c>
    </row>
    <row r="535" spans="1:12" ht="15" customHeight="1">
      <c r="A535" s="25" t="s">
        <v>69</v>
      </c>
      <c r="B535" s="33" t="s">
        <v>70</v>
      </c>
      <c r="C535" s="33"/>
      <c r="D535" s="33"/>
      <c r="E535" s="33"/>
      <c r="F535" s="33"/>
      <c r="G535" s="25" t="s">
        <v>68</v>
      </c>
      <c r="H535" s="34">
        <v>6</v>
      </c>
      <c r="I535" s="34"/>
      <c r="J535" s="35">
        <v>23.6</v>
      </c>
      <c r="K535" s="35"/>
      <c r="L535" s="36">
        <f>ROUND(ROUND(H535,8)*J535,2)</f>
        <v>141.6</v>
      </c>
    </row>
    <row r="536" spans="1:12" ht="15" customHeight="1">
      <c r="A536" s="3"/>
      <c r="B536" s="3"/>
      <c r="C536" s="3"/>
      <c r="D536" s="3"/>
      <c r="E536" s="3"/>
      <c r="F536" s="3"/>
      <c r="G536" s="3"/>
      <c r="H536" s="30" t="s">
        <v>71</v>
      </c>
      <c r="I536" s="30"/>
      <c r="J536" s="30"/>
      <c r="K536" s="30"/>
      <c r="L536" s="37">
        <f>SUM(L535:L535)</f>
        <v>141.6</v>
      </c>
    </row>
    <row r="537" spans="1:12" ht="15" customHeight="1">
      <c r="A537" s="3"/>
      <c r="B537" s="3"/>
      <c r="C537" s="3"/>
      <c r="D537" s="3"/>
      <c r="E537" s="3"/>
      <c r="F537" s="3"/>
      <c r="G537" s="3"/>
      <c r="H537" s="18" t="s">
        <v>72</v>
      </c>
      <c r="I537" s="18"/>
      <c r="J537" s="18"/>
      <c r="K537" s="18"/>
      <c r="L537" s="32">
        <f>SUM(L533,L536)</f>
        <v>4016.2705000000001</v>
      </c>
    </row>
    <row r="538" spans="1:12" ht="15" customHeight="1">
      <c r="A538" s="3"/>
      <c r="B538" s="3"/>
      <c r="C538" s="3"/>
      <c r="D538" s="3"/>
      <c r="E538" s="3"/>
      <c r="F538" s="3"/>
      <c r="G538" s="3"/>
      <c r="H538" s="18" t="s">
        <v>73</v>
      </c>
      <c r="I538" s="18"/>
      <c r="J538" s="18"/>
      <c r="K538" s="18"/>
      <c r="L538" s="38">
        <v>90.84</v>
      </c>
    </row>
    <row r="539" spans="1:12" ht="15" customHeight="1">
      <c r="A539" s="3"/>
      <c r="B539" s="3"/>
      <c r="C539" s="3"/>
      <c r="D539" s="3"/>
      <c r="E539" s="3"/>
      <c r="F539" s="3"/>
      <c r="G539" s="3"/>
      <c r="H539" s="18" t="s">
        <v>74</v>
      </c>
      <c r="I539" s="18"/>
      <c r="J539" s="18"/>
      <c r="K539" s="18"/>
      <c r="L539" s="32">
        <f>ROUND(L537/L538,4)</f>
        <v>44.212600000000002</v>
      </c>
    </row>
    <row r="540" spans="1:12" ht="15" customHeight="1">
      <c r="A540" s="3"/>
      <c r="B540" s="3"/>
      <c r="C540" s="3"/>
      <c r="D540" s="3"/>
      <c r="E540" s="3"/>
      <c r="F540" s="3"/>
      <c r="G540" s="3"/>
      <c r="H540" s="18" t="s">
        <v>179</v>
      </c>
      <c r="I540" s="18"/>
      <c r="J540" s="18"/>
      <c r="K540" s="18"/>
      <c r="L540" s="32">
        <f>ROUND((((D528*J528)+(D529*J529)+(D530*J530)+(D531*J531)+(D532*J532)+L536)/L538)*0.14409,4)</f>
        <v>2.7957999999999998</v>
      </c>
    </row>
    <row r="541" spans="1:12" ht="20.100000000000001" customHeight="1">
      <c r="A541" s="22" t="s">
        <v>75</v>
      </c>
      <c r="B541" s="22"/>
      <c r="C541" s="22"/>
      <c r="D541" s="22"/>
      <c r="E541" s="22"/>
      <c r="F541" s="22"/>
      <c r="G541" s="23" t="s">
        <v>3</v>
      </c>
      <c r="H541" s="24" t="s">
        <v>19</v>
      </c>
      <c r="I541" s="24"/>
      <c r="J541" s="24" t="s">
        <v>76</v>
      </c>
      <c r="K541" s="24"/>
      <c r="L541" s="23" t="s">
        <v>20</v>
      </c>
    </row>
    <row r="542" spans="1:12" ht="15" customHeight="1">
      <c r="A542" s="25" t="s">
        <v>180</v>
      </c>
      <c r="B542" s="26" t="s">
        <v>181</v>
      </c>
      <c r="C542" s="26"/>
      <c r="D542" s="26"/>
      <c r="E542" s="26"/>
      <c r="F542" s="26"/>
      <c r="G542" s="25" t="s">
        <v>84</v>
      </c>
      <c r="H542" s="34">
        <v>134.82</v>
      </c>
      <c r="I542" s="34"/>
      <c r="J542" s="28">
        <v>0.78</v>
      </c>
      <c r="K542" s="28"/>
      <c r="L542" s="29">
        <f>ROUND(ROUND(H542,8)*J542,2)</f>
        <v>105.16</v>
      </c>
    </row>
    <row r="543" spans="1:12" ht="15" customHeight="1">
      <c r="A543" s="25" t="s">
        <v>182</v>
      </c>
      <c r="B543" s="26" t="s">
        <v>183</v>
      </c>
      <c r="C543" s="26"/>
      <c r="D543" s="26"/>
      <c r="E543" s="26"/>
      <c r="F543" s="26"/>
      <c r="G543" s="25" t="s">
        <v>10</v>
      </c>
      <c r="H543" s="34">
        <v>9.5000000000000001E-2</v>
      </c>
      <c r="I543" s="34"/>
      <c r="J543" s="28">
        <v>54.01</v>
      </c>
      <c r="K543" s="28"/>
      <c r="L543" s="29">
        <f>ROUND(ROUND(H543,8)*J543,2)</f>
        <v>5.13</v>
      </c>
    </row>
    <row r="544" spans="1:12" ht="15" customHeight="1">
      <c r="A544" s="25" t="s">
        <v>184</v>
      </c>
      <c r="B544" s="26" t="s">
        <v>185</v>
      </c>
      <c r="C544" s="26"/>
      <c r="D544" s="26"/>
      <c r="E544" s="26"/>
      <c r="F544" s="26"/>
      <c r="G544" s="25" t="s">
        <v>10</v>
      </c>
      <c r="H544" s="34">
        <v>1.0499999999999999E-3</v>
      </c>
      <c r="I544" s="34"/>
      <c r="J544" s="28">
        <v>535.59</v>
      </c>
      <c r="K544" s="28"/>
      <c r="L544" s="29">
        <f>ROUND(ROUND(H544,8)*J544,2)</f>
        <v>0.56000000000000005</v>
      </c>
    </row>
    <row r="545" spans="1:12" ht="15" customHeight="1">
      <c r="A545" s="3"/>
      <c r="B545" s="3"/>
      <c r="C545" s="3"/>
      <c r="D545" s="3"/>
      <c r="E545" s="3"/>
      <c r="F545" s="3"/>
      <c r="G545" s="3"/>
      <c r="H545" s="30" t="s">
        <v>87</v>
      </c>
      <c r="I545" s="30"/>
      <c r="J545" s="30"/>
      <c r="K545" s="30"/>
      <c r="L545" s="31">
        <f>SUM(L542:L544)</f>
        <v>110.85</v>
      </c>
    </row>
    <row r="546" spans="1:12" ht="20.100000000000001" customHeight="1">
      <c r="A546" s="22" t="s">
        <v>18</v>
      </c>
      <c r="B546" s="22"/>
      <c r="C546" s="22"/>
      <c r="D546" s="22"/>
      <c r="E546" s="22"/>
      <c r="F546" s="22"/>
      <c r="G546" s="23" t="s">
        <v>3</v>
      </c>
      <c r="H546" s="24" t="s">
        <v>19</v>
      </c>
      <c r="I546" s="24"/>
      <c r="J546" s="24" t="s">
        <v>5</v>
      </c>
      <c r="K546" s="24"/>
      <c r="L546" s="23" t="s">
        <v>20</v>
      </c>
    </row>
    <row r="547" spans="1:12" ht="15" customHeight="1">
      <c r="A547" s="25" t="s">
        <v>186</v>
      </c>
      <c r="B547" s="26" t="s">
        <v>187</v>
      </c>
      <c r="C547" s="26"/>
      <c r="D547" s="26"/>
      <c r="E547" s="26"/>
      <c r="F547" s="26"/>
      <c r="G547" s="25" t="s">
        <v>26</v>
      </c>
      <c r="H547" s="27">
        <v>1.171</v>
      </c>
      <c r="I547" s="27"/>
      <c r="J547" s="28">
        <v>1.64</v>
      </c>
      <c r="K547" s="28"/>
      <c r="L547" s="29">
        <f>ROUND(ROUND(H547,8)*J547,2)</f>
        <v>1.92</v>
      </c>
    </row>
    <row r="548" spans="1:12" ht="15" customHeight="1">
      <c r="A548" s="3"/>
      <c r="B548" s="3"/>
      <c r="C548" s="3"/>
      <c r="D548" s="3"/>
      <c r="E548" s="3"/>
      <c r="F548" s="3"/>
      <c r="G548" s="3"/>
      <c r="H548" s="30" t="s">
        <v>38</v>
      </c>
      <c r="I548" s="30"/>
      <c r="J548" s="30"/>
      <c r="K548" s="30"/>
      <c r="L548" s="31">
        <f>SUM(L547:L547)</f>
        <v>1.92</v>
      </c>
    </row>
    <row r="549" spans="1:12" ht="15" customHeight="1">
      <c r="A549" s="22" t="s">
        <v>90</v>
      </c>
      <c r="B549" s="22"/>
      <c r="C549" s="22"/>
      <c r="D549" s="7" t="s">
        <v>91</v>
      </c>
      <c r="E549" s="7"/>
      <c r="F549" s="7" t="s">
        <v>92</v>
      </c>
      <c r="G549" s="7"/>
      <c r="H549" s="7" t="s">
        <v>19</v>
      </c>
      <c r="I549" s="7"/>
      <c r="J549" s="7" t="s">
        <v>5</v>
      </c>
      <c r="K549" s="7"/>
      <c r="L549" s="8" t="s">
        <v>20</v>
      </c>
    </row>
    <row r="550" spans="1:12" ht="20.100000000000001" customHeight="1">
      <c r="A550" s="39" t="s">
        <v>180</v>
      </c>
      <c r="B550" s="40" t="s">
        <v>188</v>
      </c>
      <c r="C550" s="40"/>
      <c r="D550" s="41" t="s">
        <v>94</v>
      </c>
      <c r="E550" s="41"/>
      <c r="F550" s="41" t="s">
        <v>95</v>
      </c>
      <c r="G550" s="41"/>
      <c r="H550" s="42">
        <v>0.13482</v>
      </c>
      <c r="I550" s="42"/>
      <c r="J550" s="43">
        <v>35.43</v>
      </c>
      <c r="K550" s="43"/>
      <c r="L550" s="44">
        <f>ROUND(ROUND(H550,8)*J550,2)</f>
        <v>4.78</v>
      </c>
    </row>
    <row r="551" spans="1:12" ht="27.95" customHeight="1">
      <c r="A551" s="39" t="s">
        <v>186</v>
      </c>
      <c r="B551" s="40" t="s">
        <v>189</v>
      </c>
      <c r="C551" s="40"/>
      <c r="D551" s="41" t="s">
        <v>94</v>
      </c>
      <c r="E551" s="41"/>
      <c r="F551" s="41" t="s">
        <v>190</v>
      </c>
      <c r="G551" s="41"/>
      <c r="H551" s="42">
        <v>1.79118</v>
      </c>
      <c r="I551" s="42"/>
      <c r="J551" s="43">
        <v>1.96</v>
      </c>
      <c r="K551" s="43"/>
      <c r="L551" s="44">
        <f>ROUND(ROUND(H551,8)*J551,2)</f>
        <v>3.51</v>
      </c>
    </row>
    <row r="552" spans="1:12" ht="15" customHeight="1">
      <c r="A552" s="3"/>
      <c r="B552" s="3"/>
      <c r="C552" s="3"/>
      <c r="D552" s="3"/>
      <c r="E552" s="3"/>
      <c r="F552" s="3"/>
      <c r="G552" s="3"/>
      <c r="H552" s="30" t="s">
        <v>98</v>
      </c>
      <c r="I552" s="30"/>
      <c r="J552" s="30"/>
      <c r="K552" s="30"/>
      <c r="L552" s="29">
        <f>SUM(L550:L551)</f>
        <v>8.2899999999999991</v>
      </c>
    </row>
    <row r="553" spans="1:12" ht="12.95" customHeight="1">
      <c r="A553" s="22" t="s">
        <v>99</v>
      </c>
      <c r="B553" s="22"/>
      <c r="C553" s="7" t="s">
        <v>100</v>
      </c>
      <c r="D553" s="7" t="s">
        <v>101</v>
      </c>
      <c r="E553" s="7"/>
      <c r="F553" s="7" t="s">
        <v>102</v>
      </c>
      <c r="G553" s="7"/>
      <c r="H553" s="7" t="s">
        <v>103</v>
      </c>
      <c r="I553" s="7"/>
      <c r="J553" s="7" t="s">
        <v>104</v>
      </c>
      <c r="K553" s="7"/>
      <c r="L553" s="7" t="s">
        <v>20</v>
      </c>
    </row>
    <row r="554" spans="1:12" ht="12" customHeight="1">
      <c r="A554" s="22"/>
      <c r="B554" s="22"/>
      <c r="C554" s="7"/>
      <c r="D554" s="7"/>
      <c r="E554" s="7"/>
      <c r="F554" s="8" t="s">
        <v>105</v>
      </c>
      <c r="G554" s="8" t="s">
        <v>106</v>
      </c>
      <c r="H554" s="8" t="s">
        <v>105</v>
      </c>
      <c r="I554" s="8" t="s">
        <v>106</v>
      </c>
      <c r="J554" s="8" t="s">
        <v>105</v>
      </c>
      <c r="K554" s="8" t="s">
        <v>106</v>
      </c>
      <c r="L554" s="7"/>
    </row>
    <row r="555" spans="1:12" ht="20.100000000000001" customHeight="1">
      <c r="A555" s="39" t="s">
        <v>180</v>
      </c>
      <c r="B555" s="45" t="s">
        <v>188</v>
      </c>
      <c r="C555" s="39" t="s">
        <v>108</v>
      </c>
      <c r="D555" s="42">
        <v>0.13482</v>
      </c>
      <c r="E555" s="42"/>
      <c r="F555" s="46">
        <v>0</v>
      </c>
      <c r="G555" s="44">
        <v>1.1100000000000001</v>
      </c>
      <c r="H555" s="46">
        <v>0</v>
      </c>
      <c r="I555" s="44">
        <v>0.89</v>
      </c>
      <c r="J555" s="46">
        <v>0</v>
      </c>
      <c r="K555" s="44">
        <v>0.73</v>
      </c>
      <c r="L555" s="44">
        <f>ROUND(D555*((ROUND(F555*G555,2)+ROUND(H555*I555,2)+ROUND(J555*K555,2))),2)</f>
        <v>0</v>
      </c>
    </row>
    <row r="556" spans="1:12" ht="27.95" customHeight="1">
      <c r="A556" s="39" t="s">
        <v>186</v>
      </c>
      <c r="B556" s="45" t="s">
        <v>189</v>
      </c>
      <c r="C556" s="39" t="s">
        <v>108</v>
      </c>
      <c r="D556" s="42">
        <v>1.79118</v>
      </c>
      <c r="E556" s="42"/>
      <c r="F556" s="46">
        <v>0</v>
      </c>
      <c r="G556" s="44">
        <v>1.28</v>
      </c>
      <c r="H556" s="46">
        <v>0</v>
      </c>
      <c r="I556" s="44">
        <v>1.02</v>
      </c>
      <c r="J556" s="46">
        <v>0</v>
      </c>
      <c r="K556" s="44">
        <v>0.84</v>
      </c>
      <c r="L556" s="44">
        <f>ROUND(D556*((ROUND(F556*G556,2)+ROUND(H556*I556,2)+ROUND(J556*K556,2))),2)</f>
        <v>0</v>
      </c>
    </row>
    <row r="557" spans="1:12" ht="15" customHeight="1">
      <c r="A557" s="3"/>
      <c r="B557" s="3"/>
      <c r="C557" s="3"/>
      <c r="D557" s="3"/>
      <c r="E557" s="3"/>
      <c r="F557" s="3"/>
      <c r="G557" s="3"/>
      <c r="H557" s="30" t="s">
        <v>111</v>
      </c>
      <c r="I557" s="30"/>
      <c r="J557" s="30"/>
      <c r="K557" s="30"/>
      <c r="L557" s="29">
        <f>SUM(L554:L556)</f>
        <v>0</v>
      </c>
    </row>
    <row r="558" spans="1:12" ht="15" customHeight="1">
      <c r="A558" s="3"/>
      <c r="B558" s="3"/>
      <c r="C558" s="3"/>
      <c r="D558" s="3"/>
      <c r="E558" s="3"/>
      <c r="F558" s="3"/>
      <c r="G558" s="3"/>
      <c r="H558" s="18" t="s">
        <v>39</v>
      </c>
      <c r="I558" s="18"/>
      <c r="J558" s="18"/>
      <c r="K558" s="18"/>
      <c r="L558" s="32">
        <f>SUM(L539,L540,L545,L548,L552,L557)</f>
        <v>168.06839999999997</v>
      </c>
    </row>
    <row r="559" spans="1:12" ht="15" customHeight="1">
      <c r="A559" s="17" t="s">
        <v>193</v>
      </c>
      <c r="B559" s="17"/>
      <c r="C559" s="17"/>
      <c r="D559" s="17"/>
      <c r="E559" s="3"/>
      <c r="F559" s="3"/>
      <c r="G559" s="3"/>
      <c r="H559" s="18" t="s">
        <v>13</v>
      </c>
      <c r="I559" s="18"/>
      <c r="J559" s="18"/>
      <c r="K559" s="18"/>
      <c r="L559" s="19">
        <f>ROUND(SUM(L558),4)</f>
        <v>168.0684</v>
      </c>
    </row>
    <row r="560" spans="1:12" ht="2.1" customHeight="1">
      <c r="A560" s="17"/>
      <c r="B560" s="17"/>
      <c r="C560" s="17"/>
      <c r="D560" s="17"/>
      <c r="E560" s="3"/>
      <c r="F560" s="3"/>
      <c r="G560" s="3"/>
      <c r="H560" s="3"/>
      <c r="I560" s="3"/>
      <c r="J560" s="3"/>
      <c r="K560" s="3"/>
      <c r="L560" s="3"/>
    </row>
    <row r="561" spans="1:12" ht="9.9499999999999993" customHeight="1">
      <c r="A561" s="3"/>
      <c r="B561" s="3"/>
      <c r="C561" s="3"/>
      <c r="D561" s="3"/>
      <c r="E561" s="3"/>
      <c r="F561" s="3"/>
      <c r="G561" s="3"/>
      <c r="H561" s="4"/>
      <c r="I561" s="4"/>
      <c r="J561" s="4"/>
      <c r="K561" s="4"/>
      <c r="L561" s="4"/>
    </row>
    <row r="562" spans="1:12" ht="20.100000000000001" customHeight="1">
      <c r="A562" s="5" t="s">
        <v>194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ht="12.95" customHeight="1">
      <c r="A563" s="47" t="s">
        <v>113</v>
      </c>
      <c r="B563" s="47"/>
      <c r="C563" s="47"/>
      <c r="D563" s="48" t="s">
        <v>114</v>
      </c>
      <c r="E563" s="48"/>
      <c r="F563" s="24" t="s">
        <v>115</v>
      </c>
      <c r="G563" s="24"/>
      <c r="H563" s="24" t="s">
        <v>116</v>
      </c>
      <c r="I563" s="24"/>
      <c r="J563" s="24"/>
      <c r="K563" s="24"/>
      <c r="L563" s="24" t="s">
        <v>65</v>
      </c>
    </row>
    <row r="564" spans="1:12" ht="12" customHeight="1">
      <c r="A564" s="47"/>
      <c r="B564" s="47"/>
      <c r="C564" s="47"/>
      <c r="D564" s="48"/>
      <c r="E564" s="48"/>
      <c r="F564" s="8" t="s">
        <v>117</v>
      </c>
      <c r="G564" s="8" t="s">
        <v>118</v>
      </c>
      <c r="H564" s="7" t="s">
        <v>117</v>
      </c>
      <c r="I564" s="7"/>
      <c r="J564" s="7" t="s">
        <v>118</v>
      </c>
      <c r="K564" s="7"/>
      <c r="L564" s="24"/>
    </row>
    <row r="565" spans="1:12" ht="15" customHeight="1">
      <c r="A565" s="25" t="s">
        <v>170</v>
      </c>
      <c r="B565" s="26" t="s">
        <v>171</v>
      </c>
      <c r="C565" s="26"/>
      <c r="D565" s="34">
        <v>1</v>
      </c>
      <c r="E565" s="34"/>
      <c r="F565" s="49">
        <v>1</v>
      </c>
      <c r="G565" s="49">
        <v>0</v>
      </c>
      <c r="H565" s="50">
        <v>176.59729999999999</v>
      </c>
      <c r="I565" s="50"/>
      <c r="J565" s="50">
        <v>68.825400000000002</v>
      </c>
      <c r="K565" s="50"/>
      <c r="L565" s="32">
        <f>ROUND(D565*(ROUND(F565*H565,4)+ROUND(G565*J565,4)),4)</f>
        <v>176.59729999999999</v>
      </c>
    </row>
    <row r="566" spans="1:12" ht="15" customHeight="1">
      <c r="A566" s="25" t="s">
        <v>195</v>
      </c>
      <c r="B566" s="26" t="s">
        <v>196</v>
      </c>
      <c r="C566" s="26"/>
      <c r="D566" s="34">
        <v>1</v>
      </c>
      <c r="E566" s="34"/>
      <c r="F566" s="49">
        <v>1</v>
      </c>
      <c r="G566" s="49">
        <v>0</v>
      </c>
      <c r="H566" s="50">
        <v>15.7807</v>
      </c>
      <c r="I566" s="50"/>
      <c r="J566" s="50">
        <v>10.057</v>
      </c>
      <c r="K566" s="50"/>
      <c r="L566" s="32">
        <f>ROUND(D566*(ROUND(F566*H566,4)+ROUND(G566*J566,4)),4)</f>
        <v>15.7807</v>
      </c>
    </row>
    <row r="567" spans="1:12" ht="15" customHeight="1">
      <c r="A567" s="3"/>
      <c r="B567" s="3"/>
      <c r="C567" s="3"/>
      <c r="D567" s="3"/>
      <c r="E567" s="3"/>
      <c r="F567" s="3"/>
      <c r="G567" s="3"/>
      <c r="H567" s="30" t="s">
        <v>121</v>
      </c>
      <c r="I567" s="30"/>
      <c r="J567" s="30"/>
      <c r="K567" s="30"/>
      <c r="L567" s="51">
        <f>SUM(L564:L566)</f>
        <v>192.37799999999999</v>
      </c>
    </row>
    <row r="568" spans="1:12" ht="15" customHeight="1">
      <c r="A568" s="3"/>
      <c r="B568" s="3"/>
      <c r="C568" s="3"/>
      <c r="D568" s="3"/>
      <c r="E568" s="3"/>
      <c r="F568" s="3"/>
      <c r="G568" s="3"/>
      <c r="H568" s="18" t="s">
        <v>72</v>
      </c>
      <c r="I568" s="18"/>
      <c r="J568" s="18"/>
      <c r="K568" s="18"/>
      <c r="L568" s="32">
        <f>SUM(L567)</f>
        <v>192.37799999999999</v>
      </c>
    </row>
    <row r="569" spans="1:12" ht="15" customHeight="1">
      <c r="A569" s="3"/>
      <c r="B569" s="3"/>
      <c r="C569" s="3"/>
      <c r="D569" s="3"/>
      <c r="E569" s="3"/>
      <c r="F569" s="3"/>
      <c r="G569" s="3"/>
      <c r="H569" s="18" t="s">
        <v>73</v>
      </c>
      <c r="I569" s="18"/>
      <c r="J569" s="18"/>
      <c r="K569" s="18"/>
      <c r="L569" s="38">
        <v>2430.2399999999998</v>
      </c>
    </row>
    <row r="570" spans="1:12" ht="15" customHeight="1">
      <c r="A570" s="3"/>
      <c r="B570" s="3"/>
      <c r="C570" s="3"/>
      <c r="D570" s="3"/>
      <c r="E570" s="3"/>
      <c r="F570" s="3"/>
      <c r="G570" s="3"/>
      <c r="H570" s="18" t="s">
        <v>74</v>
      </c>
      <c r="I570" s="18"/>
      <c r="J570" s="18"/>
      <c r="K570" s="18"/>
      <c r="L570" s="32">
        <f>ROUND(L568/L569,4)</f>
        <v>7.9200000000000007E-2</v>
      </c>
    </row>
    <row r="571" spans="1:12" ht="15" customHeight="1">
      <c r="A571" s="3"/>
      <c r="B571" s="3"/>
      <c r="C571" s="3"/>
      <c r="D571" s="3"/>
      <c r="E571" s="3"/>
      <c r="F571" s="3"/>
      <c r="G571" s="3"/>
      <c r="H571" s="18" t="s">
        <v>179</v>
      </c>
      <c r="I571" s="18"/>
      <c r="J571" s="18"/>
      <c r="K571" s="18"/>
      <c r="L571" s="32">
        <f>ROUND((((D565*J565)+(D566*J566))/L569)*0.14409,4)</f>
        <v>4.7000000000000002E-3</v>
      </c>
    </row>
    <row r="572" spans="1:12" ht="15" customHeight="1">
      <c r="A572" s="3"/>
      <c r="B572" s="3"/>
      <c r="C572" s="3"/>
      <c r="D572" s="3"/>
      <c r="E572" s="3"/>
      <c r="F572" s="3"/>
      <c r="G572" s="3"/>
      <c r="H572" s="18" t="s">
        <v>39</v>
      </c>
      <c r="I572" s="18"/>
      <c r="J572" s="18"/>
      <c r="K572" s="18"/>
      <c r="L572" s="32">
        <f>SUM(L570,L571)</f>
        <v>8.3900000000000002E-2</v>
      </c>
    </row>
    <row r="573" spans="1:12" ht="15" customHeight="1">
      <c r="A573" s="3"/>
      <c r="B573" s="3"/>
      <c r="C573" s="3"/>
      <c r="D573" s="3"/>
      <c r="E573" s="3"/>
      <c r="F573" s="3"/>
      <c r="G573" s="3"/>
      <c r="H573" s="18" t="s">
        <v>13</v>
      </c>
      <c r="I573" s="18"/>
      <c r="J573" s="18"/>
      <c r="K573" s="18"/>
      <c r="L573" s="19">
        <f>ROUND(SUM(L572),4)</f>
        <v>8.3900000000000002E-2</v>
      </c>
    </row>
    <row r="574" spans="1:12" ht="9.9499999999999993" customHeight="1">
      <c r="A574" s="3"/>
      <c r="B574" s="3"/>
      <c r="C574" s="3"/>
      <c r="D574" s="3"/>
      <c r="E574" s="3"/>
      <c r="F574" s="3"/>
      <c r="G574" s="3"/>
      <c r="H574" s="4"/>
      <c r="I574" s="4"/>
      <c r="J574" s="4"/>
      <c r="K574" s="4"/>
      <c r="L574" s="4"/>
    </row>
    <row r="575" spans="1:12" ht="20.100000000000001" customHeight="1">
      <c r="A575" s="5" t="s">
        <v>197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ht="12.95" customHeight="1">
      <c r="A576" s="47" t="s">
        <v>113</v>
      </c>
      <c r="B576" s="47"/>
      <c r="C576" s="47"/>
      <c r="D576" s="48" t="s">
        <v>114</v>
      </c>
      <c r="E576" s="48"/>
      <c r="F576" s="24" t="s">
        <v>115</v>
      </c>
      <c r="G576" s="24"/>
      <c r="H576" s="24" t="s">
        <v>116</v>
      </c>
      <c r="I576" s="24"/>
      <c r="J576" s="24"/>
      <c r="K576" s="24"/>
      <c r="L576" s="24" t="s">
        <v>65</v>
      </c>
    </row>
    <row r="577" spans="1:12" ht="12" customHeight="1">
      <c r="A577" s="47"/>
      <c r="B577" s="47"/>
      <c r="C577" s="47"/>
      <c r="D577" s="48"/>
      <c r="E577" s="48"/>
      <c r="F577" s="8" t="s">
        <v>117</v>
      </c>
      <c r="G577" s="8" t="s">
        <v>118</v>
      </c>
      <c r="H577" s="7" t="s">
        <v>117</v>
      </c>
      <c r="I577" s="7"/>
      <c r="J577" s="7" t="s">
        <v>118</v>
      </c>
      <c r="K577" s="7"/>
      <c r="L577" s="24"/>
    </row>
    <row r="578" spans="1:12" ht="15.95" customHeight="1">
      <c r="A578" s="25" t="s">
        <v>198</v>
      </c>
      <c r="B578" s="26" t="s">
        <v>199</v>
      </c>
      <c r="C578" s="26"/>
      <c r="D578" s="34">
        <v>1</v>
      </c>
      <c r="E578" s="34"/>
      <c r="F578" s="49">
        <v>1</v>
      </c>
      <c r="G578" s="49">
        <v>0</v>
      </c>
      <c r="H578" s="50">
        <v>336.2448</v>
      </c>
      <c r="I578" s="50"/>
      <c r="J578" s="50">
        <v>109.57980000000001</v>
      </c>
      <c r="K578" s="50"/>
      <c r="L578" s="32">
        <f>ROUND(D578*(ROUND(F578*H578,4)+ROUND(G578*J578,4)),4)</f>
        <v>336.2448</v>
      </c>
    </row>
    <row r="579" spans="1:12" ht="15" customHeight="1">
      <c r="A579" s="25" t="s">
        <v>200</v>
      </c>
      <c r="B579" s="26" t="s">
        <v>201</v>
      </c>
      <c r="C579" s="26"/>
      <c r="D579" s="34">
        <v>2</v>
      </c>
      <c r="E579" s="34"/>
      <c r="F579" s="49">
        <v>1</v>
      </c>
      <c r="G579" s="49">
        <v>0</v>
      </c>
      <c r="H579" s="50">
        <v>105.13890000000001</v>
      </c>
      <c r="I579" s="50"/>
      <c r="J579" s="50">
        <v>68.206599999999995</v>
      </c>
      <c r="K579" s="50"/>
      <c r="L579" s="32">
        <f>ROUND(D579*(ROUND(F579*H579,4)+ROUND(G579*J579,4)),4)</f>
        <v>210.27780000000001</v>
      </c>
    </row>
    <row r="580" spans="1:12" ht="15" customHeight="1">
      <c r="A580" s="3"/>
      <c r="B580" s="3"/>
      <c r="C580" s="3"/>
      <c r="D580" s="3"/>
      <c r="E580" s="3"/>
      <c r="F580" s="3"/>
      <c r="G580" s="3"/>
      <c r="H580" s="30" t="s">
        <v>121</v>
      </c>
      <c r="I580" s="30"/>
      <c r="J580" s="30"/>
      <c r="K580" s="30"/>
      <c r="L580" s="51">
        <f>SUM(L577:L579)</f>
        <v>546.52260000000001</v>
      </c>
    </row>
    <row r="581" spans="1:12" ht="20.100000000000001" customHeight="1">
      <c r="A581" s="22" t="s">
        <v>63</v>
      </c>
      <c r="B581" s="22"/>
      <c r="C581" s="22"/>
      <c r="D581" s="22"/>
      <c r="E581" s="22"/>
      <c r="F581" s="22"/>
      <c r="G581" s="23" t="s">
        <v>3</v>
      </c>
      <c r="H581" s="24" t="s">
        <v>19</v>
      </c>
      <c r="I581" s="24"/>
      <c r="J581" s="24" t="s">
        <v>64</v>
      </c>
      <c r="K581" s="24"/>
      <c r="L581" s="23" t="s">
        <v>65</v>
      </c>
    </row>
    <row r="582" spans="1:12" ht="15" customHeight="1">
      <c r="A582" s="25" t="s">
        <v>69</v>
      </c>
      <c r="B582" s="33" t="s">
        <v>70</v>
      </c>
      <c r="C582" s="33"/>
      <c r="D582" s="33"/>
      <c r="E582" s="33"/>
      <c r="F582" s="33"/>
      <c r="G582" s="25" t="s">
        <v>68</v>
      </c>
      <c r="H582" s="34">
        <v>2</v>
      </c>
      <c r="I582" s="34"/>
      <c r="J582" s="35">
        <v>23.6</v>
      </c>
      <c r="K582" s="35"/>
      <c r="L582" s="36">
        <f>ROUND(ROUND(H582,8)*J582,2)</f>
        <v>47.2</v>
      </c>
    </row>
    <row r="583" spans="1:12" ht="15" customHeight="1">
      <c r="A583" s="3"/>
      <c r="B583" s="3"/>
      <c r="C583" s="3"/>
      <c r="D583" s="3"/>
      <c r="E583" s="3"/>
      <c r="F583" s="3"/>
      <c r="G583" s="3"/>
      <c r="H583" s="30" t="s">
        <v>71</v>
      </c>
      <c r="I583" s="30"/>
      <c r="J583" s="30"/>
      <c r="K583" s="30"/>
      <c r="L583" s="37">
        <f>SUM(L582:L582)</f>
        <v>47.2</v>
      </c>
    </row>
    <row r="584" spans="1:12" ht="15" customHeight="1">
      <c r="A584" s="3"/>
      <c r="B584" s="3"/>
      <c r="C584" s="3"/>
      <c r="D584" s="3"/>
      <c r="E584" s="3"/>
      <c r="F584" s="3"/>
      <c r="G584" s="3"/>
      <c r="H584" s="18" t="s">
        <v>72</v>
      </c>
      <c r="I584" s="18"/>
      <c r="J584" s="18"/>
      <c r="K584" s="18"/>
      <c r="L584" s="32">
        <f>SUM(L580,L583)</f>
        <v>593.72260000000006</v>
      </c>
    </row>
    <row r="585" spans="1:12" ht="15" customHeight="1">
      <c r="A585" s="3"/>
      <c r="B585" s="3"/>
      <c r="C585" s="3"/>
      <c r="D585" s="3"/>
      <c r="E585" s="3"/>
      <c r="F585" s="3"/>
      <c r="G585" s="3"/>
      <c r="H585" s="18" t="s">
        <v>73</v>
      </c>
      <c r="I585" s="18"/>
      <c r="J585" s="18"/>
      <c r="K585" s="18"/>
      <c r="L585" s="38">
        <v>1038.46</v>
      </c>
    </row>
    <row r="586" spans="1:12" ht="15" customHeight="1">
      <c r="A586" s="3"/>
      <c r="B586" s="3"/>
      <c r="C586" s="3"/>
      <c r="D586" s="3"/>
      <c r="E586" s="3"/>
      <c r="F586" s="3"/>
      <c r="G586" s="3"/>
      <c r="H586" s="18" t="s">
        <v>74</v>
      </c>
      <c r="I586" s="18"/>
      <c r="J586" s="18"/>
      <c r="K586" s="18"/>
      <c r="L586" s="32">
        <f>ROUND(L584/L585,4)</f>
        <v>0.57169999999999999</v>
      </c>
    </row>
    <row r="587" spans="1:12" ht="15" customHeight="1">
      <c r="A587" s="3"/>
      <c r="B587" s="3"/>
      <c r="C587" s="3"/>
      <c r="D587" s="3"/>
      <c r="E587" s="3"/>
      <c r="F587" s="3"/>
      <c r="G587" s="3"/>
      <c r="H587" s="18" t="s">
        <v>179</v>
      </c>
      <c r="I587" s="18"/>
      <c r="J587" s="18"/>
      <c r="K587" s="18"/>
      <c r="L587" s="32">
        <f>ROUND((((D578*J578)+(D579*J579)+L583)/L585)*0.14409,4)</f>
        <v>4.07E-2</v>
      </c>
    </row>
    <row r="588" spans="1:12" ht="20.100000000000001" customHeight="1">
      <c r="A588" s="22" t="s">
        <v>75</v>
      </c>
      <c r="B588" s="22"/>
      <c r="C588" s="22"/>
      <c r="D588" s="22"/>
      <c r="E588" s="22"/>
      <c r="F588" s="22"/>
      <c r="G588" s="23" t="s">
        <v>3</v>
      </c>
      <c r="H588" s="24" t="s">
        <v>19</v>
      </c>
      <c r="I588" s="24"/>
      <c r="J588" s="24" t="s">
        <v>76</v>
      </c>
      <c r="K588" s="24"/>
      <c r="L588" s="23" t="s">
        <v>20</v>
      </c>
    </row>
    <row r="589" spans="1:12" ht="15" customHeight="1">
      <c r="A589" s="25" t="s">
        <v>202</v>
      </c>
      <c r="B589" s="26" t="s">
        <v>203</v>
      </c>
      <c r="C589" s="26"/>
      <c r="D589" s="26"/>
      <c r="E589" s="26"/>
      <c r="F589" s="26"/>
      <c r="G589" s="25" t="s">
        <v>94</v>
      </c>
      <c r="H589" s="34">
        <v>1.2999999999999999E-3</v>
      </c>
      <c r="I589" s="34"/>
      <c r="J589" s="28">
        <v>0</v>
      </c>
      <c r="K589" s="28"/>
      <c r="L589" s="29">
        <f>ROUND(ROUND(H589,8)*J589,2)</f>
        <v>0</v>
      </c>
    </row>
    <row r="590" spans="1:12" ht="15" customHeight="1">
      <c r="A590" s="3"/>
      <c r="B590" s="3"/>
      <c r="C590" s="3"/>
      <c r="D590" s="3"/>
      <c r="E590" s="3"/>
      <c r="F590" s="3"/>
      <c r="G590" s="3"/>
      <c r="H590" s="30" t="s">
        <v>87</v>
      </c>
      <c r="I590" s="30"/>
      <c r="J590" s="30"/>
      <c r="K590" s="30"/>
      <c r="L590" s="31">
        <f>SUM(L589:L589)</f>
        <v>0</v>
      </c>
    </row>
    <row r="591" spans="1:12" ht="15" customHeight="1">
      <c r="A591" s="3"/>
      <c r="B591" s="3"/>
      <c r="C591" s="3"/>
      <c r="D591" s="3"/>
      <c r="E591" s="3"/>
      <c r="F591" s="3"/>
      <c r="G591" s="3"/>
      <c r="H591" s="18" t="s">
        <v>39</v>
      </c>
      <c r="I591" s="18"/>
      <c r="J591" s="18"/>
      <c r="K591" s="18"/>
      <c r="L591" s="32">
        <f>SUM(L586,L587,L590)</f>
        <v>0.61239999999999994</v>
      </c>
    </row>
    <row r="592" spans="1:12" ht="15" customHeight="1">
      <c r="A592" s="3"/>
      <c r="B592" s="3"/>
      <c r="C592" s="3"/>
      <c r="D592" s="3"/>
      <c r="E592" s="3"/>
      <c r="F592" s="3"/>
      <c r="G592" s="3"/>
      <c r="H592" s="18" t="s">
        <v>13</v>
      </c>
      <c r="I592" s="18"/>
      <c r="J592" s="18"/>
      <c r="K592" s="18"/>
      <c r="L592" s="19">
        <f>ROUND(SUM(L591),4)</f>
        <v>0.61240000000000006</v>
      </c>
    </row>
    <row r="593" spans="1:12" ht="9.9499999999999993" customHeight="1">
      <c r="A593" s="3"/>
      <c r="B593" s="3"/>
      <c r="C593" s="3"/>
      <c r="D593" s="3"/>
      <c r="E593" s="3"/>
      <c r="F593" s="3"/>
      <c r="G593" s="3"/>
      <c r="H593" s="4"/>
      <c r="I593" s="4"/>
      <c r="J593" s="4"/>
      <c r="K593" s="4"/>
      <c r="L593" s="4"/>
    </row>
    <row r="594" spans="1:12" ht="20.100000000000001" customHeight="1">
      <c r="A594" s="5" t="s">
        <v>204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ht="12.95" customHeight="1">
      <c r="A595" s="47" t="s">
        <v>113</v>
      </c>
      <c r="B595" s="47"/>
      <c r="C595" s="47"/>
      <c r="D595" s="48" t="s">
        <v>114</v>
      </c>
      <c r="E595" s="48"/>
      <c r="F595" s="24" t="s">
        <v>115</v>
      </c>
      <c r="G595" s="24"/>
      <c r="H595" s="24" t="s">
        <v>116</v>
      </c>
      <c r="I595" s="24"/>
      <c r="J595" s="24"/>
      <c r="K595" s="24"/>
      <c r="L595" s="24" t="s">
        <v>65</v>
      </c>
    </row>
    <row r="596" spans="1:12" ht="12" customHeight="1">
      <c r="A596" s="47"/>
      <c r="B596" s="47"/>
      <c r="C596" s="47"/>
      <c r="D596" s="48"/>
      <c r="E596" s="48"/>
      <c r="F596" s="8" t="s">
        <v>117</v>
      </c>
      <c r="G596" s="8" t="s">
        <v>118</v>
      </c>
      <c r="H596" s="7" t="s">
        <v>117</v>
      </c>
      <c r="I596" s="7"/>
      <c r="J596" s="7" t="s">
        <v>118</v>
      </c>
      <c r="K596" s="7"/>
      <c r="L596" s="24"/>
    </row>
    <row r="597" spans="1:12" ht="15.95" customHeight="1">
      <c r="A597" s="25" t="s">
        <v>198</v>
      </c>
      <c r="B597" s="26" t="s">
        <v>199</v>
      </c>
      <c r="C597" s="26"/>
      <c r="D597" s="34">
        <v>1</v>
      </c>
      <c r="E597" s="34"/>
      <c r="F597" s="49">
        <v>1</v>
      </c>
      <c r="G597" s="49">
        <v>0</v>
      </c>
      <c r="H597" s="50">
        <v>336.2448</v>
      </c>
      <c r="I597" s="50"/>
      <c r="J597" s="50">
        <v>109.57980000000001</v>
      </c>
      <c r="K597" s="50"/>
      <c r="L597" s="32">
        <f>ROUND(D597*(ROUND(F597*H597,4)+ROUND(G597*J597,4)),4)</f>
        <v>336.2448</v>
      </c>
    </row>
    <row r="598" spans="1:12" ht="15" customHeight="1">
      <c r="A598" s="25" t="s">
        <v>205</v>
      </c>
      <c r="B598" s="26" t="s">
        <v>206</v>
      </c>
      <c r="C598" s="26"/>
      <c r="D598" s="34">
        <v>1</v>
      </c>
      <c r="E598" s="34"/>
      <c r="F598" s="49">
        <v>0.28000000000000003</v>
      </c>
      <c r="G598" s="49">
        <v>0.72</v>
      </c>
      <c r="H598" s="50">
        <v>25.396999999999998</v>
      </c>
      <c r="I598" s="50"/>
      <c r="J598" s="50">
        <v>16.010400000000001</v>
      </c>
      <c r="K598" s="50"/>
      <c r="L598" s="32">
        <f>ROUND(D598*(ROUND(F598*H598,4)+ROUND(G598*J598,4)),4)</f>
        <v>18.6387</v>
      </c>
    </row>
    <row r="599" spans="1:12" ht="15" customHeight="1">
      <c r="A599" s="25" t="s">
        <v>174</v>
      </c>
      <c r="B599" s="26" t="s">
        <v>175</v>
      </c>
      <c r="C599" s="26"/>
      <c r="D599" s="34">
        <v>1</v>
      </c>
      <c r="E599" s="34"/>
      <c r="F599" s="49">
        <v>0.31</v>
      </c>
      <c r="G599" s="49">
        <v>0.69</v>
      </c>
      <c r="H599" s="50">
        <v>303.88130000000001</v>
      </c>
      <c r="I599" s="50"/>
      <c r="J599" s="50">
        <v>147.39400000000001</v>
      </c>
      <c r="K599" s="50"/>
      <c r="L599" s="32">
        <f>ROUND(D599*(ROUND(F599*H599,4)+ROUND(G599*J599,4)),4)</f>
        <v>195.9051</v>
      </c>
    </row>
    <row r="600" spans="1:12" ht="15" customHeight="1">
      <c r="A600" s="25" t="s">
        <v>200</v>
      </c>
      <c r="B600" s="26" t="s">
        <v>201</v>
      </c>
      <c r="C600" s="26"/>
      <c r="D600" s="34">
        <v>2</v>
      </c>
      <c r="E600" s="34"/>
      <c r="F600" s="49">
        <v>1</v>
      </c>
      <c r="G600" s="49">
        <v>0</v>
      </c>
      <c r="H600" s="50">
        <v>105.13890000000001</v>
      </c>
      <c r="I600" s="50"/>
      <c r="J600" s="50">
        <v>68.206599999999995</v>
      </c>
      <c r="K600" s="50"/>
      <c r="L600" s="32">
        <f>ROUND(D600*(ROUND(F600*H600,4)+ROUND(G600*J600,4)),4)</f>
        <v>210.27780000000001</v>
      </c>
    </row>
    <row r="601" spans="1:12" ht="15" customHeight="1">
      <c r="A601" s="3"/>
      <c r="B601" s="3"/>
      <c r="C601" s="3"/>
      <c r="D601" s="3"/>
      <c r="E601" s="3"/>
      <c r="F601" s="3"/>
      <c r="G601" s="3"/>
      <c r="H601" s="30" t="s">
        <v>121</v>
      </c>
      <c r="I601" s="30"/>
      <c r="J601" s="30"/>
      <c r="K601" s="30"/>
      <c r="L601" s="51">
        <f>SUM(L596:L600)</f>
        <v>761.06640000000016</v>
      </c>
    </row>
    <row r="602" spans="1:12" ht="20.100000000000001" customHeight="1">
      <c r="A602" s="22" t="s">
        <v>63</v>
      </c>
      <c r="B602" s="22"/>
      <c r="C602" s="22"/>
      <c r="D602" s="22"/>
      <c r="E602" s="22"/>
      <c r="F602" s="22"/>
      <c r="G602" s="23" t="s">
        <v>3</v>
      </c>
      <c r="H602" s="24" t="s">
        <v>19</v>
      </c>
      <c r="I602" s="24"/>
      <c r="J602" s="24" t="s">
        <v>64</v>
      </c>
      <c r="K602" s="24"/>
      <c r="L602" s="23" t="s">
        <v>65</v>
      </c>
    </row>
    <row r="603" spans="1:12" ht="15" customHeight="1">
      <c r="A603" s="25" t="s">
        <v>69</v>
      </c>
      <c r="B603" s="33" t="s">
        <v>70</v>
      </c>
      <c r="C603" s="33"/>
      <c r="D603" s="33"/>
      <c r="E603" s="33"/>
      <c r="F603" s="33"/>
      <c r="G603" s="25" t="s">
        <v>68</v>
      </c>
      <c r="H603" s="34">
        <v>8</v>
      </c>
      <c r="I603" s="34"/>
      <c r="J603" s="35">
        <v>23.6</v>
      </c>
      <c r="K603" s="35"/>
      <c r="L603" s="36">
        <f>ROUND(ROUND(H603,8)*J603,2)</f>
        <v>188.8</v>
      </c>
    </row>
    <row r="604" spans="1:12" ht="15" customHeight="1">
      <c r="A604" s="3"/>
      <c r="B604" s="3"/>
      <c r="C604" s="3"/>
      <c r="D604" s="3"/>
      <c r="E604" s="3"/>
      <c r="F604" s="3"/>
      <c r="G604" s="3"/>
      <c r="H604" s="30" t="s">
        <v>71</v>
      </c>
      <c r="I604" s="30"/>
      <c r="J604" s="30"/>
      <c r="K604" s="30"/>
      <c r="L604" s="37">
        <f>SUM(L603:L603)</f>
        <v>188.8</v>
      </c>
    </row>
    <row r="605" spans="1:12" ht="15" customHeight="1">
      <c r="A605" s="3"/>
      <c r="B605" s="3"/>
      <c r="C605" s="3"/>
      <c r="D605" s="3"/>
      <c r="E605" s="3"/>
      <c r="F605" s="3"/>
      <c r="G605" s="3"/>
      <c r="H605" s="18" t="s">
        <v>72</v>
      </c>
      <c r="I605" s="18"/>
      <c r="J605" s="18"/>
      <c r="K605" s="18"/>
      <c r="L605" s="32">
        <f>SUM(L601,L604)</f>
        <v>949.86640000000011</v>
      </c>
    </row>
    <row r="606" spans="1:12" ht="15" customHeight="1">
      <c r="A606" s="3"/>
      <c r="B606" s="3"/>
      <c r="C606" s="3"/>
      <c r="D606" s="3"/>
      <c r="E606" s="3"/>
      <c r="F606" s="3"/>
      <c r="G606" s="3"/>
      <c r="H606" s="18" t="s">
        <v>73</v>
      </c>
      <c r="I606" s="18"/>
      <c r="J606" s="18"/>
      <c r="K606" s="18"/>
      <c r="L606" s="38">
        <v>361.93</v>
      </c>
    </row>
    <row r="607" spans="1:12" ht="15" customHeight="1">
      <c r="A607" s="3"/>
      <c r="B607" s="3"/>
      <c r="C607" s="3"/>
      <c r="D607" s="3"/>
      <c r="E607" s="3"/>
      <c r="F607" s="3"/>
      <c r="G607" s="3"/>
      <c r="H607" s="18" t="s">
        <v>74</v>
      </c>
      <c r="I607" s="18"/>
      <c r="J607" s="18"/>
      <c r="K607" s="18"/>
      <c r="L607" s="32">
        <f>ROUND(L605/L606,4)</f>
        <v>2.6244000000000001</v>
      </c>
    </row>
    <row r="608" spans="1:12" ht="15" customHeight="1">
      <c r="A608" s="3"/>
      <c r="B608" s="3"/>
      <c r="C608" s="3"/>
      <c r="D608" s="3"/>
      <c r="E608" s="3"/>
      <c r="F608" s="3"/>
      <c r="G608" s="3"/>
      <c r="H608" s="18" t="s">
        <v>207</v>
      </c>
      <c r="I608" s="18"/>
      <c r="J608" s="18"/>
      <c r="K608" s="18"/>
      <c r="L608" s="32">
        <f>ROUND((((D597*J597)+(D598*J598)+(D599*J599)+(D600*J600)+L604)/L606)*0.11638,4)</f>
        <v>0.19239999999999999</v>
      </c>
    </row>
    <row r="609" spans="1:12" ht="20.100000000000001" customHeight="1">
      <c r="A609" s="22" t="s">
        <v>75</v>
      </c>
      <c r="B609" s="22"/>
      <c r="C609" s="22"/>
      <c r="D609" s="22"/>
      <c r="E609" s="22"/>
      <c r="F609" s="22"/>
      <c r="G609" s="23" t="s">
        <v>3</v>
      </c>
      <c r="H609" s="24" t="s">
        <v>19</v>
      </c>
      <c r="I609" s="24"/>
      <c r="J609" s="24" t="s">
        <v>76</v>
      </c>
      <c r="K609" s="24"/>
      <c r="L609" s="23" t="s">
        <v>20</v>
      </c>
    </row>
    <row r="610" spans="1:12" ht="15" customHeight="1">
      <c r="A610" s="25" t="s">
        <v>208</v>
      </c>
      <c r="B610" s="26" t="s">
        <v>209</v>
      </c>
      <c r="C610" s="26"/>
      <c r="D610" s="26"/>
      <c r="E610" s="26"/>
      <c r="F610" s="26"/>
      <c r="G610" s="25" t="s">
        <v>26</v>
      </c>
      <c r="H610" s="34">
        <v>7.3299999999999997E-3</v>
      </c>
      <c r="I610" s="34"/>
      <c r="J610" s="28">
        <v>103.81</v>
      </c>
      <c r="K610" s="28"/>
      <c r="L610" s="29">
        <f>ROUND(ROUND(H610,8)*J610,2)</f>
        <v>0.76</v>
      </c>
    </row>
    <row r="611" spans="1:12" ht="15" customHeight="1">
      <c r="A611" s="25" t="s">
        <v>210</v>
      </c>
      <c r="B611" s="26" t="s">
        <v>211</v>
      </c>
      <c r="C611" s="26"/>
      <c r="D611" s="26"/>
      <c r="E611" s="26"/>
      <c r="F611" s="26"/>
      <c r="G611" s="25" t="s">
        <v>26</v>
      </c>
      <c r="H611" s="34">
        <v>1.4999999999999999E-2</v>
      </c>
      <c r="I611" s="34"/>
      <c r="J611" s="28">
        <v>134.15</v>
      </c>
      <c r="K611" s="28"/>
      <c r="L611" s="29">
        <f>ROUND(ROUND(H611,8)*J611,2)</f>
        <v>2.0099999999999998</v>
      </c>
    </row>
    <row r="612" spans="1:12" ht="15" customHeight="1">
      <c r="A612" s="25" t="s">
        <v>212</v>
      </c>
      <c r="B612" s="26" t="s">
        <v>213</v>
      </c>
      <c r="C612" s="26"/>
      <c r="D612" s="26"/>
      <c r="E612" s="26"/>
      <c r="F612" s="26"/>
      <c r="G612" s="25" t="s">
        <v>94</v>
      </c>
      <c r="H612" s="34">
        <v>3.7299999999999998E-3</v>
      </c>
      <c r="I612" s="34"/>
      <c r="J612" s="28">
        <v>0</v>
      </c>
      <c r="K612" s="28"/>
      <c r="L612" s="29">
        <f>ROUND(ROUND(H612,8)*J612,2)</f>
        <v>0</v>
      </c>
    </row>
    <row r="613" spans="1:12" ht="15" customHeight="1">
      <c r="A613" s="3"/>
      <c r="B613" s="3"/>
      <c r="C613" s="3"/>
      <c r="D613" s="3"/>
      <c r="E613" s="3"/>
      <c r="F613" s="3"/>
      <c r="G613" s="3"/>
      <c r="H613" s="30" t="s">
        <v>87</v>
      </c>
      <c r="I613" s="30"/>
      <c r="J613" s="30"/>
      <c r="K613" s="30"/>
      <c r="L613" s="31">
        <f>SUM(L610:L612)</f>
        <v>2.7699999999999996</v>
      </c>
    </row>
    <row r="614" spans="1:12" ht="15" customHeight="1">
      <c r="A614" s="22" t="s">
        <v>90</v>
      </c>
      <c r="B614" s="22"/>
      <c r="C614" s="22"/>
      <c r="D614" s="7" t="s">
        <v>91</v>
      </c>
      <c r="E614" s="7"/>
      <c r="F614" s="7" t="s">
        <v>92</v>
      </c>
      <c r="G614" s="7"/>
      <c r="H614" s="7" t="s">
        <v>19</v>
      </c>
      <c r="I614" s="7"/>
      <c r="J614" s="7" t="s">
        <v>5</v>
      </c>
      <c r="K614" s="7"/>
      <c r="L614" s="8" t="s">
        <v>20</v>
      </c>
    </row>
    <row r="615" spans="1:12" ht="15" customHeight="1">
      <c r="A615" s="39" t="s">
        <v>208</v>
      </c>
      <c r="B615" s="40" t="s">
        <v>214</v>
      </c>
      <c r="C615" s="40"/>
      <c r="D615" s="41" t="s">
        <v>94</v>
      </c>
      <c r="E615" s="41"/>
      <c r="F615" s="41" t="s">
        <v>215</v>
      </c>
      <c r="G615" s="41"/>
      <c r="H615" s="42">
        <v>1.0999999999999999E-2</v>
      </c>
      <c r="I615" s="42"/>
      <c r="J615" s="43">
        <v>8.17</v>
      </c>
      <c r="K615" s="43"/>
      <c r="L615" s="44">
        <f>ROUND(ROUND(H615,8)*J615,2)</f>
        <v>0.09</v>
      </c>
    </row>
    <row r="616" spans="1:12" ht="15" customHeight="1">
      <c r="A616" s="39" t="s">
        <v>210</v>
      </c>
      <c r="B616" s="40" t="s">
        <v>216</v>
      </c>
      <c r="C616" s="40"/>
      <c r="D616" s="41" t="s">
        <v>94</v>
      </c>
      <c r="E616" s="41"/>
      <c r="F616" s="41" t="s">
        <v>215</v>
      </c>
      <c r="G616" s="41"/>
      <c r="H616" s="42">
        <v>2.2499999999999999E-2</v>
      </c>
      <c r="I616" s="42"/>
      <c r="J616" s="43">
        <v>8.17</v>
      </c>
      <c r="K616" s="43"/>
      <c r="L616" s="44">
        <f>ROUND(ROUND(H616,8)*J616,2)</f>
        <v>0.18</v>
      </c>
    </row>
    <row r="617" spans="1:12" ht="15" customHeight="1">
      <c r="A617" s="3"/>
      <c r="B617" s="3"/>
      <c r="C617" s="3"/>
      <c r="D617" s="3"/>
      <c r="E617" s="3"/>
      <c r="F617" s="3"/>
      <c r="G617" s="3"/>
      <c r="H617" s="30" t="s">
        <v>98</v>
      </c>
      <c r="I617" s="30"/>
      <c r="J617" s="30"/>
      <c r="K617" s="30"/>
      <c r="L617" s="29">
        <f>SUM(L615:L616)</f>
        <v>0.27</v>
      </c>
    </row>
    <row r="618" spans="1:12" ht="12.95" customHeight="1">
      <c r="A618" s="22" t="s">
        <v>99</v>
      </c>
      <c r="B618" s="22"/>
      <c r="C618" s="7" t="s">
        <v>100</v>
      </c>
      <c r="D618" s="7" t="s">
        <v>101</v>
      </c>
      <c r="E618" s="7"/>
      <c r="F618" s="7" t="s">
        <v>102</v>
      </c>
      <c r="G618" s="7"/>
      <c r="H618" s="7" t="s">
        <v>103</v>
      </c>
      <c r="I618" s="7"/>
      <c r="J618" s="7" t="s">
        <v>104</v>
      </c>
      <c r="K618" s="7"/>
      <c r="L618" s="7" t="s">
        <v>20</v>
      </c>
    </row>
    <row r="619" spans="1:12" ht="12" customHeight="1">
      <c r="A619" s="22"/>
      <c r="B619" s="22"/>
      <c r="C619" s="7"/>
      <c r="D619" s="7"/>
      <c r="E619" s="7"/>
      <c r="F619" s="8" t="s">
        <v>105</v>
      </c>
      <c r="G619" s="8" t="s">
        <v>106</v>
      </c>
      <c r="H619" s="8" t="s">
        <v>105</v>
      </c>
      <c r="I619" s="8" t="s">
        <v>106</v>
      </c>
      <c r="J619" s="8" t="s">
        <v>105</v>
      </c>
      <c r="K619" s="8" t="s">
        <v>106</v>
      </c>
      <c r="L619" s="7"/>
    </row>
    <row r="620" spans="1:12" ht="20.100000000000001" customHeight="1">
      <c r="A620" s="39" t="s">
        <v>208</v>
      </c>
      <c r="B620" s="45" t="s">
        <v>214</v>
      </c>
      <c r="C620" s="39" t="s">
        <v>108</v>
      </c>
      <c r="D620" s="42">
        <v>1.0999999999999999E-2</v>
      </c>
      <c r="E620" s="42"/>
      <c r="F620" s="46">
        <v>0</v>
      </c>
      <c r="G620" s="44">
        <v>1.28</v>
      </c>
      <c r="H620" s="46">
        <v>0</v>
      </c>
      <c r="I620" s="44">
        <v>1.02</v>
      </c>
      <c r="J620" s="46">
        <v>0</v>
      </c>
      <c r="K620" s="44">
        <v>0.84</v>
      </c>
      <c r="L620" s="44">
        <f>ROUND(D620*((ROUND(F620*G620,2)+ROUND(H620*I620,2)+ROUND(J620*K620,2))),2)</f>
        <v>0</v>
      </c>
    </row>
    <row r="621" spans="1:12" ht="20.100000000000001" customHeight="1">
      <c r="A621" s="39" t="s">
        <v>210</v>
      </c>
      <c r="B621" s="45" t="s">
        <v>216</v>
      </c>
      <c r="C621" s="39" t="s">
        <v>108</v>
      </c>
      <c r="D621" s="42">
        <v>2.2499999999999999E-2</v>
      </c>
      <c r="E621" s="42"/>
      <c r="F621" s="46">
        <v>0</v>
      </c>
      <c r="G621" s="44">
        <v>1.28</v>
      </c>
      <c r="H621" s="46">
        <v>0</v>
      </c>
      <c r="I621" s="44">
        <v>1.02</v>
      </c>
      <c r="J621" s="46">
        <v>0</v>
      </c>
      <c r="K621" s="44">
        <v>0.84</v>
      </c>
      <c r="L621" s="44">
        <f>ROUND(D621*((ROUND(F621*G621,2)+ROUND(H621*I621,2)+ROUND(J621*K621,2))),2)</f>
        <v>0</v>
      </c>
    </row>
    <row r="622" spans="1:12" ht="15" customHeight="1">
      <c r="A622" s="3"/>
      <c r="B622" s="3"/>
      <c r="C622" s="3"/>
      <c r="D622" s="3"/>
      <c r="E622" s="3"/>
      <c r="F622" s="3"/>
      <c r="G622" s="3"/>
      <c r="H622" s="30" t="s">
        <v>111</v>
      </c>
      <c r="I622" s="30"/>
      <c r="J622" s="30"/>
      <c r="K622" s="30"/>
      <c r="L622" s="29">
        <f>SUM(L619:L621)</f>
        <v>0</v>
      </c>
    </row>
    <row r="623" spans="1:12" ht="15" customHeight="1">
      <c r="A623" s="3"/>
      <c r="B623" s="3"/>
      <c r="C623" s="3"/>
      <c r="D623" s="3"/>
      <c r="E623" s="3"/>
      <c r="F623" s="3"/>
      <c r="G623" s="3"/>
      <c r="H623" s="18" t="s">
        <v>39</v>
      </c>
      <c r="I623" s="18"/>
      <c r="J623" s="18"/>
      <c r="K623" s="18"/>
      <c r="L623" s="32">
        <f>SUM(L607,L608,L613,L617,L622)</f>
        <v>5.8567999999999998</v>
      </c>
    </row>
    <row r="624" spans="1:12" ht="15" customHeight="1">
      <c r="A624" s="3"/>
      <c r="B624" s="3"/>
      <c r="C624" s="3"/>
      <c r="D624" s="3"/>
      <c r="E624" s="3"/>
      <c r="F624" s="3"/>
      <c r="G624" s="3"/>
      <c r="H624" s="18" t="s">
        <v>13</v>
      </c>
      <c r="I624" s="18"/>
      <c r="J624" s="18"/>
      <c r="K624" s="18"/>
      <c r="L624" s="19">
        <f>ROUND(SUM(L623),4)</f>
        <v>5.8567999999999998</v>
      </c>
    </row>
    <row r="625" spans="1:12" ht="9.9499999999999993" customHeight="1">
      <c r="A625" s="3"/>
      <c r="B625" s="3"/>
      <c r="C625" s="3"/>
      <c r="D625" s="3"/>
      <c r="E625" s="3"/>
      <c r="F625" s="3"/>
      <c r="G625" s="3"/>
      <c r="H625" s="4"/>
      <c r="I625" s="4"/>
      <c r="J625" s="4"/>
      <c r="K625" s="4"/>
      <c r="L625" s="4"/>
    </row>
    <row r="626" spans="1:12" ht="20.100000000000001" customHeight="1">
      <c r="A626" s="5" t="s">
        <v>217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ht="12.95" customHeight="1">
      <c r="A627" s="47" t="s">
        <v>113</v>
      </c>
      <c r="B627" s="47"/>
      <c r="C627" s="47"/>
      <c r="D627" s="48" t="s">
        <v>114</v>
      </c>
      <c r="E627" s="48"/>
      <c r="F627" s="24" t="s">
        <v>115</v>
      </c>
      <c r="G627" s="24"/>
      <c r="H627" s="24" t="s">
        <v>116</v>
      </c>
      <c r="I627" s="24"/>
      <c r="J627" s="24"/>
      <c r="K627" s="24"/>
      <c r="L627" s="24" t="s">
        <v>65</v>
      </c>
    </row>
    <row r="628" spans="1:12" ht="12" customHeight="1">
      <c r="A628" s="47"/>
      <c r="B628" s="47"/>
      <c r="C628" s="47"/>
      <c r="D628" s="48"/>
      <c r="E628" s="48"/>
      <c r="F628" s="8" t="s">
        <v>117</v>
      </c>
      <c r="G628" s="8" t="s">
        <v>118</v>
      </c>
      <c r="H628" s="7" t="s">
        <v>117</v>
      </c>
      <c r="I628" s="7"/>
      <c r="J628" s="7" t="s">
        <v>118</v>
      </c>
      <c r="K628" s="7"/>
      <c r="L628" s="24"/>
    </row>
    <row r="629" spans="1:12" ht="15.95" customHeight="1">
      <c r="A629" s="25" t="s">
        <v>198</v>
      </c>
      <c r="B629" s="26" t="s">
        <v>199</v>
      </c>
      <c r="C629" s="26"/>
      <c r="D629" s="34">
        <v>1</v>
      </c>
      <c r="E629" s="34"/>
      <c r="F629" s="49">
        <v>1</v>
      </c>
      <c r="G629" s="49">
        <v>0</v>
      </c>
      <c r="H629" s="50">
        <v>336.2448</v>
      </c>
      <c r="I629" s="50"/>
      <c r="J629" s="50">
        <v>109.57980000000001</v>
      </c>
      <c r="K629" s="50"/>
      <c r="L629" s="32">
        <f>ROUND(D629*(ROUND(F629*H629,4)+ROUND(G629*J629,4)),4)</f>
        <v>336.2448</v>
      </c>
    </row>
    <row r="630" spans="1:12" ht="15" customHeight="1">
      <c r="A630" s="25" t="s">
        <v>200</v>
      </c>
      <c r="B630" s="26" t="s">
        <v>201</v>
      </c>
      <c r="C630" s="26"/>
      <c r="D630" s="34">
        <v>2</v>
      </c>
      <c r="E630" s="34"/>
      <c r="F630" s="49">
        <v>1</v>
      </c>
      <c r="G630" s="49">
        <v>0</v>
      </c>
      <c r="H630" s="50">
        <v>105.13890000000001</v>
      </c>
      <c r="I630" s="50"/>
      <c r="J630" s="50">
        <v>68.206599999999995</v>
      </c>
      <c r="K630" s="50"/>
      <c r="L630" s="32">
        <f>ROUND(D630*(ROUND(F630*H630,4)+ROUND(G630*J630,4)),4)</f>
        <v>210.27780000000001</v>
      </c>
    </row>
    <row r="631" spans="1:12" ht="15" customHeight="1">
      <c r="A631" s="3"/>
      <c r="B631" s="3"/>
      <c r="C631" s="3"/>
      <c r="D631" s="3"/>
      <c r="E631" s="3"/>
      <c r="F631" s="3"/>
      <c r="G631" s="3"/>
      <c r="H631" s="30" t="s">
        <v>121</v>
      </c>
      <c r="I631" s="30"/>
      <c r="J631" s="30"/>
      <c r="K631" s="30"/>
      <c r="L631" s="51">
        <f>SUM(L628:L630)</f>
        <v>546.52260000000001</v>
      </c>
    </row>
    <row r="632" spans="1:12" ht="20.100000000000001" customHeight="1">
      <c r="A632" s="22" t="s">
        <v>63</v>
      </c>
      <c r="B632" s="22"/>
      <c r="C632" s="22"/>
      <c r="D632" s="22"/>
      <c r="E632" s="22"/>
      <c r="F632" s="22"/>
      <c r="G632" s="23" t="s">
        <v>3</v>
      </c>
      <c r="H632" s="24" t="s">
        <v>19</v>
      </c>
      <c r="I632" s="24"/>
      <c r="J632" s="24" t="s">
        <v>64</v>
      </c>
      <c r="K632" s="24"/>
      <c r="L632" s="23" t="s">
        <v>65</v>
      </c>
    </row>
    <row r="633" spans="1:12" ht="15" customHeight="1">
      <c r="A633" s="25" t="s">
        <v>69</v>
      </c>
      <c r="B633" s="33" t="s">
        <v>70</v>
      </c>
      <c r="C633" s="33"/>
      <c r="D633" s="33"/>
      <c r="E633" s="33"/>
      <c r="F633" s="33"/>
      <c r="G633" s="25" t="s">
        <v>68</v>
      </c>
      <c r="H633" s="34">
        <v>2</v>
      </c>
      <c r="I633" s="34"/>
      <c r="J633" s="35">
        <v>23.6</v>
      </c>
      <c r="K633" s="35"/>
      <c r="L633" s="36">
        <f>ROUND(ROUND(H633,8)*J633,2)</f>
        <v>47.2</v>
      </c>
    </row>
    <row r="634" spans="1:12" ht="15" customHeight="1">
      <c r="A634" s="3"/>
      <c r="B634" s="3"/>
      <c r="C634" s="3"/>
      <c r="D634" s="3"/>
      <c r="E634" s="3"/>
      <c r="F634" s="3"/>
      <c r="G634" s="3"/>
      <c r="H634" s="30" t="s">
        <v>71</v>
      </c>
      <c r="I634" s="30"/>
      <c r="J634" s="30"/>
      <c r="K634" s="30"/>
      <c r="L634" s="37">
        <f>SUM(L633:L633)</f>
        <v>47.2</v>
      </c>
    </row>
    <row r="635" spans="1:12" ht="15" customHeight="1">
      <c r="A635" s="3"/>
      <c r="B635" s="3"/>
      <c r="C635" s="3"/>
      <c r="D635" s="3"/>
      <c r="E635" s="3"/>
      <c r="F635" s="3"/>
      <c r="G635" s="3"/>
      <c r="H635" s="18" t="s">
        <v>72</v>
      </c>
      <c r="I635" s="18"/>
      <c r="J635" s="18"/>
      <c r="K635" s="18"/>
      <c r="L635" s="32">
        <f>SUM(L631,L634)</f>
        <v>593.72260000000006</v>
      </c>
    </row>
    <row r="636" spans="1:12" ht="15" customHeight="1">
      <c r="A636" s="3"/>
      <c r="B636" s="3"/>
      <c r="C636" s="3"/>
      <c r="D636" s="3"/>
      <c r="E636" s="3"/>
      <c r="F636" s="3"/>
      <c r="G636" s="3"/>
      <c r="H636" s="18" t="s">
        <v>73</v>
      </c>
      <c r="I636" s="18"/>
      <c r="J636" s="18"/>
      <c r="K636" s="18"/>
      <c r="L636" s="38">
        <v>1500</v>
      </c>
    </row>
    <row r="637" spans="1:12" ht="15" customHeight="1">
      <c r="A637" s="3"/>
      <c r="B637" s="3"/>
      <c r="C637" s="3"/>
      <c r="D637" s="3"/>
      <c r="E637" s="3"/>
      <c r="F637" s="3"/>
      <c r="G637" s="3"/>
      <c r="H637" s="18" t="s">
        <v>74</v>
      </c>
      <c r="I637" s="18"/>
      <c r="J637" s="18"/>
      <c r="K637" s="18"/>
      <c r="L637" s="32">
        <f>ROUND(L635/L636,4)</f>
        <v>0.39579999999999999</v>
      </c>
    </row>
    <row r="638" spans="1:12" ht="15" customHeight="1">
      <c r="A638" s="3"/>
      <c r="B638" s="3"/>
      <c r="C638" s="3"/>
      <c r="D638" s="3"/>
      <c r="E638" s="3"/>
      <c r="F638" s="3"/>
      <c r="G638" s="3"/>
      <c r="H638" s="18" t="s">
        <v>179</v>
      </c>
      <c r="I638" s="18"/>
      <c r="J638" s="18"/>
      <c r="K638" s="18"/>
      <c r="L638" s="32">
        <f>ROUND((((D629*J629)+(D630*J630)+L634)/L636)*0.14409,4)</f>
        <v>2.8199999999999999E-2</v>
      </c>
    </row>
    <row r="639" spans="1:12" ht="20.100000000000001" customHeight="1">
      <c r="A639" s="22" t="s">
        <v>75</v>
      </c>
      <c r="B639" s="22"/>
      <c r="C639" s="22"/>
      <c r="D639" s="22"/>
      <c r="E639" s="22"/>
      <c r="F639" s="22"/>
      <c r="G639" s="23" t="s">
        <v>3</v>
      </c>
      <c r="H639" s="24" t="s">
        <v>19</v>
      </c>
      <c r="I639" s="24"/>
      <c r="J639" s="24" t="s">
        <v>76</v>
      </c>
      <c r="K639" s="24"/>
      <c r="L639" s="23" t="s">
        <v>20</v>
      </c>
    </row>
    <row r="640" spans="1:12" ht="15" customHeight="1">
      <c r="A640" s="25" t="s">
        <v>218</v>
      </c>
      <c r="B640" s="26" t="s">
        <v>219</v>
      </c>
      <c r="C640" s="26"/>
      <c r="D640" s="26"/>
      <c r="E640" s="26"/>
      <c r="F640" s="26"/>
      <c r="G640" s="25" t="s">
        <v>94</v>
      </c>
      <c r="H640" s="34">
        <v>4.4999999999999999E-4</v>
      </c>
      <c r="I640" s="34"/>
      <c r="J640" s="28">
        <v>0</v>
      </c>
      <c r="K640" s="28"/>
      <c r="L640" s="29">
        <f>ROUND(ROUND(H640,8)*J640,2)</f>
        <v>0</v>
      </c>
    </row>
    <row r="641" spans="1:12" ht="15" customHeight="1">
      <c r="A641" s="3"/>
      <c r="B641" s="3"/>
      <c r="C641" s="3"/>
      <c r="D641" s="3"/>
      <c r="E641" s="3"/>
      <c r="F641" s="3"/>
      <c r="G641" s="3"/>
      <c r="H641" s="30" t="s">
        <v>87</v>
      </c>
      <c r="I641" s="30"/>
      <c r="J641" s="30"/>
      <c r="K641" s="30"/>
      <c r="L641" s="31">
        <f>SUM(L640:L640)</f>
        <v>0</v>
      </c>
    </row>
    <row r="642" spans="1:12" ht="15" customHeight="1">
      <c r="A642" s="3"/>
      <c r="B642" s="3"/>
      <c r="C642" s="3"/>
      <c r="D642" s="3"/>
      <c r="E642" s="3"/>
      <c r="F642" s="3"/>
      <c r="G642" s="3"/>
      <c r="H642" s="18" t="s">
        <v>39</v>
      </c>
      <c r="I642" s="18"/>
      <c r="J642" s="18"/>
      <c r="K642" s="18"/>
      <c r="L642" s="32">
        <f>SUM(L637,L638,L641)</f>
        <v>0.42399999999999999</v>
      </c>
    </row>
    <row r="643" spans="1:12" ht="15" customHeight="1">
      <c r="A643" s="3"/>
      <c r="B643" s="3"/>
      <c r="C643" s="3"/>
      <c r="D643" s="3"/>
      <c r="E643" s="3"/>
      <c r="F643" s="3"/>
      <c r="G643" s="3"/>
      <c r="H643" s="18" t="s">
        <v>13</v>
      </c>
      <c r="I643" s="18"/>
      <c r="J643" s="18"/>
      <c r="K643" s="18"/>
      <c r="L643" s="19">
        <f>ROUND(SUM(L642),4)</f>
        <v>0.42399999999999999</v>
      </c>
    </row>
    <row r="644" spans="1:12" ht="9.9499999999999993" customHeight="1">
      <c r="A644" s="3"/>
      <c r="B644" s="3"/>
      <c r="C644" s="3"/>
      <c r="D644" s="3"/>
      <c r="E644" s="3"/>
      <c r="F644" s="3"/>
      <c r="G644" s="3"/>
      <c r="H644" s="4"/>
      <c r="I644" s="4"/>
      <c r="J644" s="4"/>
      <c r="K644" s="4"/>
      <c r="L644" s="4"/>
    </row>
    <row r="645" spans="1:12" ht="20.100000000000001" customHeight="1">
      <c r="A645" s="5" t="s">
        <v>220</v>
      </c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1:12" ht="12.95" customHeight="1">
      <c r="A646" s="47" t="s">
        <v>113</v>
      </c>
      <c r="B646" s="47"/>
      <c r="C646" s="47"/>
      <c r="D646" s="48" t="s">
        <v>114</v>
      </c>
      <c r="E646" s="48"/>
      <c r="F646" s="24" t="s">
        <v>115</v>
      </c>
      <c r="G646" s="24"/>
      <c r="H646" s="24" t="s">
        <v>116</v>
      </c>
      <c r="I646" s="24"/>
      <c r="J646" s="24"/>
      <c r="K646" s="24"/>
      <c r="L646" s="24" t="s">
        <v>65</v>
      </c>
    </row>
    <row r="647" spans="1:12" ht="12" customHeight="1">
      <c r="A647" s="47"/>
      <c r="B647" s="47"/>
      <c r="C647" s="47"/>
      <c r="D647" s="48"/>
      <c r="E647" s="48"/>
      <c r="F647" s="8" t="s">
        <v>117</v>
      </c>
      <c r="G647" s="8" t="s">
        <v>118</v>
      </c>
      <c r="H647" s="7" t="s">
        <v>117</v>
      </c>
      <c r="I647" s="7"/>
      <c r="J647" s="7" t="s">
        <v>118</v>
      </c>
      <c r="K647" s="7"/>
      <c r="L647" s="24"/>
    </row>
    <row r="648" spans="1:12" ht="15" customHeight="1">
      <c r="A648" s="25" t="s">
        <v>174</v>
      </c>
      <c r="B648" s="26" t="s">
        <v>175</v>
      </c>
      <c r="C648" s="26"/>
      <c r="D648" s="34">
        <v>1</v>
      </c>
      <c r="E648" s="34"/>
      <c r="F648" s="49">
        <v>0.71</v>
      </c>
      <c r="G648" s="49">
        <v>0.28999999999999998</v>
      </c>
      <c r="H648" s="50">
        <v>303.88130000000001</v>
      </c>
      <c r="I648" s="50"/>
      <c r="J648" s="50">
        <v>147.39400000000001</v>
      </c>
      <c r="K648" s="50"/>
      <c r="L648" s="32">
        <f>ROUND(D648*(ROUND(F648*H648,4)+ROUND(G648*J648,4)),4)</f>
        <v>258.5</v>
      </c>
    </row>
    <row r="649" spans="1:12" ht="15.95" customHeight="1">
      <c r="A649" s="25" t="s">
        <v>221</v>
      </c>
      <c r="B649" s="26" t="s">
        <v>222</v>
      </c>
      <c r="C649" s="26"/>
      <c r="D649" s="34">
        <v>1</v>
      </c>
      <c r="E649" s="34"/>
      <c r="F649" s="49">
        <v>0.82</v>
      </c>
      <c r="G649" s="49">
        <v>0.18</v>
      </c>
      <c r="H649" s="50">
        <v>345.48590000000002</v>
      </c>
      <c r="I649" s="50"/>
      <c r="J649" s="50">
        <v>136.60499999999999</v>
      </c>
      <c r="K649" s="50"/>
      <c r="L649" s="32">
        <f>ROUND(D649*(ROUND(F649*H649,4)+ROUND(G649*J649,4)),4)</f>
        <v>307.88729999999998</v>
      </c>
    </row>
    <row r="650" spans="1:12" ht="15" customHeight="1">
      <c r="A650" s="25" t="s">
        <v>223</v>
      </c>
      <c r="B650" s="26" t="s">
        <v>224</v>
      </c>
      <c r="C650" s="26"/>
      <c r="D650" s="34">
        <v>1</v>
      </c>
      <c r="E650" s="34"/>
      <c r="F650" s="49">
        <v>1</v>
      </c>
      <c r="G650" s="49">
        <v>0</v>
      </c>
      <c r="H650" s="50">
        <v>512.43949999999995</v>
      </c>
      <c r="I650" s="50"/>
      <c r="J650" s="50">
        <v>223.0275</v>
      </c>
      <c r="K650" s="50"/>
      <c r="L650" s="32">
        <f>ROUND(D650*(ROUND(F650*H650,4)+ROUND(G650*J650,4)),4)</f>
        <v>512.43949999999995</v>
      </c>
    </row>
    <row r="651" spans="1:12" ht="15" customHeight="1">
      <c r="A651" s="3"/>
      <c r="B651" s="3"/>
      <c r="C651" s="3"/>
      <c r="D651" s="3"/>
      <c r="E651" s="3"/>
      <c r="F651" s="3"/>
      <c r="G651" s="3"/>
      <c r="H651" s="30" t="s">
        <v>121</v>
      </c>
      <c r="I651" s="30"/>
      <c r="J651" s="30"/>
      <c r="K651" s="30"/>
      <c r="L651" s="51">
        <f>SUM(L647:L650)</f>
        <v>1078.8267999999998</v>
      </c>
    </row>
    <row r="652" spans="1:12" ht="20.100000000000001" customHeight="1">
      <c r="A652" s="22" t="s">
        <v>63</v>
      </c>
      <c r="B652" s="22"/>
      <c r="C652" s="22"/>
      <c r="D652" s="22"/>
      <c r="E652" s="22"/>
      <c r="F652" s="22"/>
      <c r="G652" s="23" t="s">
        <v>3</v>
      </c>
      <c r="H652" s="24" t="s">
        <v>19</v>
      </c>
      <c r="I652" s="24"/>
      <c r="J652" s="24" t="s">
        <v>64</v>
      </c>
      <c r="K652" s="24"/>
      <c r="L652" s="23" t="s">
        <v>65</v>
      </c>
    </row>
    <row r="653" spans="1:12" ht="15" customHeight="1">
      <c r="A653" s="25" t="s">
        <v>69</v>
      </c>
      <c r="B653" s="33" t="s">
        <v>70</v>
      </c>
      <c r="C653" s="33"/>
      <c r="D653" s="33"/>
      <c r="E653" s="33"/>
      <c r="F653" s="33"/>
      <c r="G653" s="25" t="s">
        <v>68</v>
      </c>
      <c r="H653" s="34">
        <v>8</v>
      </c>
      <c r="I653" s="34"/>
      <c r="J653" s="35">
        <v>23.6</v>
      </c>
      <c r="K653" s="35"/>
      <c r="L653" s="36">
        <f>ROUND(ROUND(H653,8)*J653,2)</f>
        <v>188.8</v>
      </c>
    </row>
    <row r="654" spans="1:12" ht="15" customHeight="1">
      <c r="A654" s="3"/>
      <c r="B654" s="3"/>
      <c r="C654" s="3"/>
      <c r="D654" s="3"/>
      <c r="E654" s="3"/>
      <c r="F654" s="3"/>
      <c r="G654" s="3"/>
      <c r="H654" s="30" t="s">
        <v>71</v>
      </c>
      <c r="I654" s="30"/>
      <c r="J654" s="30"/>
      <c r="K654" s="30"/>
      <c r="L654" s="37">
        <f>SUM(L653:L653)</f>
        <v>188.8</v>
      </c>
    </row>
    <row r="655" spans="1:12" ht="15" customHeight="1">
      <c r="A655" s="3"/>
      <c r="B655" s="3"/>
      <c r="C655" s="3"/>
      <c r="D655" s="3"/>
      <c r="E655" s="3"/>
      <c r="F655" s="3"/>
      <c r="G655" s="3"/>
      <c r="H655" s="18" t="s">
        <v>72</v>
      </c>
      <c r="I655" s="18"/>
      <c r="J655" s="18"/>
      <c r="K655" s="18"/>
      <c r="L655" s="32">
        <f>SUM(L651,L654)</f>
        <v>1267.6267999999998</v>
      </c>
    </row>
    <row r="656" spans="1:12" ht="15" customHeight="1">
      <c r="A656" s="3"/>
      <c r="B656" s="3"/>
      <c r="C656" s="3"/>
      <c r="D656" s="3"/>
      <c r="E656" s="3"/>
      <c r="F656" s="3"/>
      <c r="G656" s="3"/>
      <c r="H656" s="18" t="s">
        <v>73</v>
      </c>
      <c r="I656" s="18"/>
      <c r="J656" s="18"/>
      <c r="K656" s="18"/>
      <c r="L656" s="38">
        <v>99.6</v>
      </c>
    </row>
    <row r="657" spans="1:12" ht="15" customHeight="1">
      <c r="A657" s="3"/>
      <c r="B657" s="3"/>
      <c r="C657" s="3"/>
      <c r="D657" s="3"/>
      <c r="E657" s="3"/>
      <c r="F657" s="3"/>
      <c r="G657" s="3"/>
      <c r="H657" s="18" t="s">
        <v>74</v>
      </c>
      <c r="I657" s="18"/>
      <c r="J657" s="18"/>
      <c r="K657" s="18"/>
      <c r="L657" s="32">
        <f>ROUND(L655/L656,4)</f>
        <v>12.7272</v>
      </c>
    </row>
    <row r="658" spans="1:12" ht="15" customHeight="1">
      <c r="A658" s="3"/>
      <c r="B658" s="3"/>
      <c r="C658" s="3"/>
      <c r="D658" s="3"/>
      <c r="E658" s="3"/>
      <c r="F658" s="3"/>
      <c r="G658" s="3"/>
      <c r="H658" s="18" t="s">
        <v>207</v>
      </c>
      <c r="I658" s="18"/>
      <c r="J658" s="18"/>
      <c r="K658" s="18"/>
      <c r="L658" s="32">
        <f>ROUND((((D648*J648)+(D649*J649)+(D650*J650)+L654)/L656)*0.11638,4)</f>
        <v>0.81310000000000004</v>
      </c>
    </row>
    <row r="659" spans="1:12" ht="20.100000000000001" customHeight="1">
      <c r="A659" s="22" t="s">
        <v>18</v>
      </c>
      <c r="B659" s="22"/>
      <c r="C659" s="22"/>
      <c r="D659" s="22"/>
      <c r="E659" s="22"/>
      <c r="F659" s="22"/>
      <c r="G659" s="23" t="s">
        <v>3</v>
      </c>
      <c r="H659" s="24" t="s">
        <v>19</v>
      </c>
      <c r="I659" s="24"/>
      <c r="J659" s="24" t="s">
        <v>5</v>
      </c>
      <c r="K659" s="24"/>
      <c r="L659" s="23" t="s">
        <v>20</v>
      </c>
    </row>
    <row r="660" spans="1:12" ht="15" customHeight="1">
      <c r="A660" s="25" t="s">
        <v>225</v>
      </c>
      <c r="B660" s="26" t="s">
        <v>226</v>
      </c>
      <c r="C660" s="26"/>
      <c r="D660" s="26"/>
      <c r="E660" s="26"/>
      <c r="F660" s="26"/>
      <c r="G660" s="25" t="s">
        <v>94</v>
      </c>
      <c r="H660" s="27">
        <v>1</v>
      </c>
      <c r="I660" s="27"/>
      <c r="J660" s="28">
        <v>233.65</v>
      </c>
      <c r="K660" s="28"/>
      <c r="L660" s="29">
        <f>ROUND(ROUND(H660,8)*J660,2)</f>
        <v>233.65</v>
      </c>
    </row>
    <row r="661" spans="1:12" ht="15" customHeight="1">
      <c r="A661" s="3"/>
      <c r="B661" s="3"/>
      <c r="C661" s="3"/>
      <c r="D661" s="3"/>
      <c r="E661" s="3"/>
      <c r="F661" s="3"/>
      <c r="G661" s="3"/>
      <c r="H661" s="30" t="s">
        <v>38</v>
      </c>
      <c r="I661" s="30"/>
      <c r="J661" s="30"/>
      <c r="K661" s="30"/>
      <c r="L661" s="31">
        <f>SUM(L660:L660)</f>
        <v>233.65</v>
      </c>
    </row>
    <row r="662" spans="1:12" ht="15" customHeight="1">
      <c r="A662" s="22" t="s">
        <v>90</v>
      </c>
      <c r="B662" s="22"/>
      <c r="C662" s="22"/>
      <c r="D662" s="7" t="s">
        <v>91</v>
      </c>
      <c r="E662" s="7"/>
      <c r="F662" s="7" t="s">
        <v>92</v>
      </c>
      <c r="G662" s="7"/>
      <c r="H662" s="7" t="s">
        <v>19</v>
      </c>
      <c r="I662" s="7"/>
      <c r="J662" s="7" t="s">
        <v>5</v>
      </c>
      <c r="K662" s="7"/>
      <c r="L662" s="8" t="s">
        <v>20</v>
      </c>
    </row>
    <row r="663" spans="1:12" ht="27.95" customHeight="1">
      <c r="A663" s="39" t="s">
        <v>225</v>
      </c>
      <c r="B663" s="40" t="s">
        <v>227</v>
      </c>
      <c r="C663" s="40"/>
      <c r="D663" s="41" t="s">
        <v>94</v>
      </c>
      <c r="E663" s="41"/>
      <c r="F663" s="41" t="s">
        <v>228</v>
      </c>
      <c r="G663" s="41"/>
      <c r="H663" s="42">
        <v>1</v>
      </c>
      <c r="I663" s="42"/>
      <c r="J663" s="43">
        <v>8.31</v>
      </c>
      <c r="K663" s="43"/>
      <c r="L663" s="44">
        <f>ROUND(ROUND(H663,8)*J663,2)</f>
        <v>8.31</v>
      </c>
    </row>
    <row r="664" spans="1:12" ht="15" customHeight="1">
      <c r="A664" s="3"/>
      <c r="B664" s="3"/>
      <c r="C664" s="3"/>
      <c r="D664" s="3"/>
      <c r="E664" s="3"/>
      <c r="F664" s="3"/>
      <c r="G664" s="3"/>
      <c r="H664" s="30" t="s">
        <v>98</v>
      </c>
      <c r="I664" s="30"/>
      <c r="J664" s="30"/>
      <c r="K664" s="30"/>
      <c r="L664" s="29">
        <f>SUM(L663:L663)</f>
        <v>8.31</v>
      </c>
    </row>
    <row r="665" spans="1:12" ht="12.95" customHeight="1">
      <c r="A665" s="22" t="s">
        <v>99</v>
      </c>
      <c r="B665" s="22"/>
      <c r="C665" s="7" t="s">
        <v>100</v>
      </c>
      <c r="D665" s="7" t="s">
        <v>101</v>
      </c>
      <c r="E665" s="7"/>
      <c r="F665" s="7" t="s">
        <v>102</v>
      </c>
      <c r="G665" s="7"/>
      <c r="H665" s="7" t="s">
        <v>103</v>
      </c>
      <c r="I665" s="7"/>
      <c r="J665" s="7" t="s">
        <v>104</v>
      </c>
      <c r="K665" s="7"/>
      <c r="L665" s="7" t="s">
        <v>20</v>
      </c>
    </row>
    <row r="666" spans="1:12" ht="12" customHeight="1">
      <c r="A666" s="22"/>
      <c r="B666" s="22"/>
      <c r="C666" s="7"/>
      <c r="D666" s="7"/>
      <c r="E666" s="7"/>
      <c r="F666" s="8" t="s">
        <v>105</v>
      </c>
      <c r="G666" s="8" t="s">
        <v>106</v>
      </c>
      <c r="H666" s="8" t="s">
        <v>105</v>
      </c>
      <c r="I666" s="8" t="s">
        <v>106</v>
      </c>
      <c r="J666" s="8" t="s">
        <v>105</v>
      </c>
      <c r="K666" s="8" t="s">
        <v>106</v>
      </c>
      <c r="L666" s="7"/>
    </row>
    <row r="667" spans="1:12" ht="27.95" customHeight="1">
      <c r="A667" s="39" t="s">
        <v>225</v>
      </c>
      <c r="B667" s="45" t="s">
        <v>227</v>
      </c>
      <c r="C667" s="39" t="s">
        <v>108</v>
      </c>
      <c r="D667" s="42">
        <v>1</v>
      </c>
      <c r="E667" s="42"/>
      <c r="F667" s="46">
        <v>0</v>
      </c>
      <c r="G667" s="44">
        <v>1.28</v>
      </c>
      <c r="H667" s="46">
        <v>0</v>
      </c>
      <c r="I667" s="44">
        <v>1.02</v>
      </c>
      <c r="J667" s="46">
        <v>0</v>
      </c>
      <c r="K667" s="44">
        <v>0.84</v>
      </c>
      <c r="L667" s="44">
        <f>ROUND(D667*((ROUND(F667*G667,2)+ROUND(H667*I667,2)+ROUND(J667*K667,2))),2)</f>
        <v>0</v>
      </c>
    </row>
    <row r="668" spans="1:12" ht="15" customHeight="1">
      <c r="A668" s="3"/>
      <c r="B668" s="3"/>
      <c r="C668" s="3"/>
      <c r="D668" s="3"/>
      <c r="E668" s="3"/>
      <c r="F668" s="3"/>
      <c r="G668" s="3"/>
      <c r="H668" s="30" t="s">
        <v>111</v>
      </c>
      <c r="I668" s="30"/>
      <c r="J668" s="30"/>
      <c r="K668" s="30"/>
      <c r="L668" s="29">
        <f>SUM(L666:L667)</f>
        <v>0</v>
      </c>
    </row>
    <row r="669" spans="1:12" ht="15" customHeight="1">
      <c r="A669" s="3"/>
      <c r="B669" s="3"/>
      <c r="C669" s="3"/>
      <c r="D669" s="3"/>
      <c r="E669" s="3"/>
      <c r="F669" s="3"/>
      <c r="G669" s="3"/>
      <c r="H669" s="18" t="s">
        <v>39</v>
      </c>
      <c r="I669" s="18"/>
      <c r="J669" s="18"/>
      <c r="K669" s="18"/>
      <c r="L669" s="32">
        <f>SUM(L657,L658,L661,L664,L668)</f>
        <v>255.50030000000001</v>
      </c>
    </row>
    <row r="670" spans="1:12" ht="15" customHeight="1">
      <c r="A670" s="17" t="s">
        <v>229</v>
      </c>
      <c r="B670" s="17"/>
      <c r="C670" s="17"/>
      <c r="D670" s="17"/>
      <c r="E670" s="3"/>
      <c r="F670" s="3"/>
      <c r="G670" s="3"/>
      <c r="H670" s="18" t="s">
        <v>13</v>
      </c>
      <c r="I670" s="18"/>
      <c r="J670" s="18"/>
      <c r="K670" s="18"/>
      <c r="L670" s="19">
        <f>ROUND(SUM(L669),4)</f>
        <v>255.50030000000001</v>
      </c>
    </row>
    <row r="671" spans="1:12" ht="2.1" customHeight="1">
      <c r="A671" s="17"/>
      <c r="B671" s="17"/>
      <c r="C671" s="17"/>
      <c r="D671" s="17"/>
      <c r="E671" s="3"/>
      <c r="F671" s="3"/>
      <c r="G671" s="3"/>
      <c r="H671" s="3"/>
      <c r="I671" s="3"/>
      <c r="J671" s="3"/>
      <c r="K671" s="3"/>
      <c r="L671" s="3"/>
    </row>
    <row r="672" spans="1:12" ht="9.9499999999999993" customHeight="1">
      <c r="A672" s="3"/>
      <c r="B672" s="3"/>
      <c r="C672" s="3"/>
      <c r="D672" s="3"/>
      <c r="E672" s="3"/>
      <c r="F672" s="3"/>
      <c r="G672" s="3"/>
      <c r="H672" s="4"/>
      <c r="I672" s="4"/>
      <c r="J672" s="4"/>
      <c r="K672" s="4"/>
      <c r="L672" s="4"/>
    </row>
    <row r="673" spans="1:12" ht="20.100000000000001" customHeight="1">
      <c r="A673" s="5" t="s">
        <v>230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</row>
    <row r="674" spans="1:12" ht="12.95" customHeight="1">
      <c r="A674" s="47" t="s">
        <v>113</v>
      </c>
      <c r="B674" s="47"/>
      <c r="C674" s="47"/>
      <c r="D674" s="48" t="s">
        <v>114</v>
      </c>
      <c r="E674" s="48"/>
      <c r="F674" s="24" t="s">
        <v>115</v>
      </c>
      <c r="G674" s="24"/>
      <c r="H674" s="24" t="s">
        <v>116</v>
      </c>
      <c r="I674" s="24"/>
      <c r="J674" s="24"/>
      <c r="K674" s="24"/>
      <c r="L674" s="24" t="s">
        <v>65</v>
      </c>
    </row>
    <row r="675" spans="1:12" ht="12" customHeight="1">
      <c r="A675" s="47"/>
      <c r="B675" s="47"/>
      <c r="C675" s="47"/>
      <c r="D675" s="48"/>
      <c r="E675" s="48"/>
      <c r="F675" s="8" t="s">
        <v>117</v>
      </c>
      <c r="G675" s="8" t="s">
        <v>118</v>
      </c>
      <c r="H675" s="7" t="s">
        <v>117</v>
      </c>
      <c r="I675" s="7"/>
      <c r="J675" s="7" t="s">
        <v>118</v>
      </c>
      <c r="K675" s="7"/>
      <c r="L675" s="24"/>
    </row>
    <row r="676" spans="1:12" ht="15" customHeight="1">
      <c r="A676" s="25" t="s">
        <v>231</v>
      </c>
      <c r="B676" s="26" t="s">
        <v>232</v>
      </c>
      <c r="C676" s="26"/>
      <c r="D676" s="34">
        <v>1</v>
      </c>
      <c r="E676" s="34"/>
      <c r="F676" s="49">
        <v>1</v>
      </c>
      <c r="G676" s="49">
        <v>0</v>
      </c>
      <c r="H676" s="50">
        <v>313.64170000000001</v>
      </c>
      <c r="I676" s="50"/>
      <c r="J676" s="50">
        <v>91.522400000000005</v>
      </c>
      <c r="K676" s="50"/>
      <c r="L676" s="32">
        <f>ROUND(D676*(ROUND(F676*H676,4)+ROUND(G676*J676,4)),4)</f>
        <v>313.64170000000001</v>
      </c>
    </row>
    <row r="677" spans="1:12" ht="15" customHeight="1">
      <c r="A677" s="3"/>
      <c r="B677" s="3"/>
      <c r="C677" s="3"/>
      <c r="D677" s="3"/>
      <c r="E677" s="3"/>
      <c r="F677" s="3"/>
      <c r="G677" s="3"/>
      <c r="H677" s="30" t="s">
        <v>121</v>
      </c>
      <c r="I677" s="30"/>
      <c r="J677" s="30"/>
      <c r="K677" s="30"/>
      <c r="L677" s="51">
        <f>SUM(L675:L676)</f>
        <v>313.64170000000001</v>
      </c>
    </row>
    <row r="678" spans="1:12" ht="15" customHeight="1">
      <c r="A678" s="3"/>
      <c r="B678" s="3"/>
      <c r="C678" s="3"/>
      <c r="D678" s="3"/>
      <c r="E678" s="3"/>
      <c r="F678" s="3"/>
      <c r="G678" s="3"/>
      <c r="H678" s="18" t="s">
        <v>72</v>
      </c>
      <c r="I678" s="18"/>
      <c r="J678" s="18"/>
      <c r="K678" s="18"/>
      <c r="L678" s="32">
        <f>SUM(L677)</f>
        <v>313.64170000000001</v>
      </c>
    </row>
    <row r="679" spans="1:12" ht="15" customHeight="1">
      <c r="A679" s="3"/>
      <c r="B679" s="3"/>
      <c r="C679" s="3"/>
      <c r="D679" s="3"/>
      <c r="E679" s="3"/>
      <c r="F679" s="3"/>
      <c r="G679" s="3"/>
      <c r="H679" s="18" t="s">
        <v>73</v>
      </c>
      <c r="I679" s="18"/>
      <c r="J679" s="18"/>
      <c r="K679" s="18"/>
      <c r="L679" s="38">
        <v>373.5</v>
      </c>
    </row>
    <row r="680" spans="1:12" ht="15" customHeight="1">
      <c r="A680" s="3"/>
      <c r="B680" s="3"/>
      <c r="C680" s="3"/>
      <c r="D680" s="3"/>
      <c r="E680" s="3"/>
      <c r="F680" s="3"/>
      <c r="G680" s="3"/>
      <c r="H680" s="18" t="s">
        <v>74</v>
      </c>
      <c r="I680" s="18"/>
      <c r="J680" s="18"/>
      <c r="K680" s="18"/>
      <c r="L680" s="32">
        <f>ROUND(L678/L679,4)</f>
        <v>0.8397</v>
      </c>
    </row>
    <row r="681" spans="1:12" ht="15" customHeight="1">
      <c r="A681" s="3"/>
      <c r="B681" s="3"/>
      <c r="C681" s="3"/>
      <c r="D681" s="3"/>
      <c r="E681" s="3"/>
      <c r="F681" s="3"/>
      <c r="G681" s="3"/>
      <c r="H681" s="18" t="s">
        <v>39</v>
      </c>
      <c r="I681" s="18"/>
      <c r="J681" s="18"/>
      <c r="K681" s="18"/>
      <c r="L681" s="32">
        <f>SUM(L680)</f>
        <v>0.8397</v>
      </c>
    </row>
    <row r="682" spans="1:12" ht="15" customHeight="1">
      <c r="A682" s="3"/>
      <c r="B682" s="3"/>
      <c r="C682" s="3"/>
      <c r="D682" s="3"/>
      <c r="E682" s="3"/>
      <c r="F682" s="3"/>
      <c r="G682" s="3"/>
      <c r="H682" s="18" t="s">
        <v>13</v>
      </c>
      <c r="I682" s="18"/>
      <c r="J682" s="18"/>
      <c r="K682" s="18"/>
      <c r="L682" s="19">
        <f>ROUND(SUM(L681),4)</f>
        <v>0.8397</v>
      </c>
    </row>
    <row r="683" spans="1:12" ht="9.9499999999999993" customHeight="1">
      <c r="A683" s="3"/>
      <c r="B683" s="3"/>
      <c r="C683" s="3"/>
      <c r="D683" s="3"/>
      <c r="E683" s="3"/>
      <c r="F683" s="3"/>
      <c r="G683" s="3"/>
      <c r="H683" s="4"/>
      <c r="I683" s="4"/>
      <c r="J683" s="4"/>
      <c r="K683" s="4"/>
      <c r="L683" s="4"/>
    </row>
    <row r="684" spans="1:12" ht="20.100000000000001" customHeight="1">
      <c r="A684" s="5" t="s">
        <v>233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</row>
    <row r="685" spans="1:12" ht="12.95" customHeight="1">
      <c r="A685" s="47" t="s">
        <v>113</v>
      </c>
      <c r="B685" s="47"/>
      <c r="C685" s="47"/>
      <c r="D685" s="48" t="s">
        <v>114</v>
      </c>
      <c r="E685" s="48"/>
      <c r="F685" s="24" t="s">
        <v>115</v>
      </c>
      <c r="G685" s="24"/>
      <c r="H685" s="24" t="s">
        <v>116</v>
      </c>
      <c r="I685" s="24"/>
      <c r="J685" s="24"/>
      <c r="K685" s="24"/>
      <c r="L685" s="24" t="s">
        <v>65</v>
      </c>
    </row>
    <row r="686" spans="1:12" ht="12" customHeight="1">
      <c r="A686" s="47"/>
      <c r="B686" s="47"/>
      <c r="C686" s="47"/>
      <c r="D686" s="48"/>
      <c r="E686" s="48"/>
      <c r="F686" s="8" t="s">
        <v>117</v>
      </c>
      <c r="G686" s="8" t="s">
        <v>118</v>
      </c>
      <c r="H686" s="7" t="s">
        <v>117</v>
      </c>
      <c r="I686" s="7"/>
      <c r="J686" s="7" t="s">
        <v>118</v>
      </c>
      <c r="K686" s="7"/>
      <c r="L686" s="24"/>
    </row>
    <row r="687" spans="1:12" ht="15" customHeight="1">
      <c r="A687" s="25" t="s">
        <v>231</v>
      </c>
      <c r="B687" s="26" t="s">
        <v>232</v>
      </c>
      <c r="C687" s="26"/>
      <c r="D687" s="34">
        <v>1</v>
      </c>
      <c r="E687" s="34"/>
      <c r="F687" s="49">
        <v>1</v>
      </c>
      <c r="G687" s="49">
        <v>0</v>
      </c>
      <c r="H687" s="50">
        <v>313.64170000000001</v>
      </c>
      <c r="I687" s="50"/>
      <c r="J687" s="50">
        <v>91.522400000000005</v>
      </c>
      <c r="K687" s="50"/>
      <c r="L687" s="32">
        <f>ROUND(D687*(ROUND(F687*H687,4)+ROUND(G687*J687,4)),4)</f>
        <v>313.64170000000001</v>
      </c>
    </row>
    <row r="688" spans="1:12" ht="15" customHeight="1">
      <c r="A688" s="3"/>
      <c r="B688" s="3"/>
      <c r="C688" s="3"/>
      <c r="D688" s="3"/>
      <c r="E688" s="3"/>
      <c r="F688" s="3"/>
      <c r="G688" s="3"/>
      <c r="H688" s="30" t="s">
        <v>121</v>
      </c>
      <c r="I688" s="30"/>
      <c r="J688" s="30"/>
      <c r="K688" s="30"/>
      <c r="L688" s="51">
        <f>SUM(L686:L687)</f>
        <v>313.64170000000001</v>
      </c>
    </row>
    <row r="689" spans="1:12" ht="15" customHeight="1">
      <c r="A689" s="3"/>
      <c r="B689" s="3"/>
      <c r="C689" s="3"/>
      <c r="D689" s="3"/>
      <c r="E689" s="3"/>
      <c r="F689" s="3"/>
      <c r="G689" s="3"/>
      <c r="H689" s="18" t="s">
        <v>72</v>
      </c>
      <c r="I689" s="18"/>
      <c r="J689" s="18"/>
      <c r="K689" s="18"/>
      <c r="L689" s="32">
        <f>SUM(L688)</f>
        <v>313.64170000000001</v>
      </c>
    </row>
    <row r="690" spans="1:12" ht="15" customHeight="1">
      <c r="A690" s="3"/>
      <c r="B690" s="3"/>
      <c r="C690" s="3"/>
      <c r="D690" s="3"/>
      <c r="E690" s="3"/>
      <c r="F690" s="3"/>
      <c r="G690" s="3"/>
      <c r="H690" s="18" t="s">
        <v>73</v>
      </c>
      <c r="I690" s="18"/>
      <c r="J690" s="18"/>
      <c r="K690" s="18"/>
      <c r="L690" s="38">
        <v>311.25</v>
      </c>
    </row>
    <row r="691" spans="1:12" ht="15" customHeight="1">
      <c r="A691" s="3"/>
      <c r="B691" s="3"/>
      <c r="C691" s="3"/>
      <c r="D691" s="3"/>
      <c r="E691" s="3"/>
      <c r="F691" s="3"/>
      <c r="G691" s="3"/>
      <c r="H691" s="18" t="s">
        <v>74</v>
      </c>
      <c r="I691" s="18"/>
      <c r="J691" s="18"/>
      <c r="K691" s="18"/>
      <c r="L691" s="32">
        <f>ROUND(L689/L690,4)</f>
        <v>1.0077</v>
      </c>
    </row>
    <row r="692" spans="1:12" ht="15" customHeight="1">
      <c r="A692" s="3"/>
      <c r="B692" s="3"/>
      <c r="C692" s="3"/>
      <c r="D692" s="3"/>
      <c r="E692" s="3"/>
      <c r="F692" s="3"/>
      <c r="G692" s="3"/>
      <c r="H692" s="18" t="s">
        <v>152</v>
      </c>
      <c r="I692" s="18"/>
      <c r="J692" s="18"/>
      <c r="K692" s="18"/>
      <c r="L692" s="32">
        <f>ROUND((((D687*J687))/L690)*0.04722,4)</f>
        <v>1.3899999999999999E-2</v>
      </c>
    </row>
    <row r="693" spans="1:12" ht="15" customHeight="1">
      <c r="A693" s="3"/>
      <c r="B693" s="3"/>
      <c r="C693" s="3"/>
      <c r="D693" s="3"/>
      <c r="E693" s="3"/>
      <c r="F693" s="3"/>
      <c r="G693" s="3"/>
      <c r="H693" s="18" t="s">
        <v>39</v>
      </c>
      <c r="I693" s="18"/>
      <c r="J693" s="18"/>
      <c r="K693" s="18"/>
      <c r="L693" s="32">
        <f>SUM(L691,L692)</f>
        <v>1.0216000000000001</v>
      </c>
    </row>
    <row r="694" spans="1:12" ht="15" customHeight="1">
      <c r="A694" s="3"/>
      <c r="B694" s="3"/>
      <c r="C694" s="3"/>
      <c r="D694" s="3"/>
      <c r="E694" s="3"/>
      <c r="F694" s="3"/>
      <c r="G694" s="3"/>
      <c r="H694" s="18" t="s">
        <v>13</v>
      </c>
      <c r="I694" s="18"/>
      <c r="J694" s="18"/>
      <c r="K694" s="18"/>
      <c r="L694" s="19">
        <f>ROUND(SUM(L693),4)</f>
        <v>1.0216000000000001</v>
      </c>
    </row>
    <row r="695" spans="1:12" ht="9.9499999999999993" customHeight="1">
      <c r="A695" s="3"/>
      <c r="B695" s="3"/>
      <c r="C695" s="3"/>
      <c r="D695" s="3"/>
      <c r="E695" s="3"/>
      <c r="F695" s="3"/>
      <c r="G695" s="3"/>
      <c r="H695" s="4"/>
      <c r="I695" s="4"/>
      <c r="J695" s="4"/>
      <c r="K695" s="4"/>
      <c r="L695" s="4"/>
    </row>
    <row r="696" spans="1:12" ht="20.100000000000001" customHeight="1">
      <c r="A696" s="5" t="s">
        <v>234</v>
      </c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</row>
    <row r="697" spans="1:12" ht="12.95" customHeight="1">
      <c r="A697" s="47" t="s">
        <v>113</v>
      </c>
      <c r="B697" s="47"/>
      <c r="C697" s="47"/>
      <c r="D697" s="48" t="s">
        <v>114</v>
      </c>
      <c r="E697" s="48"/>
      <c r="F697" s="24" t="s">
        <v>115</v>
      </c>
      <c r="G697" s="24"/>
      <c r="H697" s="24" t="s">
        <v>116</v>
      </c>
      <c r="I697" s="24"/>
      <c r="J697" s="24"/>
      <c r="K697" s="24"/>
      <c r="L697" s="24" t="s">
        <v>65</v>
      </c>
    </row>
    <row r="698" spans="1:12" ht="12" customHeight="1">
      <c r="A698" s="47"/>
      <c r="B698" s="47"/>
      <c r="C698" s="47"/>
      <c r="D698" s="48"/>
      <c r="E698" s="48"/>
      <c r="F698" s="8" t="s">
        <v>117</v>
      </c>
      <c r="G698" s="8" t="s">
        <v>118</v>
      </c>
      <c r="H698" s="7" t="s">
        <v>117</v>
      </c>
      <c r="I698" s="7"/>
      <c r="J698" s="7" t="s">
        <v>118</v>
      </c>
      <c r="K698" s="7"/>
      <c r="L698" s="24"/>
    </row>
    <row r="699" spans="1:12" ht="15" customHeight="1">
      <c r="A699" s="25" t="s">
        <v>235</v>
      </c>
      <c r="B699" s="26" t="s">
        <v>236</v>
      </c>
      <c r="C699" s="26"/>
      <c r="D699" s="34">
        <v>1</v>
      </c>
      <c r="E699" s="34"/>
      <c r="F699" s="49">
        <v>1</v>
      </c>
      <c r="G699" s="49">
        <v>0</v>
      </c>
      <c r="H699" s="50">
        <v>284.8759</v>
      </c>
      <c r="I699" s="50"/>
      <c r="J699" s="50">
        <v>85.810199999999995</v>
      </c>
      <c r="K699" s="50"/>
      <c r="L699" s="32">
        <f>ROUND(D699*(ROUND(F699*H699,4)+ROUND(G699*J699,4)),4)</f>
        <v>284.8759</v>
      </c>
    </row>
    <row r="700" spans="1:12" ht="15" customHeight="1">
      <c r="A700" s="3"/>
      <c r="B700" s="3"/>
      <c r="C700" s="3"/>
      <c r="D700" s="3"/>
      <c r="E700" s="3"/>
      <c r="F700" s="3"/>
      <c r="G700" s="3"/>
      <c r="H700" s="30" t="s">
        <v>121</v>
      </c>
      <c r="I700" s="30"/>
      <c r="J700" s="30"/>
      <c r="K700" s="30"/>
      <c r="L700" s="51">
        <f>SUM(L698:L699)</f>
        <v>284.8759</v>
      </c>
    </row>
    <row r="701" spans="1:12" ht="15" customHeight="1">
      <c r="A701" s="3"/>
      <c r="B701" s="3"/>
      <c r="C701" s="3"/>
      <c r="D701" s="3"/>
      <c r="E701" s="3"/>
      <c r="F701" s="3"/>
      <c r="G701" s="3"/>
      <c r="H701" s="18" t="s">
        <v>72</v>
      </c>
      <c r="I701" s="18"/>
      <c r="J701" s="18"/>
      <c r="K701" s="18"/>
      <c r="L701" s="32">
        <f>SUM(L700)</f>
        <v>284.8759</v>
      </c>
    </row>
    <row r="702" spans="1:12" ht="15" customHeight="1">
      <c r="A702" s="3"/>
      <c r="B702" s="3"/>
      <c r="C702" s="3"/>
      <c r="D702" s="3"/>
      <c r="E702" s="3"/>
      <c r="F702" s="3"/>
      <c r="G702" s="3"/>
      <c r="H702" s="18" t="s">
        <v>73</v>
      </c>
      <c r="I702" s="18"/>
      <c r="J702" s="18"/>
      <c r="K702" s="18"/>
      <c r="L702" s="38">
        <v>323.8</v>
      </c>
    </row>
    <row r="703" spans="1:12" ht="15" customHeight="1">
      <c r="A703" s="3"/>
      <c r="B703" s="3"/>
      <c r="C703" s="3"/>
      <c r="D703" s="3"/>
      <c r="E703" s="3"/>
      <c r="F703" s="3"/>
      <c r="G703" s="3"/>
      <c r="H703" s="18" t="s">
        <v>74</v>
      </c>
      <c r="I703" s="18"/>
      <c r="J703" s="18"/>
      <c r="K703" s="18"/>
      <c r="L703" s="32">
        <f>ROUND(L701/L702,4)</f>
        <v>0.87980000000000003</v>
      </c>
    </row>
    <row r="704" spans="1:12" ht="15" customHeight="1">
      <c r="A704" s="3"/>
      <c r="B704" s="3"/>
      <c r="C704" s="3"/>
      <c r="D704" s="3"/>
      <c r="E704" s="3"/>
      <c r="F704" s="3"/>
      <c r="G704" s="3"/>
      <c r="H704" s="18" t="s">
        <v>152</v>
      </c>
      <c r="I704" s="18"/>
      <c r="J704" s="18"/>
      <c r="K704" s="18"/>
      <c r="L704" s="32">
        <f>ROUND((((D699*J699))/L702)*0.04722,4)</f>
        <v>1.2500000000000001E-2</v>
      </c>
    </row>
    <row r="705" spans="1:12" ht="15" customHeight="1">
      <c r="A705" s="3"/>
      <c r="B705" s="3"/>
      <c r="C705" s="3"/>
      <c r="D705" s="3"/>
      <c r="E705" s="3"/>
      <c r="F705" s="3"/>
      <c r="G705" s="3"/>
      <c r="H705" s="18" t="s">
        <v>39</v>
      </c>
      <c r="I705" s="18"/>
      <c r="J705" s="18"/>
      <c r="K705" s="18"/>
      <c r="L705" s="32">
        <f>SUM(L703,L704)</f>
        <v>0.89229999999999998</v>
      </c>
    </row>
    <row r="706" spans="1:12" ht="15" customHeight="1">
      <c r="A706" s="3"/>
      <c r="B706" s="3"/>
      <c r="C706" s="3"/>
      <c r="D706" s="3"/>
      <c r="E706" s="3"/>
      <c r="F706" s="3"/>
      <c r="G706" s="3"/>
      <c r="H706" s="18" t="s">
        <v>13</v>
      </c>
      <c r="I706" s="18"/>
      <c r="J706" s="18"/>
      <c r="K706" s="18"/>
      <c r="L706" s="19">
        <f>ROUND(SUM(L705),4)</f>
        <v>0.89229999999999998</v>
      </c>
    </row>
    <row r="707" spans="1:12" ht="9.9499999999999993" customHeight="1">
      <c r="A707" s="3"/>
      <c r="B707" s="3"/>
      <c r="C707" s="3"/>
      <c r="D707" s="3"/>
      <c r="E707" s="3"/>
      <c r="F707" s="3"/>
      <c r="G707" s="3"/>
      <c r="H707" s="4"/>
      <c r="I707" s="4"/>
      <c r="J707" s="4"/>
      <c r="K707" s="4"/>
      <c r="L707" s="4"/>
    </row>
    <row r="708" spans="1:12" ht="20.100000000000001" customHeight="1">
      <c r="A708" s="5" t="s">
        <v>237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</row>
    <row r="709" spans="1:12" ht="20.100000000000001" customHeight="1">
      <c r="A709" s="22" t="s">
        <v>75</v>
      </c>
      <c r="B709" s="22"/>
      <c r="C709" s="22"/>
      <c r="D709" s="22"/>
      <c r="E709" s="22"/>
      <c r="F709" s="22"/>
      <c r="G709" s="23" t="s">
        <v>3</v>
      </c>
      <c r="H709" s="24" t="s">
        <v>19</v>
      </c>
      <c r="I709" s="24"/>
      <c r="J709" s="24" t="s">
        <v>76</v>
      </c>
      <c r="K709" s="24"/>
      <c r="L709" s="23" t="s">
        <v>20</v>
      </c>
    </row>
    <row r="710" spans="1:12" ht="15" customHeight="1">
      <c r="A710" s="25" t="s">
        <v>238</v>
      </c>
      <c r="B710" s="26" t="s">
        <v>239</v>
      </c>
      <c r="C710" s="26"/>
      <c r="D710" s="26"/>
      <c r="E710" s="26"/>
      <c r="F710" s="26"/>
      <c r="G710" s="25" t="s">
        <v>94</v>
      </c>
      <c r="H710" s="34">
        <v>1</v>
      </c>
      <c r="I710" s="34"/>
      <c r="J710" s="28">
        <v>4986.8</v>
      </c>
      <c r="K710" s="28"/>
      <c r="L710" s="29">
        <f>ROUND(ROUND(H710,8)*J710,2)</f>
        <v>4986.8</v>
      </c>
    </row>
    <row r="711" spans="1:12" ht="15" customHeight="1">
      <c r="A711" s="3"/>
      <c r="B711" s="3"/>
      <c r="C711" s="3"/>
      <c r="D711" s="3"/>
      <c r="E711" s="3"/>
      <c r="F711" s="3"/>
      <c r="G711" s="3"/>
      <c r="H711" s="30" t="s">
        <v>87</v>
      </c>
      <c r="I711" s="30"/>
      <c r="J711" s="30"/>
      <c r="K711" s="30"/>
      <c r="L711" s="31">
        <f>SUM(L710:L710)</f>
        <v>4986.8</v>
      </c>
    </row>
    <row r="712" spans="1:12" ht="15" customHeight="1">
      <c r="A712" s="3"/>
      <c r="B712" s="3"/>
      <c r="C712" s="3"/>
      <c r="D712" s="3"/>
      <c r="E712" s="3"/>
      <c r="F712" s="3"/>
      <c r="G712" s="3"/>
      <c r="H712" s="18" t="s">
        <v>39</v>
      </c>
      <c r="I712" s="18"/>
      <c r="J712" s="18"/>
      <c r="K712" s="18"/>
      <c r="L712" s="32">
        <f>SUM(L711)</f>
        <v>4986.8</v>
      </c>
    </row>
    <row r="713" spans="1:12" ht="15" customHeight="1">
      <c r="A713" s="17" t="s">
        <v>240</v>
      </c>
      <c r="B713" s="17"/>
      <c r="C713" s="17"/>
      <c r="D713" s="17"/>
      <c r="E713" s="3"/>
      <c r="F713" s="3"/>
      <c r="G713" s="3"/>
      <c r="H713" s="18" t="s">
        <v>13</v>
      </c>
      <c r="I713" s="18"/>
      <c r="J713" s="18"/>
      <c r="K713" s="18"/>
      <c r="L713" s="19">
        <f>ROUND(SUM(L712),4)</f>
        <v>4986.8</v>
      </c>
    </row>
    <row r="714" spans="1:12" ht="9.9499999999999993" customHeight="1">
      <c r="A714" s="3"/>
      <c r="B714" s="3"/>
      <c r="C714" s="3"/>
      <c r="D714" s="3"/>
      <c r="E714" s="3"/>
      <c r="F714" s="3"/>
      <c r="G714" s="3"/>
      <c r="H714" s="4"/>
      <c r="I714" s="4"/>
      <c r="J714" s="4"/>
      <c r="K714" s="4"/>
      <c r="L714" s="4"/>
    </row>
    <row r="715" spans="1:12" ht="20.100000000000001" customHeight="1">
      <c r="A715" s="5" t="s">
        <v>241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</row>
    <row r="716" spans="1:12" ht="20.100000000000001" customHeight="1">
      <c r="A716" s="22" t="s">
        <v>18</v>
      </c>
      <c r="B716" s="22"/>
      <c r="C716" s="22"/>
      <c r="D716" s="22"/>
      <c r="E716" s="22"/>
      <c r="F716" s="22"/>
      <c r="G716" s="23" t="s">
        <v>3</v>
      </c>
      <c r="H716" s="24" t="s">
        <v>19</v>
      </c>
      <c r="I716" s="24"/>
      <c r="J716" s="24" t="s">
        <v>5</v>
      </c>
      <c r="K716" s="24"/>
      <c r="L716" s="23" t="s">
        <v>20</v>
      </c>
    </row>
    <row r="717" spans="1:12" ht="15" customHeight="1">
      <c r="A717" s="25" t="s">
        <v>242</v>
      </c>
      <c r="B717" s="26" t="s">
        <v>243</v>
      </c>
      <c r="C717" s="26"/>
      <c r="D717" s="26"/>
      <c r="E717" s="26"/>
      <c r="F717" s="26"/>
      <c r="G717" s="25" t="s">
        <v>94</v>
      </c>
      <c r="H717" s="27">
        <v>1</v>
      </c>
      <c r="I717" s="27"/>
      <c r="J717" s="28">
        <v>2587.92</v>
      </c>
      <c r="K717" s="28"/>
      <c r="L717" s="29">
        <f>ROUND(ROUND(H717,8)*J717,2)</f>
        <v>2587.92</v>
      </c>
    </row>
    <row r="718" spans="1:12" ht="15" customHeight="1">
      <c r="A718" s="3"/>
      <c r="B718" s="3"/>
      <c r="C718" s="3"/>
      <c r="D718" s="3"/>
      <c r="E718" s="3"/>
      <c r="F718" s="3"/>
      <c r="G718" s="3"/>
      <c r="H718" s="30" t="s">
        <v>38</v>
      </c>
      <c r="I718" s="30"/>
      <c r="J718" s="30"/>
      <c r="K718" s="30"/>
      <c r="L718" s="31">
        <f>SUM(L717:L717)</f>
        <v>2587.92</v>
      </c>
    </row>
    <row r="719" spans="1:12" ht="15" customHeight="1">
      <c r="A719" s="3"/>
      <c r="B719" s="3"/>
      <c r="C719" s="3"/>
      <c r="D719" s="3"/>
      <c r="E719" s="3"/>
      <c r="F719" s="3"/>
      <c r="G719" s="3"/>
      <c r="H719" s="18" t="s">
        <v>39</v>
      </c>
      <c r="I719" s="18"/>
      <c r="J719" s="18"/>
      <c r="K719" s="18"/>
      <c r="L719" s="32">
        <f>SUM(L718)</f>
        <v>2587.92</v>
      </c>
    </row>
    <row r="720" spans="1:12" ht="15" customHeight="1">
      <c r="A720" s="17" t="s">
        <v>240</v>
      </c>
      <c r="B720" s="17"/>
      <c r="C720" s="17"/>
      <c r="D720" s="17"/>
      <c r="E720" s="3"/>
      <c r="F720" s="3"/>
      <c r="G720" s="3"/>
      <c r="H720" s="18" t="s">
        <v>13</v>
      </c>
      <c r="I720" s="18"/>
      <c r="J720" s="18"/>
      <c r="K720" s="18"/>
      <c r="L720" s="19">
        <f>ROUND(SUM(L719),4)</f>
        <v>2587.92</v>
      </c>
    </row>
    <row r="721" spans="1:12" ht="9.9499999999999993" customHeight="1">
      <c r="A721" s="3"/>
      <c r="B721" s="3"/>
      <c r="C721" s="3"/>
      <c r="D721" s="3"/>
      <c r="E721" s="3"/>
      <c r="F721" s="3"/>
      <c r="G721" s="3"/>
      <c r="H721" s="4"/>
      <c r="I721" s="4"/>
      <c r="J721" s="4"/>
      <c r="K721" s="4"/>
      <c r="L721" s="4"/>
    </row>
    <row r="722" spans="1:12" ht="20.100000000000001" customHeight="1">
      <c r="A722" s="5" t="s">
        <v>244</v>
      </c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</row>
    <row r="723" spans="1:12" ht="20.100000000000001" customHeight="1">
      <c r="A723" s="22" t="s">
        <v>18</v>
      </c>
      <c r="B723" s="22"/>
      <c r="C723" s="22"/>
      <c r="D723" s="22"/>
      <c r="E723" s="22"/>
      <c r="F723" s="22"/>
      <c r="G723" s="23" t="s">
        <v>3</v>
      </c>
      <c r="H723" s="24" t="s">
        <v>19</v>
      </c>
      <c r="I723" s="24"/>
      <c r="J723" s="24" t="s">
        <v>5</v>
      </c>
      <c r="K723" s="24"/>
      <c r="L723" s="23" t="s">
        <v>20</v>
      </c>
    </row>
    <row r="724" spans="1:12" ht="15" customHeight="1">
      <c r="A724" s="25" t="s">
        <v>245</v>
      </c>
      <c r="B724" s="26" t="s">
        <v>246</v>
      </c>
      <c r="C724" s="26"/>
      <c r="D724" s="26"/>
      <c r="E724" s="26"/>
      <c r="F724" s="26"/>
      <c r="G724" s="25" t="s">
        <v>94</v>
      </c>
      <c r="H724" s="27">
        <v>1</v>
      </c>
      <c r="I724" s="27"/>
      <c r="J724" s="28">
        <v>3903.03</v>
      </c>
      <c r="K724" s="28"/>
      <c r="L724" s="29">
        <f>ROUND(ROUND(H724,8)*J724,2)</f>
        <v>3903.03</v>
      </c>
    </row>
    <row r="725" spans="1:12" ht="15" customHeight="1">
      <c r="A725" s="3"/>
      <c r="B725" s="3"/>
      <c r="C725" s="3"/>
      <c r="D725" s="3"/>
      <c r="E725" s="3"/>
      <c r="F725" s="3"/>
      <c r="G725" s="3"/>
      <c r="H725" s="30" t="s">
        <v>38</v>
      </c>
      <c r="I725" s="30"/>
      <c r="J725" s="30"/>
      <c r="K725" s="30"/>
      <c r="L725" s="31">
        <f>SUM(L724:L724)</f>
        <v>3903.03</v>
      </c>
    </row>
    <row r="726" spans="1:12" ht="15" customHeight="1">
      <c r="A726" s="3"/>
      <c r="B726" s="3"/>
      <c r="C726" s="3"/>
      <c r="D726" s="3"/>
      <c r="E726" s="3"/>
      <c r="F726" s="3"/>
      <c r="G726" s="3"/>
      <c r="H726" s="18" t="s">
        <v>39</v>
      </c>
      <c r="I726" s="18"/>
      <c r="J726" s="18"/>
      <c r="K726" s="18"/>
      <c r="L726" s="32">
        <f>SUM(L725)</f>
        <v>3903.03</v>
      </c>
    </row>
    <row r="727" spans="1:12" ht="15" customHeight="1">
      <c r="A727" s="17" t="s">
        <v>240</v>
      </c>
      <c r="B727" s="17"/>
      <c r="C727" s="17"/>
      <c r="D727" s="17"/>
      <c r="E727" s="3"/>
      <c r="F727" s="3"/>
      <c r="G727" s="3"/>
      <c r="H727" s="18" t="s">
        <v>13</v>
      </c>
      <c r="I727" s="18"/>
      <c r="J727" s="18"/>
      <c r="K727" s="18"/>
      <c r="L727" s="19">
        <f>ROUND(SUM(L726),4)</f>
        <v>3903.03</v>
      </c>
    </row>
    <row r="728" spans="1:12" ht="9.9499999999999993" customHeight="1">
      <c r="A728" s="3"/>
      <c r="B728" s="3"/>
      <c r="C728" s="3"/>
      <c r="D728" s="3"/>
      <c r="E728" s="3"/>
      <c r="F728" s="3"/>
      <c r="G728" s="3"/>
      <c r="H728" s="4"/>
      <c r="I728" s="4"/>
      <c r="J728" s="4"/>
      <c r="K728" s="4"/>
      <c r="L728" s="4"/>
    </row>
    <row r="729" spans="1:12" ht="20.100000000000001" customHeight="1">
      <c r="A729" s="5" t="s">
        <v>247</v>
      </c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</row>
    <row r="730" spans="1:12" ht="20.100000000000001" customHeight="1">
      <c r="A730" s="22" t="s">
        <v>75</v>
      </c>
      <c r="B730" s="22"/>
      <c r="C730" s="22"/>
      <c r="D730" s="22"/>
      <c r="E730" s="22"/>
      <c r="F730" s="22"/>
      <c r="G730" s="23" t="s">
        <v>3</v>
      </c>
      <c r="H730" s="24" t="s">
        <v>19</v>
      </c>
      <c r="I730" s="24"/>
      <c r="J730" s="24" t="s">
        <v>76</v>
      </c>
      <c r="K730" s="24"/>
      <c r="L730" s="23" t="s">
        <v>20</v>
      </c>
    </row>
    <row r="731" spans="1:12" ht="15" customHeight="1">
      <c r="A731" s="25" t="s">
        <v>248</v>
      </c>
      <c r="B731" s="26" t="s">
        <v>249</v>
      </c>
      <c r="C731" s="26"/>
      <c r="D731" s="26"/>
      <c r="E731" s="26"/>
      <c r="F731" s="26"/>
      <c r="G731" s="25" t="s">
        <v>94</v>
      </c>
      <c r="H731" s="34">
        <v>1</v>
      </c>
      <c r="I731" s="34"/>
      <c r="J731" s="28">
        <v>3079.19</v>
      </c>
      <c r="K731" s="28"/>
      <c r="L731" s="29">
        <f>ROUND(ROUND(H731,8)*J731,2)</f>
        <v>3079.19</v>
      </c>
    </row>
    <row r="732" spans="1:12" ht="15" customHeight="1">
      <c r="A732" s="3"/>
      <c r="B732" s="3"/>
      <c r="C732" s="3"/>
      <c r="D732" s="3"/>
      <c r="E732" s="3"/>
      <c r="F732" s="3"/>
      <c r="G732" s="3"/>
      <c r="H732" s="30" t="s">
        <v>87</v>
      </c>
      <c r="I732" s="30"/>
      <c r="J732" s="30"/>
      <c r="K732" s="30"/>
      <c r="L732" s="31">
        <f>SUM(L731:L731)</f>
        <v>3079.19</v>
      </c>
    </row>
    <row r="733" spans="1:12" ht="15" customHeight="1">
      <c r="A733" s="3"/>
      <c r="B733" s="3"/>
      <c r="C733" s="3"/>
      <c r="D733" s="3"/>
      <c r="E733" s="3"/>
      <c r="F733" s="3"/>
      <c r="G733" s="3"/>
      <c r="H733" s="18" t="s">
        <v>39</v>
      </c>
      <c r="I733" s="18"/>
      <c r="J733" s="18"/>
      <c r="K733" s="18"/>
      <c r="L733" s="32">
        <f>SUM(L732)</f>
        <v>3079.19</v>
      </c>
    </row>
    <row r="734" spans="1:12" ht="15" customHeight="1">
      <c r="A734" s="17" t="s">
        <v>250</v>
      </c>
      <c r="B734" s="17"/>
      <c r="C734" s="17"/>
      <c r="D734" s="17"/>
      <c r="E734" s="3"/>
      <c r="F734" s="3"/>
      <c r="G734" s="3"/>
      <c r="H734" s="18" t="s">
        <v>13</v>
      </c>
      <c r="I734" s="18"/>
      <c r="J734" s="18"/>
      <c r="K734" s="18"/>
      <c r="L734" s="19">
        <f>ROUND(SUM(L733),4)</f>
        <v>3079.19</v>
      </c>
    </row>
    <row r="735" spans="1:12" ht="2.1" customHeight="1">
      <c r="A735" s="17"/>
      <c r="B735" s="17"/>
      <c r="C735" s="17"/>
      <c r="D735" s="17"/>
      <c r="E735" s="3"/>
      <c r="F735" s="3"/>
      <c r="G735" s="3"/>
      <c r="H735" s="3"/>
      <c r="I735" s="3"/>
      <c r="J735" s="3"/>
      <c r="K735" s="3"/>
      <c r="L735" s="3"/>
    </row>
    <row r="736" spans="1:12" ht="9.9499999999999993" customHeight="1">
      <c r="A736" s="3"/>
      <c r="B736" s="3"/>
      <c r="C736" s="3"/>
      <c r="D736" s="3"/>
      <c r="E736" s="3"/>
      <c r="F736" s="3"/>
      <c r="G736" s="3"/>
      <c r="H736" s="4"/>
      <c r="I736" s="4"/>
      <c r="J736" s="4"/>
      <c r="K736" s="4"/>
      <c r="L736" s="4"/>
    </row>
    <row r="737" spans="1:12" ht="20.100000000000001" customHeight="1">
      <c r="A737" s="5" t="s">
        <v>251</v>
      </c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</row>
    <row r="738" spans="1:12" ht="20.100000000000001" customHeight="1">
      <c r="A738" s="22" t="s">
        <v>75</v>
      </c>
      <c r="B738" s="22"/>
      <c r="C738" s="22"/>
      <c r="D738" s="22"/>
      <c r="E738" s="22"/>
      <c r="F738" s="22"/>
      <c r="G738" s="23" t="s">
        <v>3</v>
      </c>
      <c r="H738" s="24" t="s">
        <v>19</v>
      </c>
      <c r="I738" s="24"/>
      <c r="J738" s="24" t="s">
        <v>76</v>
      </c>
      <c r="K738" s="24"/>
      <c r="L738" s="23" t="s">
        <v>20</v>
      </c>
    </row>
    <row r="739" spans="1:12" ht="15" customHeight="1">
      <c r="A739" s="25" t="s">
        <v>252</v>
      </c>
      <c r="B739" s="26" t="s">
        <v>253</v>
      </c>
      <c r="C739" s="26"/>
      <c r="D739" s="26"/>
      <c r="E739" s="26"/>
      <c r="F739" s="26"/>
      <c r="G739" s="25" t="s">
        <v>94</v>
      </c>
      <c r="H739" s="34">
        <v>1</v>
      </c>
      <c r="I739" s="34"/>
      <c r="J739" s="28">
        <v>973.45</v>
      </c>
      <c r="K739" s="28"/>
      <c r="L739" s="29">
        <f>ROUND(ROUND(H739,8)*J739,2)</f>
        <v>973.45</v>
      </c>
    </row>
    <row r="740" spans="1:12" ht="15" customHeight="1">
      <c r="A740" s="3"/>
      <c r="B740" s="3"/>
      <c r="C740" s="3"/>
      <c r="D740" s="3"/>
      <c r="E740" s="3"/>
      <c r="F740" s="3"/>
      <c r="G740" s="3"/>
      <c r="H740" s="30" t="s">
        <v>87</v>
      </c>
      <c r="I740" s="30"/>
      <c r="J740" s="30"/>
      <c r="K740" s="30"/>
      <c r="L740" s="31">
        <f>SUM(L739:L739)</f>
        <v>973.45</v>
      </c>
    </row>
    <row r="741" spans="1:12" ht="15" customHeight="1">
      <c r="A741" s="3"/>
      <c r="B741" s="3"/>
      <c r="C741" s="3"/>
      <c r="D741" s="3"/>
      <c r="E741" s="3"/>
      <c r="F741" s="3"/>
      <c r="G741" s="3"/>
      <c r="H741" s="18" t="s">
        <v>39</v>
      </c>
      <c r="I741" s="18"/>
      <c r="J741" s="18"/>
      <c r="K741" s="18"/>
      <c r="L741" s="32">
        <f>SUM(L740)</f>
        <v>973.45</v>
      </c>
    </row>
    <row r="742" spans="1:12" ht="15" customHeight="1">
      <c r="A742" s="17" t="s">
        <v>240</v>
      </c>
      <c r="B742" s="17"/>
      <c r="C742" s="17"/>
      <c r="D742" s="17"/>
      <c r="E742" s="3"/>
      <c r="F742" s="3"/>
      <c r="G742" s="3"/>
      <c r="H742" s="18" t="s">
        <v>13</v>
      </c>
      <c r="I742" s="18"/>
      <c r="J742" s="18"/>
      <c r="K742" s="18"/>
      <c r="L742" s="19">
        <f>ROUND(SUM(L741),4)</f>
        <v>973.45</v>
      </c>
    </row>
    <row r="743" spans="1:12" ht="9.9499999999999993" customHeight="1">
      <c r="A743" s="3"/>
      <c r="B743" s="3"/>
      <c r="C743" s="3"/>
      <c r="D743" s="3"/>
      <c r="E743" s="3"/>
      <c r="F743" s="3"/>
      <c r="G743" s="3"/>
      <c r="H743" s="4"/>
      <c r="I743" s="4"/>
      <c r="J743" s="4"/>
      <c r="K743" s="4"/>
      <c r="L743" s="4"/>
    </row>
    <row r="744" spans="1:12" ht="20.100000000000001" customHeight="1">
      <c r="A744" s="5" t="s">
        <v>254</v>
      </c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</row>
    <row r="745" spans="1:12" ht="20.100000000000001" customHeight="1">
      <c r="A745" s="22" t="s">
        <v>75</v>
      </c>
      <c r="B745" s="22"/>
      <c r="C745" s="22"/>
      <c r="D745" s="22"/>
      <c r="E745" s="22"/>
      <c r="F745" s="22"/>
      <c r="G745" s="23" t="s">
        <v>3</v>
      </c>
      <c r="H745" s="24" t="s">
        <v>19</v>
      </c>
      <c r="I745" s="24"/>
      <c r="J745" s="24" t="s">
        <v>76</v>
      </c>
      <c r="K745" s="24"/>
      <c r="L745" s="23" t="s">
        <v>20</v>
      </c>
    </row>
    <row r="746" spans="1:12" ht="15" customHeight="1">
      <c r="A746" s="25" t="s">
        <v>255</v>
      </c>
      <c r="B746" s="26" t="s">
        <v>256</v>
      </c>
      <c r="C746" s="26"/>
      <c r="D746" s="26"/>
      <c r="E746" s="26"/>
      <c r="F746" s="26"/>
      <c r="G746" s="25" t="s">
        <v>94</v>
      </c>
      <c r="H746" s="34">
        <v>1</v>
      </c>
      <c r="I746" s="34"/>
      <c r="J746" s="28">
        <v>645.51</v>
      </c>
      <c r="K746" s="28"/>
      <c r="L746" s="29">
        <f>ROUND(ROUND(H746,8)*J746,2)</f>
        <v>645.51</v>
      </c>
    </row>
    <row r="747" spans="1:12" ht="15" customHeight="1">
      <c r="A747" s="3"/>
      <c r="B747" s="3"/>
      <c r="C747" s="3"/>
      <c r="D747" s="3"/>
      <c r="E747" s="3"/>
      <c r="F747" s="3"/>
      <c r="G747" s="3"/>
      <c r="H747" s="30" t="s">
        <v>87</v>
      </c>
      <c r="I747" s="30"/>
      <c r="J747" s="30"/>
      <c r="K747" s="30"/>
      <c r="L747" s="31">
        <f>SUM(L746:L746)</f>
        <v>645.51</v>
      </c>
    </row>
    <row r="748" spans="1:12" ht="15" customHeight="1">
      <c r="A748" s="3"/>
      <c r="B748" s="3"/>
      <c r="C748" s="3"/>
      <c r="D748" s="3"/>
      <c r="E748" s="3"/>
      <c r="F748" s="3"/>
      <c r="G748" s="3"/>
      <c r="H748" s="18" t="s">
        <v>39</v>
      </c>
      <c r="I748" s="18"/>
      <c r="J748" s="18"/>
      <c r="K748" s="18"/>
      <c r="L748" s="32">
        <f>SUM(L747)</f>
        <v>645.51</v>
      </c>
    </row>
    <row r="749" spans="1:12" ht="15" customHeight="1">
      <c r="A749" s="17" t="s">
        <v>240</v>
      </c>
      <c r="B749" s="17"/>
      <c r="C749" s="17"/>
      <c r="D749" s="17"/>
      <c r="E749" s="3"/>
      <c r="F749" s="3"/>
      <c r="G749" s="3"/>
      <c r="H749" s="18" t="s">
        <v>13</v>
      </c>
      <c r="I749" s="18"/>
      <c r="J749" s="18"/>
      <c r="K749" s="18"/>
      <c r="L749" s="19">
        <f>ROUND(SUM(L748),4)</f>
        <v>645.51</v>
      </c>
    </row>
    <row r="750" spans="1:12" ht="9.9499999999999993" customHeight="1">
      <c r="A750" s="3"/>
      <c r="B750" s="3"/>
      <c r="C750" s="3"/>
      <c r="D750" s="3"/>
      <c r="E750" s="3"/>
      <c r="F750" s="3"/>
      <c r="G750" s="3"/>
      <c r="H750" s="4"/>
      <c r="I750" s="4"/>
      <c r="J750" s="4"/>
      <c r="K750" s="4"/>
      <c r="L750" s="4"/>
    </row>
    <row r="751" spans="1:12" ht="20.100000000000001" customHeight="1">
      <c r="A751" s="5" t="s">
        <v>257</v>
      </c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</row>
    <row r="752" spans="1:12" ht="20.100000000000001" customHeight="1">
      <c r="A752" s="22" t="s">
        <v>75</v>
      </c>
      <c r="B752" s="22"/>
      <c r="C752" s="22"/>
      <c r="D752" s="22"/>
      <c r="E752" s="22"/>
      <c r="F752" s="22"/>
      <c r="G752" s="23" t="s">
        <v>3</v>
      </c>
      <c r="H752" s="24" t="s">
        <v>19</v>
      </c>
      <c r="I752" s="24"/>
      <c r="J752" s="24" t="s">
        <v>76</v>
      </c>
      <c r="K752" s="24"/>
      <c r="L752" s="23" t="s">
        <v>20</v>
      </c>
    </row>
    <row r="753" spans="1:12" ht="15" customHeight="1">
      <c r="A753" s="25" t="s">
        <v>258</v>
      </c>
      <c r="B753" s="26" t="s">
        <v>259</v>
      </c>
      <c r="C753" s="26"/>
      <c r="D753" s="26"/>
      <c r="E753" s="26"/>
      <c r="F753" s="26"/>
      <c r="G753" s="25" t="s">
        <v>94</v>
      </c>
      <c r="H753" s="34">
        <v>1</v>
      </c>
      <c r="I753" s="34"/>
      <c r="J753" s="28">
        <v>321.95999999999998</v>
      </c>
      <c r="K753" s="28"/>
      <c r="L753" s="29">
        <f>ROUND(ROUND(H753,8)*J753,2)</f>
        <v>321.95999999999998</v>
      </c>
    </row>
    <row r="754" spans="1:12" ht="15" customHeight="1">
      <c r="A754" s="3"/>
      <c r="B754" s="3"/>
      <c r="C754" s="3"/>
      <c r="D754" s="3"/>
      <c r="E754" s="3"/>
      <c r="F754" s="3"/>
      <c r="G754" s="3"/>
      <c r="H754" s="30" t="s">
        <v>87</v>
      </c>
      <c r="I754" s="30"/>
      <c r="J754" s="30"/>
      <c r="K754" s="30"/>
      <c r="L754" s="31">
        <f>SUM(L753:L753)</f>
        <v>321.95999999999998</v>
      </c>
    </row>
    <row r="755" spans="1:12" ht="15" customHeight="1">
      <c r="A755" s="3"/>
      <c r="B755" s="3"/>
      <c r="C755" s="3"/>
      <c r="D755" s="3"/>
      <c r="E755" s="3"/>
      <c r="F755" s="3"/>
      <c r="G755" s="3"/>
      <c r="H755" s="18" t="s">
        <v>39</v>
      </c>
      <c r="I755" s="18"/>
      <c r="J755" s="18"/>
      <c r="K755" s="18"/>
      <c r="L755" s="32">
        <f>SUM(L754)</f>
        <v>321.95999999999998</v>
      </c>
    </row>
    <row r="756" spans="1:12" ht="15" customHeight="1">
      <c r="A756" s="3"/>
      <c r="B756" s="3"/>
      <c r="C756" s="3"/>
      <c r="D756" s="3"/>
      <c r="E756" s="3"/>
      <c r="F756" s="3"/>
      <c r="G756" s="3"/>
      <c r="H756" s="18" t="s">
        <v>13</v>
      </c>
      <c r="I756" s="18"/>
      <c r="J756" s="18"/>
      <c r="K756" s="18"/>
      <c r="L756" s="19">
        <f>ROUND(SUM(L755),4)</f>
        <v>321.95999999999998</v>
      </c>
    </row>
    <row r="757" spans="1:12" ht="9.9499999999999993" customHeight="1">
      <c r="A757" s="3"/>
      <c r="B757" s="3"/>
      <c r="C757" s="3"/>
      <c r="D757" s="3"/>
      <c r="E757" s="3"/>
      <c r="F757" s="3"/>
      <c r="G757" s="3"/>
      <c r="H757" s="4"/>
      <c r="I757" s="4"/>
      <c r="J757" s="4"/>
      <c r="K757" s="4"/>
      <c r="L757" s="4"/>
    </row>
    <row r="758" spans="1:12" ht="20.100000000000001" customHeight="1">
      <c r="A758" s="5" t="s">
        <v>260</v>
      </c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</row>
    <row r="759" spans="1:12" ht="20.100000000000001" customHeight="1">
      <c r="A759" s="22" t="s">
        <v>261</v>
      </c>
      <c r="B759" s="22"/>
      <c r="C759" s="23" t="s">
        <v>3</v>
      </c>
      <c r="D759" s="24" t="s">
        <v>262</v>
      </c>
      <c r="E759" s="24"/>
      <c r="F759" s="24"/>
      <c r="G759" s="23" t="s">
        <v>263</v>
      </c>
      <c r="H759" s="24" t="s">
        <v>19</v>
      </c>
      <c r="I759" s="24"/>
      <c r="J759" s="24" t="s">
        <v>5</v>
      </c>
      <c r="K759" s="24"/>
      <c r="L759" s="23" t="s">
        <v>20</v>
      </c>
    </row>
    <row r="760" spans="1:12" ht="15" customHeight="1">
      <c r="A760" s="25" t="s">
        <v>264</v>
      </c>
      <c r="B760" s="52" t="s">
        <v>265</v>
      </c>
      <c r="C760" s="25" t="s">
        <v>94</v>
      </c>
      <c r="D760" s="53"/>
      <c r="E760" s="53"/>
      <c r="F760" s="53"/>
      <c r="G760" s="25"/>
      <c r="H760" s="34">
        <v>1</v>
      </c>
      <c r="I760" s="34"/>
      <c r="J760" s="28">
        <v>321.95999999999998</v>
      </c>
      <c r="K760" s="28"/>
      <c r="L760" s="29">
        <f>ROUND(ROUND(H760,8)*J760,2)</f>
        <v>321.95999999999998</v>
      </c>
    </row>
    <row r="761" spans="1:12" ht="20.100000000000001" customHeight="1">
      <c r="A761" s="3"/>
      <c r="B761" s="3"/>
      <c r="C761" s="3"/>
      <c r="D761" s="3"/>
      <c r="E761" s="3"/>
      <c r="F761" s="3"/>
      <c r="G761" s="3"/>
      <c r="H761" s="30" t="s">
        <v>266</v>
      </c>
      <c r="I761" s="30"/>
      <c r="J761" s="30"/>
      <c r="K761" s="30"/>
      <c r="L761" s="29">
        <v>321.95999999999998</v>
      </c>
    </row>
    <row r="762" spans="1:12" ht="15" customHeight="1">
      <c r="A762" s="3"/>
      <c r="B762" s="3"/>
      <c r="C762" s="3"/>
      <c r="D762" s="3"/>
      <c r="E762" s="3"/>
      <c r="F762" s="3"/>
      <c r="G762" s="3"/>
      <c r="H762" s="18" t="s">
        <v>39</v>
      </c>
      <c r="I762" s="18"/>
      <c r="J762" s="18"/>
      <c r="K762" s="18"/>
      <c r="L762" s="32">
        <v>321.95999999999998</v>
      </c>
    </row>
    <row r="763" spans="1:12" ht="15" customHeight="1">
      <c r="A763" s="3"/>
      <c r="B763" s="3"/>
      <c r="C763" s="3"/>
      <c r="D763" s="3"/>
      <c r="E763" s="3"/>
      <c r="F763" s="3"/>
      <c r="G763" s="3"/>
      <c r="H763" s="18" t="s">
        <v>13</v>
      </c>
      <c r="I763" s="18"/>
      <c r="J763" s="18"/>
      <c r="K763" s="18"/>
      <c r="L763" s="19">
        <f>ROUND(SUM(L762),4)</f>
        <v>321.95999999999998</v>
      </c>
    </row>
    <row r="764" spans="1:12" ht="9.9499999999999993" customHeight="1">
      <c r="A764" s="3"/>
      <c r="B764" s="3"/>
      <c r="C764" s="3"/>
      <c r="D764" s="3"/>
      <c r="E764" s="3"/>
      <c r="F764" s="3"/>
      <c r="G764" s="3"/>
      <c r="H764" s="4"/>
      <c r="I764" s="4"/>
      <c r="J764" s="4"/>
      <c r="K764" s="4"/>
      <c r="L764" s="4"/>
    </row>
    <row r="765" spans="1:12" ht="20.100000000000001" customHeight="1">
      <c r="A765" s="5" t="s">
        <v>267</v>
      </c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</row>
    <row r="766" spans="1:12" ht="20.100000000000001" customHeight="1">
      <c r="A766" s="22" t="s">
        <v>18</v>
      </c>
      <c r="B766" s="22"/>
      <c r="C766" s="22"/>
      <c r="D766" s="22"/>
      <c r="E766" s="22"/>
      <c r="F766" s="22"/>
      <c r="G766" s="23" t="s">
        <v>3</v>
      </c>
      <c r="H766" s="24" t="s">
        <v>19</v>
      </c>
      <c r="I766" s="24"/>
      <c r="J766" s="24" t="s">
        <v>5</v>
      </c>
      <c r="K766" s="24"/>
      <c r="L766" s="23" t="s">
        <v>20</v>
      </c>
    </row>
    <row r="767" spans="1:12" ht="15" customHeight="1">
      <c r="A767" s="25" t="s">
        <v>268</v>
      </c>
      <c r="B767" s="26" t="s">
        <v>269</v>
      </c>
      <c r="C767" s="26"/>
      <c r="D767" s="26"/>
      <c r="E767" s="26"/>
      <c r="F767" s="26"/>
      <c r="G767" s="25" t="s">
        <v>31</v>
      </c>
      <c r="H767" s="27">
        <v>3.84</v>
      </c>
      <c r="I767" s="27"/>
      <c r="J767" s="28">
        <v>5.54</v>
      </c>
      <c r="K767" s="28"/>
      <c r="L767" s="29">
        <f t="shared" ref="L767:L773" si="2">ROUND(ROUND(H767,8)*J767,2)</f>
        <v>21.27</v>
      </c>
    </row>
    <row r="768" spans="1:12" ht="15.95" customHeight="1">
      <c r="A768" s="25" t="s">
        <v>270</v>
      </c>
      <c r="B768" s="26" t="s">
        <v>271</v>
      </c>
      <c r="C768" s="26"/>
      <c r="D768" s="26"/>
      <c r="E768" s="26"/>
      <c r="F768" s="26"/>
      <c r="G768" s="25" t="s">
        <v>26</v>
      </c>
      <c r="H768" s="27">
        <v>2.0000000000000001E-4</v>
      </c>
      <c r="I768" s="27"/>
      <c r="J768" s="28">
        <v>503.44</v>
      </c>
      <c r="K768" s="28"/>
      <c r="L768" s="29">
        <f t="shared" si="2"/>
        <v>0.1</v>
      </c>
    </row>
    <row r="769" spans="1:12" ht="15" customHeight="1">
      <c r="A769" s="25" t="s">
        <v>272</v>
      </c>
      <c r="B769" s="26" t="s">
        <v>273</v>
      </c>
      <c r="C769" s="26"/>
      <c r="D769" s="26"/>
      <c r="E769" s="26"/>
      <c r="F769" s="26"/>
      <c r="G769" s="25" t="s">
        <v>26</v>
      </c>
      <c r="H769" s="27">
        <v>2.0099999999999998</v>
      </c>
      <c r="I769" s="27"/>
      <c r="J769" s="28">
        <v>8.0500000000000007</v>
      </c>
      <c r="K769" s="28"/>
      <c r="L769" s="29">
        <f t="shared" si="2"/>
        <v>16.18</v>
      </c>
    </row>
    <row r="770" spans="1:12" ht="15.95" customHeight="1">
      <c r="A770" s="25" t="s">
        <v>274</v>
      </c>
      <c r="B770" s="26" t="s">
        <v>275</v>
      </c>
      <c r="C770" s="26"/>
      <c r="D770" s="26"/>
      <c r="E770" s="26"/>
      <c r="F770" s="26"/>
      <c r="G770" s="25" t="s">
        <v>26</v>
      </c>
      <c r="H770" s="27">
        <v>0.29499999999999998</v>
      </c>
      <c r="I770" s="27"/>
      <c r="J770" s="28">
        <v>455.58</v>
      </c>
      <c r="K770" s="28"/>
      <c r="L770" s="29">
        <f t="shared" si="2"/>
        <v>134.4</v>
      </c>
    </row>
    <row r="771" spans="1:12" ht="15" customHeight="1">
      <c r="A771" s="25" t="s">
        <v>276</v>
      </c>
      <c r="B771" s="26" t="s">
        <v>277</v>
      </c>
      <c r="C771" s="26"/>
      <c r="D771" s="26"/>
      <c r="E771" s="26"/>
      <c r="F771" s="26"/>
      <c r="G771" s="25" t="s">
        <v>31</v>
      </c>
      <c r="H771" s="27">
        <v>2.1575000000000002</v>
      </c>
      <c r="I771" s="27"/>
      <c r="J771" s="28">
        <v>10.76</v>
      </c>
      <c r="K771" s="28"/>
      <c r="L771" s="29">
        <f t="shared" si="2"/>
        <v>23.21</v>
      </c>
    </row>
    <row r="772" spans="1:12" ht="15.95" customHeight="1">
      <c r="A772" s="25" t="s">
        <v>278</v>
      </c>
      <c r="B772" s="26" t="s">
        <v>279</v>
      </c>
      <c r="C772" s="26"/>
      <c r="D772" s="26"/>
      <c r="E772" s="26"/>
      <c r="F772" s="26"/>
      <c r="G772" s="25" t="s">
        <v>26</v>
      </c>
      <c r="H772" s="27">
        <v>2.0099999999999998</v>
      </c>
      <c r="I772" s="27"/>
      <c r="J772" s="28">
        <v>11.45</v>
      </c>
      <c r="K772" s="28"/>
      <c r="L772" s="29">
        <f t="shared" si="2"/>
        <v>23.01</v>
      </c>
    </row>
    <row r="773" spans="1:12" ht="15" customHeight="1">
      <c r="A773" s="25" t="s">
        <v>280</v>
      </c>
      <c r="B773" s="26" t="s">
        <v>281</v>
      </c>
      <c r="C773" s="26"/>
      <c r="D773" s="26"/>
      <c r="E773" s="26"/>
      <c r="F773" s="26"/>
      <c r="G773" s="25" t="s">
        <v>23</v>
      </c>
      <c r="H773" s="27">
        <v>1.77</v>
      </c>
      <c r="I773" s="27"/>
      <c r="J773" s="28">
        <v>3.63</v>
      </c>
      <c r="K773" s="28"/>
      <c r="L773" s="29">
        <f t="shared" si="2"/>
        <v>6.43</v>
      </c>
    </row>
    <row r="774" spans="1:12" ht="15" customHeight="1">
      <c r="A774" s="3"/>
      <c r="B774" s="3"/>
      <c r="C774" s="3"/>
      <c r="D774" s="3"/>
      <c r="E774" s="3"/>
      <c r="F774" s="3"/>
      <c r="G774" s="3"/>
      <c r="H774" s="30" t="s">
        <v>38</v>
      </c>
      <c r="I774" s="30"/>
      <c r="J774" s="30"/>
      <c r="K774" s="30"/>
      <c r="L774" s="31">
        <f>SUM(L767:L773)</f>
        <v>224.6</v>
      </c>
    </row>
    <row r="775" spans="1:12" ht="15" customHeight="1">
      <c r="A775" s="3"/>
      <c r="B775" s="3"/>
      <c r="C775" s="3"/>
      <c r="D775" s="3"/>
      <c r="E775" s="3"/>
      <c r="F775" s="3"/>
      <c r="G775" s="3"/>
      <c r="H775" s="18" t="s">
        <v>39</v>
      </c>
      <c r="I775" s="18"/>
      <c r="J775" s="18"/>
      <c r="K775" s="18"/>
      <c r="L775" s="32">
        <f>SUM(L774)</f>
        <v>224.6</v>
      </c>
    </row>
    <row r="776" spans="1:12" ht="15" customHeight="1">
      <c r="A776" s="17" t="s">
        <v>282</v>
      </c>
      <c r="B776" s="17"/>
      <c r="C776" s="17"/>
      <c r="D776" s="17"/>
      <c r="E776" s="3"/>
      <c r="F776" s="3"/>
      <c r="G776" s="3"/>
      <c r="H776" s="18" t="s">
        <v>13</v>
      </c>
      <c r="I776" s="18"/>
      <c r="J776" s="18"/>
      <c r="K776" s="18"/>
      <c r="L776" s="19">
        <f>ROUND(SUM(L775),4)</f>
        <v>224.6</v>
      </c>
    </row>
    <row r="777" spans="1:12" ht="9.9499999999999993" customHeight="1">
      <c r="A777" s="3"/>
      <c r="B777" s="3"/>
      <c r="C777" s="3"/>
      <c r="D777" s="3"/>
      <c r="E777" s="3"/>
      <c r="F777" s="3"/>
      <c r="G777" s="3"/>
      <c r="H777" s="4"/>
      <c r="I777" s="4"/>
      <c r="J777" s="4"/>
      <c r="K777" s="4"/>
      <c r="L777" s="4"/>
    </row>
    <row r="778" spans="1:12" ht="20.100000000000001" customHeight="1">
      <c r="A778" s="5" t="s">
        <v>283</v>
      </c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</row>
    <row r="779" spans="1:12" ht="20.100000000000001" customHeight="1">
      <c r="A779" s="22" t="s">
        <v>18</v>
      </c>
      <c r="B779" s="22"/>
      <c r="C779" s="22"/>
      <c r="D779" s="22"/>
      <c r="E779" s="22"/>
      <c r="F779" s="22"/>
      <c r="G779" s="23" t="s">
        <v>3</v>
      </c>
      <c r="H779" s="24" t="s">
        <v>19</v>
      </c>
      <c r="I779" s="24"/>
      <c r="J779" s="24" t="s">
        <v>5</v>
      </c>
      <c r="K779" s="24"/>
      <c r="L779" s="23" t="s">
        <v>20</v>
      </c>
    </row>
    <row r="780" spans="1:12" ht="15" customHeight="1">
      <c r="A780" s="25" t="s">
        <v>268</v>
      </c>
      <c r="B780" s="26" t="s">
        <v>269</v>
      </c>
      <c r="C780" s="26"/>
      <c r="D780" s="26"/>
      <c r="E780" s="26"/>
      <c r="F780" s="26"/>
      <c r="G780" s="25" t="s">
        <v>31</v>
      </c>
      <c r="H780" s="27">
        <v>4.12</v>
      </c>
      <c r="I780" s="27"/>
      <c r="J780" s="28">
        <v>5.54</v>
      </c>
      <c r="K780" s="28"/>
      <c r="L780" s="29">
        <f t="shared" ref="L780:L786" si="3">ROUND(ROUND(H780,8)*J780,2)</f>
        <v>22.82</v>
      </c>
    </row>
    <row r="781" spans="1:12" ht="15.95" customHeight="1">
      <c r="A781" s="25" t="s">
        <v>270</v>
      </c>
      <c r="B781" s="26" t="s">
        <v>271</v>
      </c>
      <c r="C781" s="26"/>
      <c r="D781" s="26"/>
      <c r="E781" s="26"/>
      <c r="F781" s="26"/>
      <c r="G781" s="25" t="s">
        <v>26</v>
      </c>
      <c r="H781" s="27">
        <v>2.9999999999999997E-4</v>
      </c>
      <c r="I781" s="27"/>
      <c r="J781" s="28">
        <v>503.44</v>
      </c>
      <c r="K781" s="28"/>
      <c r="L781" s="29">
        <f t="shared" si="3"/>
        <v>0.15</v>
      </c>
    </row>
    <row r="782" spans="1:12" ht="15" customHeight="1">
      <c r="A782" s="25" t="s">
        <v>272</v>
      </c>
      <c r="B782" s="26" t="s">
        <v>273</v>
      </c>
      <c r="C782" s="26"/>
      <c r="D782" s="26"/>
      <c r="E782" s="26"/>
      <c r="F782" s="26"/>
      <c r="G782" s="25" t="s">
        <v>26</v>
      </c>
      <c r="H782" s="27">
        <v>2.3199999999999998</v>
      </c>
      <c r="I782" s="27"/>
      <c r="J782" s="28">
        <v>8.0500000000000007</v>
      </c>
      <c r="K782" s="28"/>
      <c r="L782" s="29">
        <f t="shared" si="3"/>
        <v>18.68</v>
      </c>
    </row>
    <row r="783" spans="1:12" ht="15.95" customHeight="1">
      <c r="A783" s="25">
        <v>1107892</v>
      </c>
      <c r="B783" s="26" t="s">
        <v>275</v>
      </c>
      <c r="C783" s="26"/>
      <c r="D783" s="26"/>
      <c r="E783" s="26"/>
      <c r="F783" s="26"/>
      <c r="G783" s="25" t="s">
        <v>26</v>
      </c>
      <c r="H783" s="27">
        <v>0.318</v>
      </c>
      <c r="I783" s="27"/>
      <c r="J783" s="28">
        <v>455.58</v>
      </c>
      <c r="K783" s="28"/>
      <c r="L783" s="29">
        <f t="shared" si="3"/>
        <v>144.87</v>
      </c>
    </row>
    <row r="784" spans="1:12" ht="15" customHeight="1">
      <c r="A784" s="25" t="s">
        <v>276</v>
      </c>
      <c r="B784" s="26" t="s">
        <v>277</v>
      </c>
      <c r="C784" s="26"/>
      <c r="D784" s="26"/>
      <c r="E784" s="26"/>
      <c r="F784" s="26"/>
      <c r="G784" s="25" t="s">
        <v>31</v>
      </c>
      <c r="H784" s="27">
        <v>4.1210000000000004</v>
      </c>
      <c r="I784" s="27"/>
      <c r="J784" s="28">
        <v>10.76</v>
      </c>
      <c r="K784" s="28"/>
      <c r="L784" s="29">
        <f t="shared" si="3"/>
        <v>44.34</v>
      </c>
    </row>
    <row r="785" spans="1:12" ht="15.95" customHeight="1">
      <c r="A785" s="25" t="s">
        <v>278</v>
      </c>
      <c r="B785" s="26" t="s">
        <v>279</v>
      </c>
      <c r="C785" s="26"/>
      <c r="D785" s="26"/>
      <c r="E785" s="26"/>
      <c r="F785" s="26"/>
      <c r="G785" s="25" t="s">
        <v>26</v>
      </c>
      <c r="H785" s="27">
        <v>2.3199999999999998</v>
      </c>
      <c r="I785" s="27"/>
      <c r="J785" s="28">
        <v>11.45</v>
      </c>
      <c r="K785" s="28"/>
      <c r="L785" s="29">
        <f t="shared" si="3"/>
        <v>26.56</v>
      </c>
    </row>
    <row r="786" spans="1:12" ht="15" customHeight="1">
      <c r="A786" s="25" t="s">
        <v>280</v>
      </c>
      <c r="B786" s="26" t="s">
        <v>281</v>
      </c>
      <c r="C786" s="26"/>
      <c r="D786" s="26"/>
      <c r="E786" s="26"/>
      <c r="F786" s="26"/>
      <c r="G786" s="25" t="s">
        <v>23</v>
      </c>
      <c r="H786" s="27">
        <v>1.91</v>
      </c>
      <c r="I786" s="27"/>
      <c r="J786" s="28">
        <v>3.63</v>
      </c>
      <c r="K786" s="28"/>
      <c r="L786" s="29">
        <f t="shared" si="3"/>
        <v>6.93</v>
      </c>
    </row>
    <row r="787" spans="1:12" ht="15" customHeight="1">
      <c r="A787" s="3"/>
      <c r="B787" s="3"/>
      <c r="C787" s="3"/>
      <c r="D787" s="3"/>
      <c r="E787" s="3"/>
      <c r="F787" s="3"/>
      <c r="G787" s="3"/>
      <c r="H787" s="30" t="s">
        <v>38</v>
      </c>
      <c r="I787" s="30"/>
      <c r="J787" s="30"/>
      <c r="K787" s="30"/>
      <c r="L787" s="31">
        <f>SUM(L780:L786)</f>
        <v>264.35000000000002</v>
      </c>
    </row>
    <row r="788" spans="1:12" ht="15" customHeight="1">
      <c r="A788" s="3"/>
      <c r="B788" s="3"/>
      <c r="C788" s="3"/>
      <c r="D788" s="3"/>
      <c r="E788" s="3"/>
      <c r="F788" s="3"/>
      <c r="G788" s="3"/>
      <c r="H788" s="18" t="s">
        <v>39</v>
      </c>
      <c r="I788" s="18"/>
      <c r="J788" s="18"/>
      <c r="K788" s="18"/>
      <c r="L788" s="32">
        <f>SUM(L787)</f>
        <v>264.35000000000002</v>
      </c>
    </row>
    <row r="789" spans="1:12" ht="15" customHeight="1">
      <c r="A789" s="17" t="s">
        <v>282</v>
      </c>
      <c r="B789" s="17"/>
      <c r="C789" s="17"/>
      <c r="D789" s="17"/>
      <c r="E789" s="3"/>
      <c r="F789" s="3"/>
      <c r="G789" s="3"/>
      <c r="H789" s="18" t="s">
        <v>13</v>
      </c>
      <c r="I789" s="18"/>
      <c r="J789" s="18"/>
      <c r="K789" s="18"/>
      <c r="L789" s="19">
        <f>ROUND(SUM(L788),4)</f>
        <v>264.35000000000002</v>
      </c>
    </row>
    <row r="790" spans="1:12" ht="9.9499999999999993" customHeight="1">
      <c r="A790" s="3"/>
      <c r="B790" s="3"/>
      <c r="C790" s="3"/>
      <c r="D790" s="3"/>
      <c r="E790" s="3"/>
      <c r="F790" s="3"/>
      <c r="G790" s="3"/>
      <c r="H790" s="4"/>
      <c r="I790" s="4"/>
      <c r="J790" s="4"/>
      <c r="K790" s="4"/>
      <c r="L790" s="4"/>
    </row>
    <row r="791" spans="1:12" ht="20.100000000000001" customHeight="1">
      <c r="A791" s="5" t="s">
        <v>284</v>
      </c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</row>
    <row r="792" spans="1:12" ht="20.100000000000001" customHeight="1">
      <c r="A792" s="22" t="s">
        <v>63</v>
      </c>
      <c r="B792" s="22"/>
      <c r="C792" s="22"/>
      <c r="D792" s="22"/>
      <c r="E792" s="22"/>
      <c r="F792" s="22"/>
      <c r="G792" s="23" t="s">
        <v>3</v>
      </c>
      <c r="H792" s="24" t="s">
        <v>19</v>
      </c>
      <c r="I792" s="24"/>
      <c r="J792" s="24" t="s">
        <v>64</v>
      </c>
      <c r="K792" s="24"/>
      <c r="L792" s="23" t="s">
        <v>65</v>
      </c>
    </row>
    <row r="793" spans="1:12" ht="15" customHeight="1">
      <c r="A793" s="25" t="s">
        <v>285</v>
      </c>
      <c r="B793" s="33" t="s">
        <v>286</v>
      </c>
      <c r="C793" s="33"/>
      <c r="D793" s="33"/>
      <c r="E793" s="33"/>
      <c r="F793" s="33"/>
      <c r="G793" s="25" t="s">
        <v>68</v>
      </c>
      <c r="H793" s="34">
        <v>1</v>
      </c>
      <c r="I793" s="34"/>
      <c r="J793" s="35">
        <v>29.62</v>
      </c>
      <c r="K793" s="35"/>
      <c r="L793" s="36">
        <f>ROUND(ROUND(H793,8)*J793,2)</f>
        <v>29.62</v>
      </c>
    </row>
    <row r="794" spans="1:12" ht="15" customHeight="1">
      <c r="A794" s="25" t="s">
        <v>69</v>
      </c>
      <c r="B794" s="33" t="s">
        <v>70</v>
      </c>
      <c r="C794" s="33"/>
      <c r="D794" s="33"/>
      <c r="E794" s="33"/>
      <c r="F794" s="33"/>
      <c r="G794" s="25" t="s">
        <v>68</v>
      </c>
      <c r="H794" s="34">
        <v>4</v>
      </c>
      <c r="I794" s="34"/>
      <c r="J794" s="35">
        <v>23.6</v>
      </c>
      <c r="K794" s="35"/>
      <c r="L794" s="36">
        <f>ROUND(ROUND(H794,8)*J794,2)</f>
        <v>94.4</v>
      </c>
    </row>
    <row r="795" spans="1:12" ht="15" customHeight="1">
      <c r="A795" s="3"/>
      <c r="B795" s="3"/>
      <c r="C795" s="3"/>
      <c r="D795" s="3"/>
      <c r="E795" s="3"/>
      <c r="F795" s="3"/>
      <c r="G795" s="3"/>
      <c r="H795" s="30" t="s">
        <v>71</v>
      </c>
      <c r="I795" s="30"/>
      <c r="J795" s="30"/>
      <c r="K795" s="30"/>
      <c r="L795" s="37">
        <f>SUM(L793:L794)</f>
        <v>124.02000000000001</v>
      </c>
    </row>
    <row r="796" spans="1:12" ht="15" customHeight="1">
      <c r="A796" s="3"/>
      <c r="B796" s="3"/>
      <c r="C796" s="3"/>
      <c r="D796" s="3"/>
      <c r="E796" s="3"/>
      <c r="F796" s="3"/>
      <c r="G796" s="3"/>
      <c r="H796" s="18" t="s">
        <v>72</v>
      </c>
      <c r="I796" s="18"/>
      <c r="J796" s="18"/>
      <c r="K796" s="18"/>
      <c r="L796" s="32">
        <f>SUM(L795)</f>
        <v>124.02000000000001</v>
      </c>
    </row>
    <row r="797" spans="1:12" ht="15" customHeight="1">
      <c r="A797" s="3"/>
      <c r="B797" s="3"/>
      <c r="C797" s="3"/>
      <c r="D797" s="3"/>
      <c r="E797" s="3"/>
      <c r="F797" s="3"/>
      <c r="G797" s="3"/>
      <c r="H797" s="18" t="s">
        <v>73</v>
      </c>
      <c r="I797" s="18"/>
      <c r="J797" s="18"/>
      <c r="K797" s="18"/>
      <c r="L797" s="38">
        <v>1</v>
      </c>
    </row>
    <row r="798" spans="1:12" ht="15" customHeight="1">
      <c r="A798" s="3"/>
      <c r="B798" s="3"/>
      <c r="C798" s="3"/>
      <c r="D798" s="3"/>
      <c r="E798" s="3"/>
      <c r="F798" s="3"/>
      <c r="G798" s="3"/>
      <c r="H798" s="18" t="s">
        <v>74</v>
      </c>
      <c r="I798" s="18"/>
      <c r="J798" s="18"/>
      <c r="K798" s="18"/>
      <c r="L798" s="32">
        <f>ROUND(L796/L797,4)</f>
        <v>124.02</v>
      </c>
    </row>
    <row r="799" spans="1:12" ht="15" customHeight="1">
      <c r="A799" s="3"/>
      <c r="B799" s="3"/>
      <c r="C799" s="3"/>
      <c r="D799" s="3"/>
      <c r="E799" s="3"/>
      <c r="F799" s="3"/>
      <c r="G799" s="3"/>
      <c r="H799" s="18" t="s">
        <v>132</v>
      </c>
      <c r="I799" s="18"/>
      <c r="J799" s="18"/>
      <c r="K799" s="18"/>
      <c r="L799" s="32">
        <f>ROUND(L798*0.13329,4)</f>
        <v>16.5306</v>
      </c>
    </row>
    <row r="800" spans="1:12" ht="20.100000000000001" customHeight="1">
      <c r="A800" s="22" t="s">
        <v>75</v>
      </c>
      <c r="B800" s="22"/>
      <c r="C800" s="22"/>
      <c r="D800" s="22"/>
      <c r="E800" s="22"/>
      <c r="F800" s="22"/>
      <c r="G800" s="23" t="s">
        <v>3</v>
      </c>
      <c r="H800" s="24" t="s">
        <v>19</v>
      </c>
      <c r="I800" s="24"/>
      <c r="J800" s="24" t="s">
        <v>76</v>
      </c>
      <c r="K800" s="24"/>
      <c r="L800" s="23" t="s">
        <v>20</v>
      </c>
    </row>
    <row r="801" spans="1:12" ht="15" customHeight="1">
      <c r="A801" s="25" t="s">
        <v>287</v>
      </c>
      <c r="B801" s="26" t="s">
        <v>288</v>
      </c>
      <c r="C801" s="26"/>
      <c r="D801" s="26"/>
      <c r="E801" s="26"/>
      <c r="F801" s="26"/>
      <c r="G801" s="25" t="s">
        <v>26</v>
      </c>
      <c r="H801" s="34">
        <v>1.2</v>
      </c>
      <c r="I801" s="34"/>
      <c r="J801" s="28">
        <v>125.07</v>
      </c>
      <c r="K801" s="28"/>
      <c r="L801" s="29">
        <f>ROUND(ROUND(H801,8)*J801,2)</f>
        <v>150.08000000000001</v>
      </c>
    </row>
    <row r="802" spans="1:12" ht="15" customHeight="1">
      <c r="A802" s="3"/>
      <c r="B802" s="3"/>
      <c r="C802" s="3"/>
      <c r="D802" s="3"/>
      <c r="E802" s="3"/>
      <c r="F802" s="3"/>
      <c r="G802" s="3"/>
      <c r="H802" s="30" t="s">
        <v>87</v>
      </c>
      <c r="I802" s="30"/>
      <c r="J802" s="30"/>
      <c r="K802" s="30"/>
      <c r="L802" s="31">
        <f>SUM(L801:L801)</f>
        <v>150.08000000000001</v>
      </c>
    </row>
    <row r="803" spans="1:12" ht="20.100000000000001" customHeight="1">
      <c r="A803" s="22" t="s">
        <v>18</v>
      </c>
      <c r="B803" s="22"/>
      <c r="C803" s="22"/>
      <c r="D803" s="22"/>
      <c r="E803" s="22"/>
      <c r="F803" s="22"/>
      <c r="G803" s="23" t="s">
        <v>3</v>
      </c>
      <c r="H803" s="24" t="s">
        <v>19</v>
      </c>
      <c r="I803" s="24"/>
      <c r="J803" s="24" t="s">
        <v>5</v>
      </c>
      <c r="K803" s="24"/>
      <c r="L803" s="23" t="s">
        <v>20</v>
      </c>
    </row>
    <row r="804" spans="1:12" ht="15.95" customHeight="1">
      <c r="A804" s="25" t="s">
        <v>270</v>
      </c>
      <c r="B804" s="26" t="s">
        <v>271</v>
      </c>
      <c r="C804" s="26"/>
      <c r="D804" s="26"/>
      <c r="E804" s="26"/>
      <c r="F804" s="26"/>
      <c r="G804" s="25" t="s">
        <v>26</v>
      </c>
      <c r="H804" s="27">
        <v>0.31558999999999998</v>
      </c>
      <c r="I804" s="27"/>
      <c r="J804" s="28">
        <v>503.44</v>
      </c>
      <c r="K804" s="28"/>
      <c r="L804" s="29">
        <f>ROUND(ROUND(H804,8)*J804,2)</f>
        <v>158.88</v>
      </c>
    </row>
    <row r="805" spans="1:12" ht="15" customHeight="1">
      <c r="A805" s="3"/>
      <c r="B805" s="3"/>
      <c r="C805" s="3"/>
      <c r="D805" s="3"/>
      <c r="E805" s="3"/>
      <c r="F805" s="3"/>
      <c r="G805" s="3"/>
      <c r="H805" s="30" t="s">
        <v>38</v>
      </c>
      <c r="I805" s="30"/>
      <c r="J805" s="30"/>
      <c r="K805" s="30"/>
      <c r="L805" s="31">
        <f>SUM(L804:L804)</f>
        <v>158.88</v>
      </c>
    </row>
    <row r="806" spans="1:12" ht="15" customHeight="1">
      <c r="A806" s="22" t="s">
        <v>90</v>
      </c>
      <c r="B806" s="22"/>
      <c r="C806" s="22"/>
      <c r="D806" s="7" t="s">
        <v>91</v>
      </c>
      <c r="E806" s="7"/>
      <c r="F806" s="7" t="s">
        <v>92</v>
      </c>
      <c r="G806" s="7"/>
      <c r="H806" s="7" t="s">
        <v>19</v>
      </c>
      <c r="I806" s="7"/>
      <c r="J806" s="7" t="s">
        <v>5</v>
      </c>
      <c r="K806" s="7"/>
      <c r="L806" s="8" t="s">
        <v>20</v>
      </c>
    </row>
    <row r="807" spans="1:12" ht="20.100000000000001" customHeight="1">
      <c r="A807" s="39" t="s">
        <v>287</v>
      </c>
      <c r="B807" s="40" t="s">
        <v>289</v>
      </c>
      <c r="C807" s="40"/>
      <c r="D807" s="41" t="s">
        <v>94</v>
      </c>
      <c r="E807" s="41"/>
      <c r="F807" s="41" t="s">
        <v>290</v>
      </c>
      <c r="G807" s="41"/>
      <c r="H807" s="42">
        <v>1.8</v>
      </c>
      <c r="I807" s="42"/>
      <c r="J807" s="43">
        <v>1.88</v>
      </c>
      <c r="K807" s="43"/>
      <c r="L807" s="44">
        <f>ROUND(ROUND(H807,8)*J807,2)</f>
        <v>3.38</v>
      </c>
    </row>
    <row r="808" spans="1:12" ht="15" customHeight="1">
      <c r="A808" s="3"/>
      <c r="B808" s="3"/>
      <c r="C808" s="3"/>
      <c r="D808" s="3"/>
      <c r="E808" s="3"/>
      <c r="F808" s="3"/>
      <c r="G808" s="3"/>
      <c r="H808" s="30" t="s">
        <v>98</v>
      </c>
      <c r="I808" s="30"/>
      <c r="J808" s="30"/>
      <c r="K808" s="30"/>
      <c r="L808" s="29">
        <f>SUM(L807:L807)</f>
        <v>3.38</v>
      </c>
    </row>
    <row r="809" spans="1:12" ht="12.95" customHeight="1">
      <c r="A809" s="22" t="s">
        <v>99</v>
      </c>
      <c r="B809" s="22"/>
      <c r="C809" s="7" t="s">
        <v>100</v>
      </c>
      <c r="D809" s="7" t="s">
        <v>101</v>
      </c>
      <c r="E809" s="7"/>
      <c r="F809" s="7" t="s">
        <v>102</v>
      </c>
      <c r="G809" s="7"/>
      <c r="H809" s="7" t="s">
        <v>103</v>
      </c>
      <c r="I809" s="7"/>
      <c r="J809" s="7" t="s">
        <v>104</v>
      </c>
      <c r="K809" s="7"/>
      <c r="L809" s="7" t="s">
        <v>20</v>
      </c>
    </row>
    <row r="810" spans="1:12" ht="12" customHeight="1">
      <c r="A810" s="22"/>
      <c r="B810" s="22"/>
      <c r="C810" s="7"/>
      <c r="D810" s="7"/>
      <c r="E810" s="7"/>
      <c r="F810" s="8" t="s">
        <v>105</v>
      </c>
      <c r="G810" s="8" t="s">
        <v>106</v>
      </c>
      <c r="H810" s="8" t="s">
        <v>105</v>
      </c>
      <c r="I810" s="8" t="s">
        <v>106</v>
      </c>
      <c r="J810" s="8" t="s">
        <v>105</v>
      </c>
      <c r="K810" s="8" t="s">
        <v>106</v>
      </c>
      <c r="L810" s="7"/>
    </row>
    <row r="811" spans="1:12" ht="20.100000000000001" customHeight="1">
      <c r="A811" s="39" t="s">
        <v>287</v>
      </c>
      <c r="B811" s="45" t="s">
        <v>289</v>
      </c>
      <c r="C811" s="39" t="s">
        <v>108</v>
      </c>
      <c r="D811" s="42">
        <v>1.8</v>
      </c>
      <c r="E811" s="42"/>
      <c r="F811" s="46">
        <v>0</v>
      </c>
      <c r="G811" s="44">
        <v>1.28</v>
      </c>
      <c r="H811" s="46">
        <v>0</v>
      </c>
      <c r="I811" s="44">
        <v>1.02</v>
      </c>
      <c r="J811" s="46">
        <v>0</v>
      </c>
      <c r="K811" s="44">
        <v>0.84</v>
      </c>
      <c r="L811" s="44">
        <f>ROUND(D811*((ROUND(F811*G811,2)+ROUND(H811*I811,2)+ROUND(J811*K811,2))),2)</f>
        <v>0</v>
      </c>
    </row>
    <row r="812" spans="1:12" ht="15" customHeight="1">
      <c r="A812" s="3"/>
      <c r="B812" s="3"/>
      <c r="C812" s="3"/>
      <c r="D812" s="3"/>
      <c r="E812" s="3"/>
      <c r="F812" s="3"/>
      <c r="G812" s="3"/>
      <c r="H812" s="30" t="s">
        <v>111</v>
      </c>
      <c r="I812" s="30"/>
      <c r="J812" s="30"/>
      <c r="K812" s="30"/>
      <c r="L812" s="29">
        <f>SUM(L810:L811)</f>
        <v>0</v>
      </c>
    </row>
    <row r="813" spans="1:12" ht="15" customHeight="1">
      <c r="A813" s="3"/>
      <c r="B813" s="3"/>
      <c r="C813" s="3"/>
      <c r="D813" s="3"/>
      <c r="E813" s="3"/>
      <c r="F813" s="3"/>
      <c r="G813" s="3"/>
      <c r="H813" s="18" t="s">
        <v>39</v>
      </c>
      <c r="I813" s="18"/>
      <c r="J813" s="18"/>
      <c r="K813" s="18"/>
      <c r="L813" s="32">
        <f>SUM(L798,L799,L802,L805,L808,L812)</f>
        <v>452.89060000000001</v>
      </c>
    </row>
    <row r="814" spans="1:12" ht="15" customHeight="1">
      <c r="A814" s="3"/>
      <c r="B814" s="3"/>
      <c r="C814" s="3"/>
      <c r="D814" s="3"/>
      <c r="E814" s="3"/>
      <c r="F814" s="3"/>
      <c r="G814" s="3"/>
      <c r="H814" s="18" t="s">
        <v>13</v>
      </c>
      <c r="I814" s="18"/>
      <c r="J814" s="18"/>
      <c r="K814" s="18"/>
      <c r="L814" s="19">
        <f>ROUND(SUM(L813),4)</f>
        <v>452.89060000000001</v>
      </c>
    </row>
    <row r="815" spans="1:12" ht="9.9499999999999993" customHeight="1">
      <c r="A815" s="3"/>
      <c r="B815" s="3"/>
      <c r="C815" s="3"/>
      <c r="D815" s="3"/>
      <c r="E815" s="3"/>
      <c r="F815" s="3"/>
      <c r="G815" s="3"/>
      <c r="H815" s="4"/>
      <c r="I815" s="4"/>
      <c r="J815" s="4"/>
      <c r="K815" s="4"/>
      <c r="L815" s="4"/>
    </row>
    <row r="816" spans="1:12" ht="20.100000000000001" customHeight="1">
      <c r="A816" s="5" t="s">
        <v>291</v>
      </c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</row>
    <row r="817" spans="1:12" ht="12.95" customHeight="1">
      <c r="A817" s="47" t="s">
        <v>113</v>
      </c>
      <c r="B817" s="47"/>
      <c r="C817" s="47"/>
      <c r="D817" s="48" t="s">
        <v>114</v>
      </c>
      <c r="E817" s="48"/>
      <c r="F817" s="24" t="s">
        <v>115</v>
      </c>
      <c r="G817" s="24"/>
      <c r="H817" s="24" t="s">
        <v>116</v>
      </c>
      <c r="I817" s="24"/>
      <c r="J817" s="24"/>
      <c r="K817" s="24"/>
      <c r="L817" s="24" t="s">
        <v>65</v>
      </c>
    </row>
    <row r="818" spans="1:12" ht="12" customHeight="1">
      <c r="A818" s="47"/>
      <c r="B818" s="47"/>
      <c r="C818" s="47"/>
      <c r="D818" s="48"/>
      <c r="E818" s="48"/>
      <c r="F818" s="8" t="s">
        <v>117</v>
      </c>
      <c r="G818" s="8" t="s">
        <v>118</v>
      </c>
      <c r="H818" s="7" t="s">
        <v>117</v>
      </c>
      <c r="I818" s="7"/>
      <c r="J818" s="7" t="s">
        <v>118</v>
      </c>
      <c r="K818" s="7"/>
      <c r="L818" s="24"/>
    </row>
    <row r="819" spans="1:12" ht="15" customHeight="1">
      <c r="A819" s="25" t="s">
        <v>292</v>
      </c>
      <c r="B819" s="26" t="s">
        <v>293</v>
      </c>
      <c r="C819" s="26"/>
      <c r="D819" s="34">
        <v>1</v>
      </c>
      <c r="E819" s="34"/>
      <c r="F819" s="49">
        <v>0.3</v>
      </c>
      <c r="G819" s="49">
        <v>0.7</v>
      </c>
      <c r="H819" s="50">
        <v>174.0453</v>
      </c>
      <c r="I819" s="50"/>
      <c r="J819" s="50">
        <v>68.988299999999995</v>
      </c>
      <c r="K819" s="50"/>
      <c r="L819" s="32">
        <f>ROUND(D819*(ROUND(F819*H819,4)+ROUND(G819*J819,4)),4)</f>
        <v>100.50539999999999</v>
      </c>
    </row>
    <row r="820" spans="1:12" ht="15" customHeight="1">
      <c r="A820" s="3"/>
      <c r="B820" s="3"/>
      <c r="C820" s="3"/>
      <c r="D820" s="3"/>
      <c r="E820" s="3"/>
      <c r="F820" s="3"/>
      <c r="G820" s="3"/>
      <c r="H820" s="30" t="s">
        <v>121</v>
      </c>
      <c r="I820" s="30"/>
      <c r="J820" s="30"/>
      <c r="K820" s="30"/>
      <c r="L820" s="51">
        <f>SUM(L818:L819)</f>
        <v>100.50539999999999</v>
      </c>
    </row>
    <row r="821" spans="1:12" ht="20.100000000000001" customHeight="1">
      <c r="A821" s="22" t="s">
        <v>63</v>
      </c>
      <c r="B821" s="22"/>
      <c r="C821" s="22"/>
      <c r="D821" s="22"/>
      <c r="E821" s="22"/>
      <c r="F821" s="22"/>
      <c r="G821" s="23" t="s">
        <v>3</v>
      </c>
      <c r="H821" s="24" t="s">
        <v>19</v>
      </c>
      <c r="I821" s="24"/>
      <c r="J821" s="24" t="s">
        <v>64</v>
      </c>
      <c r="K821" s="24"/>
      <c r="L821" s="23" t="s">
        <v>65</v>
      </c>
    </row>
    <row r="822" spans="1:12" ht="15" customHeight="1">
      <c r="A822" s="25" t="s">
        <v>69</v>
      </c>
      <c r="B822" s="33" t="s">
        <v>70</v>
      </c>
      <c r="C822" s="33"/>
      <c r="D822" s="33"/>
      <c r="E822" s="33"/>
      <c r="F822" s="33"/>
      <c r="G822" s="25" t="s">
        <v>68</v>
      </c>
      <c r="H822" s="34">
        <v>10</v>
      </c>
      <c r="I822" s="34"/>
      <c r="J822" s="35">
        <v>23.6</v>
      </c>
      <c r="K822" s="35"/>
      <c r="L822" s="36">
        <f>ROUND(ROUND(H822,8)*J822,2)</f>
        <v>236</v>
      </c>
    </row>
    <row r="823" spans="1:12" ht="15" customHeight="1">
      <c r="A823" s="3"/>
      <c r="B823" s="3"/>
      <c r="C823" s="3"/>
      <c r="D823" s="3"/>
      <c r="E823" s="3"/>
      <c r="F823" s="3"/>
      <c r="G823" s="3"/>
      <c r="H823" s="30" t="s">
        <v>71</v>
      </c>
      <c r="I823" s="30"/>
      <c r="J823" s="30"/>
      <c r="K823" s="30"/>
      <c r="L823" s="37">
        <f>SUM(L822:L822)</f>
        <v>236</v>
      </c>
    </row>
    <row r="824" spans="1:12" ht="15" customHeight="1">
      <c r="A824" s="3"/>
      <c r="B824" s="3"/>
      <c r="C824" s="3"/>
      <c r="D824" s="3"/>
      <c r="E824" s="3"/>
      <c r="F824" s="3"/>
      <c r="G824" s="3"/>
      <c r="H824" s="18" t="s">
        <v>72</v>
      </c>
      <c r="I824" s="18"/>
      <c r="J824" s="18"/>
      <c r="K824" s="18"/>
      <c r="L824" s="32">
        <f>SUM(L820,L823)</f>
        <v>336.50540000000001</v>
      </c>
    </row>
    <row r="825" spans="1:12" ht="15" customHeight="1">
      <c r="A825" s="3"/>
      <c r="B825" s="3"/>
      <c r="C825" s="3"/>
      <c r="D825" s="3"/>
      <c r="E825" s="3"/>
      <c r="F825" s="3"/>
      <c r="G825" s="3"/>
      <c r="H825" s="18" t="s">
        <v>73</v>
      </c>
      <c r="I825" s="18"/>
      <c r="J825" s="18"/>
      <c r="K825" s="18"/>
      <c r="L825" s="38">
        <v>100</v>
      </c>
    </row>
    <row r="826" spans="1:12" ht="15" customHeight="1">
      <c r="A826" s="3"/>
      <c r="B826" s="3"/>
      <c r="C826" s="3"/>
      <c r="D826" s="3"/>
      <c r="E826" s="3"/>
      <c r="F826" s="3"/>
      <c r="G826" s="3"/>
      <c r="H826" s="18" t="s">
        <v>74</v>
      </c>
      <c r="I826" s="18"/>
      <c r="J826" s="18"/>
      <c r="K826" s="18"/>
      <c r="L826" s="32">
        <f>ROUND(L824/L825,4)</f>
        <v>3.3651</v>
      </c>
    </row>
    <row r="827" spans="1:12" ht="15" customHeight="1">
      <c r="A827" s="3"/>
      <c r="B827" s="3"/>
      <c r="C827" s="3"/>
      <c r="D827" s="3"/>
      <c r="E827" s="3"/>
      <c r="F827" s="3"/>
      <c r="G827" s="3"/>
      <c r="H827" s="18" t="s">
        <v>294</v>
      </c>
      <c r="I827" s="18"/>
      <c r="J827" s="18"/>
      <c r="K827" s="18"/>
      <c r="L827" s="32">
        <f>ROUND((((D819*J819)+L823)/L825)*0.03814,4)</f>
        <v>0.1163</v>
      </c>
    </row>
    <row r="828" spans="1:12" ht="20.100000000000001" customHeight="1">
      <c r="A828" s="22" t="s">
        <v>75</v>
      </c>
      <c r="B828" s="22"/>
      <c r="C828" s="22"/>
      <c r="D828" s="22"/>
      <c r="E828" s="22"/>
      <c r="F828" s="22"/>
      <c r="G828" s="23" t="s">
        <v>3</v>
      </c>
      <c r="H828" s="24" t="s">
        <v>19</v>
      </c>
      <c r="I828" s="24"/>
      <c r="J828" s="24" t="s">
        <v>76</v>
      </c>
      <c r="K828" s="24"/>
      <c r="L828" s="23" t="s">
        <v>20</v>
      </c>
    </row>
    <row r="829" spans="1:12" ht="15" customHeight="1">
      <c r="A829" s="25" t="s">
        <v>295</v>
      </c>
      <c r="B829" s="26" t="s">
        <v>296</v>
      </c>
      <c r="C829" s="26"/>
      <c r="D829" s="26"/>
      <c r="E829" s="26"/>
      <c r="F829" s="26"/>
      <c r="G829" s="25" t="s">
        <v>84</v>
      </c>
      <c r="H829" s="34">
        <v>0.2</v>
      </c>
      <c r="I829" s="34"/>
      <c r="J829" s="28">
        <v>0.96</v>
      </c>
      <c r="K829" s="28"/>
      <c r="L829" s="29">
        <f>ROUND(ROUND(H829,8)*J829,2)</f>
        <v>0.19</v>
      </c>
    </row>
    <row r="830" spans="1:12" ht="15" customHeight="1">
      <c r="A830" s="25" t="s">
        <v>297</v>
      </c>
      <c r="B830" s="26" t="s">
        <v>298</v>
      </c>
      <c r="C830" s="26"/>
      <c r="D830" s="26"/>
      <c r="E830" s="26"/>
      <c r="F830" s="26"/>
      <c r="G830" s="25" t="s">
        <v>299</v>
      </c>
      <c r="H830" s="34">
        <v>3.8E-3</v>
      </c>
      <c r="I830" s="34"/>
      <c r="J830" s="28">
        <v>4.5599999999999996</v>
      </c>
      <c r="K830" s="28"/>
      <c r="L830" s="29">
        <f>ROUND(ROUND(H830,8)*J830,2)</f>
        <v>0.02</v>
      </c>
    </row>
    <row r="831" spans="1:12" ht="15" customHeight="1">
      <c r="A831" s="3"/>
      <c r="B831" s="3"/>
      <c r="C831" s="3"/>
      <c r="D831" s="3"/>
      <c r="E831" s="3"/>
      <c r="F831" s="3"/>
      <c r="G831" s="3"/>
      <c r="H831" s="30" t="s">
        <v>87</v>
      </c>
      <c r="I831" s="30"/>
      <c r="J831" s="30"/>
      <c r="K831" s="30"/>
      <c r="L831" s="31">
        <f>SUM(L829:L830)</f>
        <v>0.21</v>
      </c>
    </row>
    <row r="832" spans="1:12" ht="15" customHeight="1">
      <c r="A832" s="22" t="s">
        <v>90</v>
      </c>
      <c r="B832" s="22"/>
      <c r="C832" s="22"/>
      <c r="D832" s="7" t="s">
        <v>91</v>
      </c>
      <c r="E832" s="7"/>
      <c r="F832" s="7" t="s">
        <v>92</v>
      </c>
      <c r="G832" s="7"/>
      <c r="H832" s="7" t="s">
        <v>19</v>
      </c>
      <c r="I832" s="7"/>
      <c r="J832" s="7" t="s">
        <v>5</v>
      </c>
      <c r="K832" s="7"/>
      <c r="L832" s="8" t="s">
        <v>20</v>
      </c>
    </row>
    <row r="833" spans="1:12" ht="20.100000000000001" customHeight="1">
      <c r="A833" s="39" t="s">
        <v>295</v>
      </c>
      <c r="B833" s="40" t="s">
        <v>300</v>
      </c>
      <c r="C833" s="40"/>
      <c r="D833" s="41" t="s">
        <v>94</v>
      </c>
      <c r="E833" s="41"/>
      <c r="F833" s="41" t="s">
        <v>301</v>
      </c>
      <c r="G833" s="41"/>
      <c r="H833" s="42">
        <v>2.0000000000000001E-4</v>
      </c>
      <c r="I833" s="42"/>
      <c r="J833" s="43">
        <v>35.619999999999997</v>
      </c>
      <c r="K833" s="43"/>
      <c r="L833" s="44">
        <f>ROUND(ROUND(H833,8)*J833,2)</f>
        <v>0.01</v>
      </c>
    </row>
    <row r="834" spans="1:12" ht="15" customHeight="1">
      <c r="A834" s="3"/>
      <c r="B834" s="3"/>
      <c r="C834" s="3"/>
      <c r="D834" s="3"/>
      <c r="E834" s="3"/>
      <c r="F834" s="3"/>
      <c r="G834" s="3"/>
      <c r="H834" s="30" t="s">
        <v>98</v>
      </c>
      <c r="I834" s="30"/>
      <c r="J834" s="30"/>
      <c r="K834" s="30"/>
      <c r="L834" s="29">
        <f>SUM(L833:L833)</f>
        <v>0.01</v>
      </c>
    </row>
    <row r="835" spans="1:12" ht="12.95" customHeight="1">
      <c r="A835" s="22" t="s">
        <v>99</v>
      </c>
      <c r="B835" s="22"/>
      <c r="C835" s="7" t="s">
        <v>100</v>
      </c>
      <c r="D835" s="7" t="s">
        <v>101</v>
      </c>
      <c r="E835" s="7"/>
      <c r="F835" s="7" t="s">
        <v>102</v>
      </c>
      <c r="G835" s="7"/>
      <c r="H835" s="7" t="s">
        <v>103</v>
      </c>
      <c r="I835" s="7"/>
      <c r="J835" s="7" t="s">
        <v>104</v>
      </c>
      <c r="K835" s="7"/>
      <c r="L835" s="7" t="s">
        <v>20</v>
      </c>
    </row>
    <row r="836" spans="1:12" ht="12" customHeight="1">
      <c r="A836" s="22"/>
      <c r="B836" s="22"/>
      <c r="C836" s="7"/>
      <c r="D836" s="7"/>
      <c r="E836" s="7"/>
      <c r="F836" s="8" t="s">
        <v>105</v>
      </c>
      <c r="G836" s="8" t="s">
        <v>106</v>
      </c>
      <c r="H836" s="8" t="s">
        <v>105</v>
      </c>
      <c r="I836" s="8" t="s">
        <v>106</v>
      </c>
      <c r="J836" s="8" t="s">
        <v>105</v>
      </c>
      <c r="K836" s="8" t="s">
        <v>106</v>
      </c>
      <c r="L836" s="7"/>
    </row>
    <row r="837" spans="1:12" ht="20.100000000000001" customHeight="1">
      <c r="A837" s="39" t="s">
        <v>295</v>
      </c>
      <c r="B837" s="45" t="s">
        <v>300</v>
      </c>
      <c r="C837" s="39" t="s">
        <v>108</v>
      </c>
      <c r="D837" s="42">
        <v>2.0000000000000001E-4</v>
      </c>
      <c r="E837" s="42"/>
      <c r="F837" s="46">
        <v>0</v>
      </c>
      <c r="G837" s="44">
        <v>2.12</v>
      </c>
      <c r="H837" s="46">
        <v>0</v>
      </c>
      <c r="I837" s="44">
        <v>1.7</v>
      </c>
      <c r="J837" s="46">
        <v>0</v>
      </c>
      <c r="K837" s="44">
        <v>1.39</v>
      </c>
      <c r="L837" s="44">
        <f>ROUND(D837*((ROUND(F837*G837,2)+ROUND(H837*I837,2)+ROUND(J837*K837,2))),2)</f>
        <v>0</v>
      </c>
    </row>
    <row r="838" spans="1:12" ht="15" customHeight="1">
      <c r="A838" s="3"/>
      <c r="B838" s="3"/>
      <c r="C838" s="3"/>
      <c r="D838" s="3"/>
      <c r="E838" s="3"/>
      <c r="F838" s="3"/>
      <c r="G838" s="3"/>
      <c r="H838" s="30" t="s">
        <v>111</v>
      </c>
      <c r="I838" s="30"/>
      <c r="J838" s="30"/>
      <c r="K838" s="30"/>
      <c r="L838" s="29">
        <f>SUM(L836:L837)</f>
        <v>0</v>
      </c>
    </row>
    <row r="839" spans="1:12" ht="15" customHeight="1">
      <c r="A839" s="3"/>
      <c r="B839" s="3"/>
      <c r="C839" s="3"/>
      <c r="D839" s="3"/>
      <c r="E839" s="3"/>
      <c r="F839" s="3"/>
      <c r="G839" s="3"/>
      <c r="H839" s="18" t="s">
        <v>39</v>
      </c>
      <c r="I839" s="18"/>
      <c r="J839" s="18"/>
      <c r="K839" s="18"/>
      <c r="L839" s="32">
        <f>SUM(L826,L827,L831,L834,L838)</f>
        <v>3.7013999999999996</v>
      </c>
    </row>
    <row r="840" spans="1:12" ht="15" customHeight="1">
      <c r="A840" s="3"/>
      <c r="B840" s="3"/>
      <c r="C840" s="3"/>
      <c r="D840" s="3"/>
      <c r="E840" s="3"/>
      <c r="F840" s="3"/>
      <c r="G840" s="3"/>
      <c r="H840" s="18" t="s">
        <v>13</v>
      </c>
      <c r="I840" s="18"/>
      <c r="J840" s="18"/>
      <c r="K840" s="18"/>
      <c r="L840" s="19">
        <f>ROUND(SUM(L839),4)</f>
        <v>3.7014</v>
      </c>
    </row>
    <row r="841" spans="1:12" ht="9.9499999999999993" customHeight="1">
      <c r="A841" s="3"/>
      <c r="B841" s="3"/>
      <c r="C841" s="3"/>
      <c r="D841" s="3"/>
      <c r="E841" s="3"/>
      <c r="F841" s="3"/>
      <c r="G841" s="3"/>
      <c r="H841" s="4"/>
      <c r="I841" s="4"/>
      <c r="J841" s="4"/>
      <c r="K841" s="4"/>
      <c r="L841" s="4"/>
    </row>
    <row r="842" spans="1:12" ht="20.100000000000001" customHeight="1">
      <c r="A842" s="5" t="s">
        <v>302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</row>
    <row r="843" spans="1:12" ht="20.100000000000001" customHeight="1">
      <c r="A843" s="22" t="s">
        <v>18</v>
      </c>
      <c r="B843" s="22"/>
      <c r="C843" s="22"/>
      <c r="D843" s="22"/>
      <c r="E843" s="22"/>
      <c r="F843" s="22"/>
      <c r="G843" s="23" t="s">
        <v>3</v>
      </c>
      <c r="H843" s="24" t="s">
        <v>19</v>
      </c>
      <c r="I843" s="24"/>
      <c r="J843" s="24" t="s">
        <v>5</v>
      </c>
      <c r="K843" s="24"/>
      <c r="L843" s="23" t="s">
        <v>20</v>
      </c>
    </row>
    <row r="844" spans="1:12" ht="15.95" customHeight="1">
      <c r="A844" s="25" t="s">
        <v>274</v>
      </c>
      <c r="B844" s="26" t="s">
        <v>275</v>
      </c>
      <c r="C844" s="26"/>
      <c r="D844" s="26"/>
      <c r="E844" s="26"/>
      <c r="F844" s="26"/>
      <c r="G844" s="25" t="s">
        <v>26</v>
      </c>
      <c r="H844" s="27">
        <v>3.5670000000000002</v>
      </c>
      <c r="I844" s="27"/>
      <c r="J844" s="28">
        <v>455.58</v>
      </c>
      <c r="K844" s="28"/>
      <c r="L844" s="29">
        <f>ROUND(ROUND(H844,8)*J844,2)</f>
        <v>1625.05</v>
      </c>
    </row>
    <row r="845" spans="1:12" ht="15.95" customHeight="1">
      <c r="A845" s="25" t="s">
        <v>303</v>
      </c>
      <c r="B845" s="26" t="s">
        <v>304</v>
      </c>
      <c r="C845" s="26"/>
      <c r="D845" s="26"/>
      <c r="E845" s="26"/>
      <c r="F845" s="26"/>
      <c r="G845" s="25" t="s">
        <v>31</v>
      </c>
      <c r="H845" s="27">
        <v>15.68</v>
      </c>
      <c r="I845" s="27"/>
      <c r="J845" s="28">
        <v>74.94</v>
      </c>
      <c r="K845" s="28"/>
      <c r="L845" s="29">
        <f>ROUND(ROUND(H845,8)*J845,2)</f>
        <v>1175.06</v>
      </c>
    </row>
    <row r="846" spans="1:12" ht="15" customHeight="1">
      <c r="A846" s="3"/>
      <c r="B846" s="3"/>
      <c r="C846" s="3"/>
      <c r="D846" s="3"/>
      <c r="E846" s="3"/>
      <c r="F846" s="3"/>
      <c r="G846" s="3"/>
      <c r="H846" s="30" t="s">
        <v>38</v>
      </c>
      <c r="I846" s="30"/>
      <c r="J846" s="30"/>
      <c r="K846" s="30"/>
      <c r="L846" s="31">
        <f>SUM(L844:L845)</f>
        <v>2800.1099999999997</v>
      </c>
    </row>
    <row r="847" spans="1:12" ht="15" customHeight="1">
      <c r="A847" s="3"/>
      <c r="B847" s="3"/>
      <c r="C847" s="3"/>
      <c r="D847" s="3"/>
      <c r="E847" s="3"/>
      <c r="F847" s="3"/>
      <c r="G847" s="3"/>
      <c r="H847" s="18" t="s">
        <v>39</v>
      </c>
      <c r="I847" s="18"/>
      <c r="J847" s="18"/>
      <c r="K847" s="18"/>
      <c r="L847" s="32">
        <f>SUM(L846)</f>
        <v>2800.1099999999997</v>
      </c>
    </row>
    <row r="848" spans="1:12" ht="15" customHeight="1">
      <c r="A848" s="3"/>
      <c r="B848" s="3"/>
      <c r="C848" s="3"/>
      <c r="D848" s="3"/>
      <c r="E848" s="3"/>
      <c r="F848" s="3"/>
      <c r="G848" s="3"/>
      <c r="H848" s="18" t="s">
        <v>13</v>
      </c>
      <c r="I848" s="18"/>
      <c r="J848" s="18"/>
      <c r="K848" s="18"/>
      <c r="L848" s="19">
        <f>ROUND(SUM(L847),4)</f>
        <v>2800.11</v>
      </c>
    </row>
    <row r="849" spans="1:12" ht="9.9499999999999993" customHeight="1">
      <c r="A849" s="3"/>
      <c r="B849" s="3"/>
      <c r="C849" s="3"/>
      <c r="D849" s="3"/>
      <c r="E849" s="3"/>
      <c r="F849" s="3"/>
      <c r="G849" s="3"/>
      <c r="H849" s="4"/>
      <c r="I849" s="4"/>
      <c r="J849" s="4"/>
      <c r="K849" s="4"/>
      <c r="L849" s="4"/>
    </row>
    <row r="850" spans="1:12" ht="20.100000000000001" customHeight="1">
      <c r="A850" s="5" t="s">
        <v>305</v>
      </c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</row>
    <row r="851" spans="1:12" ht="20.100000000000001" customHeight="1">
      <c r="A851" s="22" t="s">
        <v>18</v>
      </c>
      <c r="B851" s="22"/>
      <c r="C851" s="22"/>
      <c r="D851" s="22"/>
      <c r="E851" s="22"/>
      <c r="F851" s="22"/>
      <c r="G851" s="23" t="s">
        <v>3</v>
      </c>
      <c r="H851" s="24" t="s">
        <v>19</v>
      </c>
      <c r="I851" s="24"/>
      <c r="J851" s="24" t="s">
        <v>5</v>
      </c>
      <c r="K851" s="24"/>
      <c r="L851" s="23" t="s">
        <v>20</v>
      </c>
    </row>
    <row r="852" spans="1:12" ht="15.95" customHeight="1">
      <c r="A852" s="25" t="s">
        <v>274</v>
      </c>
      <c r="B852" s="26" t="s">
        <v>275</v>
      </c>
      <c r="C852" s="26"/>
      <c r="D852" s="26"/>
      <c r="E852" s="26"/>
      <c r="F852" s="26"/>
      <c r="G852" s="25" t="s">
        <v>26</v>
      </c>
      <c r="H852" s="27">
        <v>5.1059999999999999</v>
      </c>
      <c r="I852" s="27"/>
      <c r="J852" s="28">
        <v>455.58</v>
      </c>
      <c r="K852" s="28"/>
      <c r="L852" s="29">
        <f>ROUND(ROUND(H852,8)*J852,2)</f>
        <v>2326.19</v>
      </c>
    </row>
    <row r="853" spans="1:12" ht="15.95" customHeight="1">
      <c r="A853" s="25" t="s">
        <v>303</v>
      </c>
      <c r="B853" s="26" t="s">
        <v>304</v>
      </c>
      <c r="C853" s="26"/>
      <c r="D853" s="26"/>
      <c r="E853" s="26"/>
      <c r="F853" s="26"/>
      <c r="G853" s="25" t="s">
        <v>31</v>
      </c>
      <c r="H853" s="27">
        <v>21.08</v>
      </c>
      <c r="I853" s="27"/>
      <c r="J853" s="28">
        <v>74.94</v>
      </c>
      <c r="K853" s="28"/>
      <c r="L853" s="29">
        <f>ROUND(ROUND(H853,8)*J853,2)</f>
        <v>1579.74</v>
      </c>
    </row>
    <row r="854" spans="1:12" ht="15" customHeight="1">
      <c r="A854" s="3"/>
      <c r="B854" s="3"/>
      <c r="C854" s="3"/>
      <c r="D854" s="3"/>
      <c r="E854" s="3"/>
      <c r="F854" s="3"/>
      <c r="G854" s="3"/>
      <c r="H854" s="30" t="s">
        <v>38</v>
      </c>
      <c r="I854" s="30"/>
      <c r="J854" s="30"/>
      <c r="K854" s="30"/>
      <c r="L854" s="31">
        <f>SUM(L852:L853)</f>
        <v>3905.9300000000003</v>
      </c>
    </row>
    <row r="855" spans="1:12" ht="15" customHeight="1">
      <c r="A855" s="3"/>
      <c r="B855" s="3"/>
      <c r="C855" s="3"/>
      <c r="D855" s="3"/>
      <c r="E855" s="3"/>
      <c r="F855" s="3"/>
      <c r="G855" s="3"/>
      <c r="H855" s="18" t="s">
        <v>39</v>
      </c>
      <c r="I855" s="18"/>
      <c r="J855" s="18"/>
      <c r="K855" s="18"/>
      <c r="L855" s="32">
        <f>SUM(L854)</f>
        <v>3905.9300000000003</v>
      </c>
    </row>
    <row r="856" spans="1:12" ht="15" customHeight="1">
      <c r="A856" s="3"/>
      <c r="B856" s="3"/>
      <c r="C856" s="3"/>
      <c r="D856" s="3"/>
      <c r="E856" s="3"/>
      <c r="F856" s="3"/>
      <c r="G856" s="3"/>
      <c r="H856" s="18" t="s">
        <v>13</v>
      </c>
      <c r="I856" s="18"/>
      <c r="J856" s="18"/>
      <c r="K856" s="18"/>
      <c r="L856" s="19">
        <f>ROUND(SUM(L855),4)</f>
        <v>3905.93</v>
      </c>
    </row>
    <row r="857" spans="1:12" ht="9.9499999999999993" customHeight="1">
      <c r="A857" s="3"/>
      <c r="B857" s="3"/>
      <c r="C857" s="3"/>
      <c r="D857" s="3"/>
      <c r="E857" s="3"/>
      <c r="F857" s="3"/>
      <c r="G857" s="3"/>
      <c r="H857" s="4"/>
      <c r="I857" s="4"/>
      <c r="J857" s="4"/>
      <c r="K857" s="4"/>
      <c r="L857" s="4"/>
    </row>
    <row r="858" spans="1:12" ht="20.100000000000001" customHeight="1">
      <c r="A858" s="5" t="s">
        <v>306</v>
      </c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</row>
    <row r="859" spans="1:12" ht="20.100000000000001" customHeight="1">
      <c r="A859" s="22" t="s">
        <v>18</v>
      </c>
      <c r="B859" s="22"/>
      <c r="C859" s="22"/>
      <c r="D859" s="22"/>
      <c r="E859" s="22"/>
      <c r="F859" s="22"/>
      <c r="G859" s="23" t="s">
        <v>3</v>
      </c>
      <c r="H859" s="24" t="s">
        <v>19</v>
      </c>
      <c r="I859" s="24"/>
      <c r="J859" s="24" t="s">
        <v>5</v>
      </c>
      <c r="K859" s="24"/>
      <c r="L859" s="23" t="s">
        <v>20</v>
      </c>
    </row>
    <row r="860" spans="1:12" ht="15.95" customHeight="1">
      <c r="A860" s="25" t="s">
        <v>274</v>
      </c>
      <c r="B860" s="26" t="s">
        <v>275</v>
      </c>
      <c r="C860" s="26"/>
      <c r="D860" s="26"/>
      <c r="E860" s="26"/>
      <c r="F860" s="26"/>
      <c r="G860" s="25" t="s">
        <v>26</v>
      </c>
      <c r="H860" s="27">
        <v>6.6449999999999996</v>
      </c>
      <c r="I860" s="27"/>
      <c r="J860" s="28">
        <v>455.58</v>
      </c>
      <c r="K860" s="28"/>
      <c r="L860" s="29">
        <f>ROUND(ROUND(H860,8)*J860,2)</f>
        <v>3027.33</v>
      </c>
    </row>
    <row r="861" spans="1:12" ht="15.95" customHeight="1">
      <c r="A861" s="25" t="s">
        <v>303</v>
      </c>
      <c r="B861" s="26" t="s">
        <v>304</v>
      </c>
      <c r="C861" s="26"/>
      <c r="D861" s="26"/>
      <c r="E861" s="26"/>
      <c r="F861" s="26"/>
      <c r="G861" s="25" t="s">
        <v>31</v>
      </c>
      <c r="H861" s="27">
        <v>26.48</v>
      </c>
      <c r="I861" s="27"/>
      <c r="J861" s="28">
        <v>74.94</v>
      </c>
      <c r="K861" s="28"/>
      <c r="L861" s="29">
        <f>ROUND(ROUND(H861,8)*J861,2)</f>
        <v>1984.41</v>
      </c>
    </row>
    <row r="862" spans="1:12" ht="15" customHeight="1">
      <c r="A862" s="3"/>
      <c r="B862" s="3"/>
      <c r="C862" s="3"/>
      <c r="D862" s="3"/>
      <c r="E862" s="3"/>
      <c r="F862" s="3"/>
      <c r="G862" s="3"/>
      <c r="H862" s="30" t="s">
        <v>38</v>
      </c>
      <c r="I862" s="30"/>
      <c r="J862" s="30"/>
      <c r="K862" s="30"/>
      <c r="L862" s="31">
        <f>SUM(L860:L861)</f>
        <v>5011.74</v>
      </c>
    </row>
    <row r="863" spans="1:12" ht="15" customHeight="1">
      <c r="A863" s="3"/>
      <c r="B863" s="3"/>
      <c r="C863" s="3"/>
      <c r="D863" s="3"/>
      <c r="E863" s="3"/>
      <c r="F863" s="3"/>
      <c r="G863" s="3"/>
      <c r="H863" s="18" t="s">
        <v>39</v>
      </c>
      <c r="I863" s="18"/>
      <c r="J863" s="18"/>
      <c r="K863" s="18"/>
      <c r="L863" s="32">
        <f>SUM(L862)</f>
        <v>5011.74</v>
      </c>
    </row>
    <row r="864" spans="1:12" ht="15" customHeight="1">
      <c r="A864" s="3"/>
      <c r="B864" s="3"/>
      <c r="C864" s="3"/>
      <c r="D864" s="3"/>
      <c r="E864" s="3"/>
      <c r="F864" s="3"/>
      <c r="G864" s="3"/>
      <c r="H864" s="18" t="s">
        <v>13</v>
      </c>
      <c r="I864" s="18"/>
      <c r="J864" s="18"/>
      <c r="K864" s="18"/>
      <c r="L864" s="19">
        <f>ROUND(SUM(L863),4)</f>
        <v>5011.74</v>
      </c>
    </row>
    <row r="865" spans="1:12" ht="9.9499999999999993" customHeight="1">
      <c r="A865" s="3"/>
      <c r="B865" s="3"/>
      <c r="C865" s="3"/>
      <c r="D865" s="3"/>
      <c r="E865" s="3"/>
      <c r="F865" s="3"/>
      <c r="G865" s="3"/>
      <c r="H865" s="4"/>
      <c r="I865" s="4"/>
      <c r="J865" s="4"/>
      <c r="K865" s="4"/>
      <c r="L865" s="4"/>
    </row>
    <row r="866" spans="1:12" ht="20.100000000000001" customHeight="1">
      <c r="A866" s="5" t="s">
        <v>307</v>
      </c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</row>
    <row r="867" spans="1:12" ht="20.100000000000001" customHeight="1">
      <c r="A867" s="22" t="s">
        <v>18</v>
      </c>
      <c r="B867" s="22"/>
      <c r="C867" s="22"/>
      <c r="D867" s="22"/>
      <c r="E867" s="22"/>
      <c r="F867" s="22"/>
      <c r="G867" s="23" t="s">
        <v>3</v>
      </c>
      <c r="H867" s="24" t="s">
        <v>19</v>
      </c>
      <c r="I867" s="24"/>
      <c r="J867" s="24" t="s">
        <v>5</v>
      </c>
      <c r="K867" s="24"/>
      <c r="L867" s="23" t="s">
        <v>20</v>
      </c>
    </row>
    <row r="868" spans="1:12" ht="15.95" customHeight="1">
      <c r="A868" s="25" t="s">
        <v>274</v>
      </c>
      <c r="B868" s="26" t="s">
        <v>275</v>
      </c>
      <c r="C868" s="26"/>
      <c r="D868" s="26"/>
      <c r="E868" s="26"/>
      <c r="F868" s="26"/>
      <c r="G868" s="25" t="s">
        <v>26</v>
      </c>
      <c r="H868" s="27">
        <v>10.272</v>
      </c>
      <c r="I868" s="27"/>
      <c r="J868" s="28">
        <v>455.58</v>
      </c>
      <c r="K868" s="28"/>
      <c r="L868" s="29">
        <f>ROUND(ROUND(H868,8)*J868,2)</f>
        <v>4679.72</v>
      </c>
    </row>
    <row r="869" spans="1:12" ht="15.95" customHeight="1">
      <c r="A869" s="25" t="s">
        <v>303</v>
      </c>
      <c r="B869" s="26" t="s">
        <v>304</v>
      </c>
      <c r="C869" s="26"/>
      <c r="D869" s="26"/>
      <c r="E869" s="26"/>
      <c r="F869" s="26"/>
      <c r="G869" s="25" t="s">
        <v>31</v>
      </c>
      <c r="H869" s="27">
        <v>34.840000000000003</v>
      </c>
      <c r="I869" s="27"/>
      <c r="J869" s="28">
        <v>74.94</v>
      </c>
      <c r="K869" s="28"/>
      <c r="L869" s="29">
        <f>ROUND(ROUND(H869,8)*J869,2)</f>
        <v>2610.91</v>
      </c>
    </row>
    <row r="870" spans="1:12" ht="15" customHeight="1">
      <c r="A870" s="3"/>
      <c r="B870" s="3"/>
      <c r="C870" s="3"/>
      <c r="D870" s="3"/>
      <c r="E870" s="3"/>
      <c r="F870" s="3"/>
      <c r="G870" s="3"/>
      <c r="H870" s="30" t="s">
        <v>38</v>
      </c>
      <c r="I870" s="30"/>
      <c r="J870" s="30"/>
      <c r="K870" s="30"/>
      <c r="L870" s="31">
        <f>SUM(L868:L869)</f>
        <v>7290.63</v>
      </c>
    </row>
    <row r="871" spans="1:12" ht="15" customHeight="1">
      <c r="A871" s="3"/>
      <c r="B871" s="3"/>
      <c r="C871" s="3"/>
      <c r="D871" s="3"/>
      <c r="E871" s="3"/>
      <c r="F871" s="3"/>
      <c r="G871" s="3"/>
      <c r="H871" s="18" t="s">
        <v>39</v>
      </c>
      <c r="I871" s="18"/>
      <c r="J871" s="18"/>
      <c r="K871" s="18"/>
      <c r="L871" s="32">
        <f>SUM(L870)</f>
        <v>7290.63</v>
      </c>
    </row>
    <row r="872" spans="1:12" ht="15" customHeight="1">
      <c r="A872" s="3"/>
      <c r="B872" s="3"/>
      <c r="C872" s="3"/>
      <c r="D872" s="3"/>
      <c r="E872" s="3"/>
      <c r="F872" s="3"/>
      <c r="G872" s="3"/>
      <c r="H872" s="18" t="s">
        <v>13</v>
      </c>
      <c r="I872" s="18"/>
      <c r="J872" s="18"/>
      <c r="K872" s="18"/>
      <c r="L872" s="19">
        <f>ROUND(SUM(L871),4)</f>
        <v>7290.63</v>
      </c>
    </row>
    <row r="873" spans="1:12" ht="9.9499999999999993" customHeight="1">
      <c r="A873" s="3"/>
      <c r="B873" s="3"/>
      <c r="C873" s="3"/>
      <c r="D873" s="3"/>
      <c r="E873" s="3"/>
      <c r="F873" s="3"/>
      <c r="G873" s="3"/>
      <c r="H873" s="4"/>
      <c r="I873" s="4"/>
      <c r="J873" s="4"/>
      <c r="K873" s="4"/>
      <c r="L873" s="4"/>
    </row>
    <row r="874" spans="1:12" ht="20.100000000000001" customHeight="1">
      <c r="A874" s="5" t="s">
        <v>308</v>
      </c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</row>
    <row r="875" spans="1:12" ht="20.100000000000001" customHeight="1">
      <c r="A875" s="22" t="s">
        <v>18</v>
      </c>
      <c r="B875" s="22"/>
      <c r="C875" s="22"/>
      <c r="D875" s="22"/>
      <c r="E875" s="22"/>
      <c r="F875" s="22"/>
      <c r="G875" s="23" t="s">
        <v>3</v>
      </c>
      <c r="H875" s="24" t="s">
        <v>19</v>
      </c>
      <c r="I875" s="24"/>
      <c r="J875" s="24" t="s">
        <v>5</v>
      </c>
      <c r="K875" s="24"/>
      <c r="L875" s="23" t="s">
        <v>20</v>
      </c>
    </row>
    <row r="876" spans="1:12" ht="15" customHeight="1">
      <c r="A876" s="25" t="s">
        <v>309</v>
      </c>
      <c r="B876" s="26" t="s">
        <v>310</v>
      </c>
      <c r="C876" s="26"/>
      <c r="D876" s="26"/>
      <c r="E876" s="26"/>
      <c r="F876" s="26"/>
      <c r="G876" s="25" t="s">
        <v>26</v>
      </c>
      <c r="H876" s="27">
        <v>6.1749999999999998</v>
      </c>
      <c r="I876" s="27"/>
      <c r="J876" s="28">
        <v>3.72</v>
      </c>
      <c r="K876" s="28"/>
      <c r="L876" s="29">
        <f t="shared" ref="L876:L881" si="4">ROUND(ROUND(H876,8)*J876,2)</f>
        <v>22.97</v>
      </c>
    </row>
    <row r="877" spans="1:12" ht="15.95" customHeight="1">
      <c r="A877" s="25" t="s">
        <v>270</v>
      </c>
      <c r="B877" s="26" t="s">
        <v>271</v>
      </c>
      <c r="C877" s="26"/>
      <c r="D877" s="26"/>
      <c r="E877" s="26"/>
      <c r="F877" s="26"/>
      <c r="G877" s="25" t="s">
        <v>26</v>
      </c>
      <c r="H877" s="27">
        <v>0.39500000000000002</v>
      </c>
      <c r="I877" s="27"/>
      <c r="J877" s="28">
        <v>503.44</v>
      </c>
      <c r="K877" s="28"/>
      <c r="L877" s="29">
        <f t="shared" si="4"/>
        <v>198.86</v>
      </c>
    </row>
    <row r="878" spans="1:12" ht="15" customHeight="1">
      <c r="A878" s="25" t="s">
        <v>311</v>
      </c>
      <c r="B878" s="26" t="s">
        <v>312</v>
      </c>
      <c r="C878" s="26"/>
      <c r="D878" s="26"/>
      <c r="E878" s="26"/>
      <c r="F878" s="26"/>
      <c r="G878" s="25" t="s">
        <v>84</v>
      </c>
      <c r="H878" s="27">
        <v>486</v>
      </c>
      <c r="I878" s="27"/>
      <c r="J878" s="28">
        <v>13.75</v>
      </c>
      <c r="K878" s="28"/>
      <c r="L878" s="29">
        <f t="shared" si="4"/>
        <v>6682.5</v>
      </c>
    </row>
    <row r="879" spans="1:12" ht="15.95" customHeight="1">
      <c r="A879" s="25" t="s">
        <v>274</v>
      </c>
      <c r="B879" s="26" t="s">
        <v>275</v>
      </c>
      <c r="C879" s="26"/>
      <c r="D879" s="26"/>
      <c r="E879" s="26"/>
      <c r="F879" s="26"/>
      <c r="G879" s="25" t="s">
        <v>26</v>
      </c>
      <c r="H879" s="27">
        <v>6.1749999999999998</v>
      </c>
      <c r="I879" s="27"/>
      <c r="J879" s="28">
        <v>455.58</v>
      </c>
      <c r="K879" s="28"/>
      <c r="L879" s="29">
        <f t="shared" si="4"/>
        <v>2813.21</v>
      </c>
    </row>
    <row r="880" spans="1:12" ht="15" customHeight="1">
      <c r="A880" s="25" t="s">
        <v>88</v>
      </c>
      <c r="B880" s="26" t="s">
        <v>89</v>
      </c>
      <c r="C880" s="26"/>
      <c r="D880" s="26"/>
      <c r="E880" s="26"/>
      <c r="F880" s="26"/>
      <c r="G880" s="25" t="s">
        <v>26</v>
      </c>
      <c r="H880" s="27">
        <v>1.9650000000000001</v>
      </c>
      <c r="I880" s="27"/>
      <c r="J880" s="28">
        <v>446.26</v>
      </c>
      <c r="K880" s="28"/>
      <c r="L880" s="29">
        <f t="shared" si="4"/>
        <v>876.9</v>
      </c>
    </row>
    <row r="881" spans="1:12" ht="15.95" customHeight="1">
      <c r="A881" s="25" t="s">
        <v>303</v>
      </c>
      <c r="B881" s="26" t="s">
        <v>304</v>
      </c>
      <c r="C881" s="26"/>
      <c r="D881" s="26"/>
      <c r="E881" s="26"/>
      <c r="F881" s="26"/>
      <c r="G881" s="25" t="s">
        <v>31</v>
      </c>
      <c r="H881" s="27">
        <v>46</v>
      </c>
      <c r="I881" s="27"/>
      <c r="J881" s="28">
        <v>74.94</v>
      </c>
      <c r="K881" s="28"/>
      <c r="L881" s="29">
        <f t="shared" si="4"/>
        <v>3447.24</v>
      </c>
    </row>
    <row r="882" spans="1:12" ht="15" customHeight="1">
      <c r="A882" s="3"/>
      <c r="B882" s="3"/>
      <c r="C882" s="3"/>
      <c r="D882" s="3"/>
      <c r="E882" s="3"/>
      <c r="F882" s="3"/>
      <c r="G882" s="3"/>
      <c r="H882" s="30" t="s">
        <v>38</v>
      </c>
      <c r="I882" s="30"/>
      <c r="J882" s="30"/>
      <c r="K882" s="30"/>
      <c r="L882" s="31">
        <f>SUM(L876:L881)</f>
        <v>14041.68</v>
      </c>
    </row>
    <row r="883" spans="1:12" ht="15" customHeight="1">
      <c r="A883" s="3"/>
      <c r="B883" s="3"/>
      <c r="C883" s="3"/>
      <c r="D883" s="3"/>
      <c r="E883" s="3"/>
      <c r="F883" s="3"/>
      <c r="G883" s="3"/>
      <c r="H883" s="18" t="s">
        <v>39</v>
      </c>
      <c r="I883" s="18"/>
      <c r="J883" s="18"/>
      <c r="K883" s="18"/>
      <c r="L883" s="32">
        <f>SUM(L882)</f>
        <v>14041.68</v>
      </c>
    </row>
    <row r="884" spans="1:12" ht="15" customHeight="1">
      <c r="A884" s="3"/>
      <c r="B884" s="3"/>
      <c r="C884" s="3"/>
      <c r="D884" s="3"/>
      <c r="E884" s="3"/>
      <c r="F884" s="3"/>
      <c r="G884" s="3"/>
      <c r="H884" s="18" t="s">
        <v>13</v>
      </c>
      <c r="I884" s="18"/>
      <c r="J884" s="18"/>
      <c r="K884" s="18"/>
      <c r="L884" s="19">
        <f>ROUND(SUM(L883),4)</f>
        <v>14041.68</v>
      </c>
    </row>
    <row r="885" spans="1:12" ht="9.9499999999999993" customHeight="1">
      <c r="A885" s="3"/>
      <c r="B885" s="3"/>
      <c r="C885" s="3"/>
      <c r="D885" s="3"/>
      <c r="E885" s="3"/>
      <c r="F885" s="3"/>
      <c r="G885" s="3"/>
      <c r="H885" s="4"/>
      <c r="I885" s="4"/>
      <c r="J885" s="4"/>
      <c r="K885" s="4"/>
      <c r="L885" s="4"/>
    </row>
    <row r="886" spans="1:12" ht="20.100000000000001" customHeight="1">
      <c r="A886" s="5" t="s">
        <v>313</v>
      </c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</row>
    <row r="887" spans="1:12" ht="20.100000000000001" customHeight="1">
      <c r="A887" s="22" t="s">
        <v>18</v>
      </c>
      <c r="B887" s="22"/>
      <c r="C887" s="22"/>
      <c r="D887" s="22"/>
      <c r="E887" s="22"/>
      <c r="F887" s="22"/>
      <c r="G887" s="23" t="s">
        <v>3</v>
      </c>
      <c r="H887" s="24" t="s">
        <v>19</v>
      </c>
      <c r="I887" s="24"/>
      <c r="J887" s="24" t="s">
        <v>5</v>
      </c>
      <c r="K887" s="24"/>
      <c r="L887" s="23" t="s">
        <v>20</v>
      </c>
    </row>
    <row r="888" spans="1:12" ht="15" customHeight="1">
      <c r="A888" s="25" t="s">
        <v>309</v>
      </c>
      <c r="B888" s="26" t="s">
        <v>310</v>
      </c>
      <c r="C888" s="26"/>
      <c r="D888" s="26"/>
      <c r="E888" s="26"/>
      <c r="F888" s="26"/>
      <c r="G888" s="25" t="s">
        <v>26</v>
      </c>
      <c r="H888" s="27">
        <v>10.43</v>
      </c>
      <c r="I888" s="27"/>
      <c r="J888" s="28">
        <v>3.72</v>
      </c>
      <c r="K888" s="28"/>
      <c r="L888" s="29">
        <f t="shared" ref="L888:L893" si="5">ROUND(ROUND(H888,8)*J888,2)</f>
        <v>38.799999999999997</v>
      </c>
    </row>
    <row r="889" spans="1:12" ht="15.95" customHeight="1">
      <c r="A889" s="25" t="s">
        <v>270</v>
      </c>
      <c r="B889" s="26" t="s">
        <v>271</v>
      </c>
      <c r="C889" s="26"/>
      <c r="D889" s="26"/>
      <c r="E889" s="26"/>
      <c r="F889" s="26"/>
      <c r="G889" s="25" t="s">
        <v>26</v>
      </c>
      <c r="H889" s="27">
        <v>0.69</v>
      </c>
      <c r="I889" s="27"/>
      <c r="J889" s="28">
        <v>503.44</v>
      </c>
      <c r="K889" s="28"/>
      <c r="L889" s="29">
        <f t="shared" si="5"/>
        <v>347.37</v>
      </c>
    </row>
    <row r="890" spans="1:12" ht="15" customHeight="1">
      <c r="A890" s="25" t="s">
        <v>311</v>
      </c>
      <c r="B890" s="26" t="s">
        <v>312</v>
      </c>
      <c r="C890" s="26"/>
      <c r="D890" s="26"/>
      <c r="E890" s="26"/>
      <c r="F890" s="26"/>
      <c r="G890" s="25" t="s">
        <v>84</v>
      </c>
      <c r="H890" s="27">
        <v>777</v>
      </c>
      <c r="I890" s="27"/>
      <c r="J890" s="28">
        <v>13.75</v>
      </c>
      <c r="K890" s="28"/>
      <c r="L890" s="29">
        <f t="shared" si="5"/>
        <v>10683.75</v>
      </c>
    </row>
    <row r="891" spans="1:12" ht="15.95" customHeight="1">
      <c r="A891" s="25" t="s">
        <v>274</v>
      </c>
      <c r="B891" s="26" t="s">
        <v>275</v>
      </c>
      <c r="C891" s="26"/>
      <c r="D891" s="26"/>
      <c r="E891" s="26"/>
      <c r="F891" s="26"/>
      <c r="G891" s="25" t="s">
        <v>26</v>
      </c>
      <c r="H891" s="27">
        <v>10.43</v>
      </c>
      <c r="I891" s="27"/>
      <c r="J891" s="28">
        <v>455.58</v>
      </c>
      <c r="K891" s="28"/>
      <c r="L891" s="29">
        <f t="shared" si="5"/>
        <v>4751.7</v>
      </c>
    </row>
    <row r="892" spans="1:12" ht="15" customHeight="1">
      <c r="A892" s="25" t="s">
        <v>88</v>
      </c>
      <c r="B892" s="26" t="s">
        <v>89</v>
      </c>
      <c r="C892" s="26"/>
      <c r="D892" s="26"/>
      <c r="E892" s="26"/>
      <c r="F892" s="26"/>
      <c r="G892" s="25" t="s">
        <v>26</v>
      </c>
      <c r="H892" s="27">
        <v>3.2250000000000001</v>
      </c>
      <c r="I892" s="27"/>
      <c r="J892" s="28">
        <v>446.26</v>
      </c>
      <c r="K892" s="28"/>
      <c r="L892" s="29">
        <f t="shared" si="5"/>
        <v>1439.19</v>
      </c>
    </row>
    <row r="893" spans="1:12" ht="15.95" customHeight="1">
      <c r="A893" s="25" t="s">
        <v>303</v>
      </c>
      <c r="B893" s="26" t="s">
        <v>304</v>
      </c>
      <c r="C893" s="26"/>
      <c r="D893" s="26"/>
      <c r="E893" s="26"/>
      <c r="F893" s="26"/>
      <c r="G893" s="25" t="s">
        <v>31</v>
      </c>
      <c r="H893" s="27">
        <v>60.4</v>
      </c>
      <c r="I893" s="27"/>
      <c r="J893" s="28">
        <v>74.94</v>
      </c>
      <c r="K893" s="28"/>
      <c r="L893" s="29">
        <f t="shared" si="5"/>
        <v>4526.38</v>
      </c>
    </row>
    <row r="894" spans="1:12" ht="15" customHeight="1">
      <c r="A894" s="3"/>
      <c r="B894" s="3"/>
      <c r="C894" s="3"/>
      <c r="D894" s="3"/>
      <c r="E894" s="3"/>
      <c r="F894" s="3"/>
      <c r="G894" s="3"/>
      <c r="H894" s="30" t="s">
        <v>38</v>
      </c>
      <c r="I894" s="30"/>
      <c r="J894" s="30"/>
      <c r="K894" s="30"/>
      <c r="L894" s="31">
        <f>SUM(L888:L893)</f>
        <v>21787.19</v>
      </c>
    </row>
    <row r="895" spans="1:12" ht="15" customHeight="1">
      <c r="A895" s="3"/>
      <c r="B895" s="3"/>
      <c r="C895" s="3"/>
      <c r="D895" s="3"/>
      <c r="E895" s="3"/>
      <c r="F895" s="3"/>
      <c r="G895" s="3"/>
      <c r="H895" s="18" t="s">
        <v>39</v>
      </c>
      <c r="I895" s="18"/>
      <c r="J895" s="18"/>
      <c r="K895" s="18"/>
      <c r="L895" s="32">
        <f>SUM(L894)</f>
        <v>21787.19</v>
      </c>
    </row>
    <row r="896" spans="1:12" ht="15" customHeight="1">
      <c r="A896" s="3"/>
      <c r="B896" s="3"/>
      <c r="C896" s="3"/>
      <c r="D896" s="3"/>
      <c r="E896" s="3"/>
      <c r="F896" s="3"/>
      <c r="G896" s="3"/>
      <c r="H896" s="18" t="s">
        <v>13</v>
      </c>
      <c r="I896" s="18"/>
      <c r="J896" s="18"/>
      <c r="K896" s="18"/>
      <c r="L896" s="19">
        <f>ROUND(SUM(L895),4)</f>
        <v>21787.19</v>
      </c>
    </row>
    <row r="897" spans="1:12" ht="9.9499999999999993" customHeight="1">
      <c r="A897" s="3"/>
      <c r="B897" s="3"/>
      <c r="C897" s="3"/>
      <c r="D897" s="3"/>
      <c r="E897" s="3"/>
      <c r="F897" s="3"/>
      <c r="G897" s="3"/>
      <c r="H897" s="4"/>
      <c r="I897" s="4"/>
      <c r="J897" s="4"/>
      <c r="K897" s="4"/>
      <c r="L897" s="4"/>
    </row>
    <row r="898" spans="1:12" ht="20.100000000000001" customHeight="1">
      <c r="A898" s="5" t="s">
        <v>314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</row>
    <row r="899" spans="1:12" ht="12.95" customHeight="1">
      <c r="A899" s="47" t="s">
        <v>113</v>
      </c>
      <c r="B899" s="47"/>
      <c r="C899" s="47"/>
      <c r="D899" s="48" t="s">
        <v>114</v>
      </c>
      <c r="E899" s="48"/>
      <c r="F899" s="24" t="s">
        <v>115</v>
      </c>
      <c r="G899" s="24"/>
      <c r="H899" s="24" t="s">
        <v>116</v>
      </c>
      <c r="I899" s="24"/>
      <c r="J899" s="24"/>
      <c r="K899" s="24"/>
      <c r="L899" s="24" t="s">
        <v>65</v>
      </c>
    </row>
    <row r="900" spans="1:12" ht="12" customHeight="1">
      <c r="A900" s="47"/>
      <c r="B900" s="47"/>
      <c r="C900" s="47"/>
      <c r="D900" s="48"/>
      <c r="E900" s="48"/>
      <c r="F900" s="8" t="s">
        <v>117</v>
      </c>
      <c r="G900" s="8" t="s">
        <v>118</v>
      </c>
      <c r="H900" s="7" t="s">
        <v>117</v>
      </c>
      <c r="I900" s="7"/>
      <c r="J900" s="7" t="s">
        <v>118</v>
      </c>
      <c r="K900" s="7"/>
      <c r="L900" s="24"/>
    </row>
    <row r="901" spans="1:12" ht="15.95" customHeight="1">
      <c r="A901" s="25" t="s">
        <v>315</v>
      </c>
      <c r="B901" s="26" t="s">
        <v>316</v>
      </c>
      <c r="C901" s="26"/>
      <c r="D901" s="34">
        <v>1</v>
      </c>
      <c r="E901" s="34"/>
      <c r="F901" s="49">
        <v>1</v>
      </c>
      <c r="G901" s="49">
        <v>0</v>
      </c>
      <c r="H901" s="50">
        <v>329.55759999999998</v>
      </c>
      <c r="I901" s="50"/>
      <c r="J901" s="50">
        <v>115.2184</v>
      </c>
      <c r="K901" s="50"/>
      <c r="L901" s="32">
        <f>ROUND(D901*(ROUND(F901*H901,4)+ROUND(G901*J901,4)),4)</f>
        <v>329.55759999999998</v>
      </c>
    </row>
    <row r="902" spans="1:12" ht="15" customHeight="1">
      <c r="A902" s="3"/>
      <c r="B902" s="3"/>
      <c r="C902" s="3"/>
      <c r="D902" s="3"/>
      <c r="E902" s="3"/>
      <c r="F902" s="3"/>
      <c r="G902" s="3"/>
      <c r="H902" s="30" t="s">
        <v>121</v>
      </c>
      <c r="I902" s="30"/>
      <c r="J902" s="30"/>
      <c r="K902" s="30"/>
      <c r="L902" s="51">
        <f>SUM(L900:L901)</f>
        <v>329.55759999999998</v>
      </c>
    </row>
    <row r="903" spans="1:12" ht="20.100000000000001" customHeight="1">
      <c r="A903" s="22" t="s">
        <v>63</v>
      </c>
      <c r="B903" s="22"/>
      <c r="C903" s="22"/>
      <c r="D903" s="22"/>
      <c r="E903" s="22"/>
      <c r="F903" s="22"/>
      <c r="G903" s="23" t="s">
        <v>3</v>
      </c>
      <c r="H903" s="24" t="s">
        <v>19</v>
      </c>
      <c r="I903" s="24"/>
      <c r="J903" s="24" t="s">
        <v>64</v>
      </c>
      <c r="K903" s="24"/>
      <c r="L903" s="23" t="s">
        <v>65</v>
      </c>
    </row>
    <row r="904" spans="1:12" ht="15" customHeight="1">
      <c r="A904" s="25" t="s">
        <v>69</v>
      </c>
      <c r="B904" s="33" t="s">
        <v>70</v>
      </c>
      <c r="C904" s="33"/>
      <c r="D904" s="33"/>
      <c r="E904" s="33"/>
      <c r="F904" s="33"/>
      <c r="G904" s="25" t="s">
        <v>68</v>
      </c>
      <c r="H904" s="34">
        <v>3</v>
      </c>
      <c r="I904" s="34"/>
      <c r="J904" s="35">
        <v>23.6</v>
      </c>
      <c r="K904" s="35"/>
      <c r="L904" s="36">
        <f>ROUND(ROUND(H904,8)*J904,2)</f>
        <v>70.8</v>
      </c>
    </row>
    <row r="905" spans="1:12" ht="15" customHeight="1">
      <c r="A905" s="3"/>
      <c r="B905" s="3"/>
      <c r="C905" s="3"/>
      <c r="D905" s="3"/>
      <c r="E905" s="3"/>
      <c r="F905" s="3"/>
      <c r="G905" s="3"/>
      <c r="H905" s="30" t="s">
        <v>71</v>
      </c>
      <c r="I905" s="30"/>
      <c r="J905" s="30"/>
      <c r="K905" s="30"/>
      <c r="L905" s="37">
        <f>SUM(L904:L904)</f>
        <v>70.8</v>
      </c>
    </row>
    <row r="906" spans="1:12" ht="15" customHeight="1">
      <c r="A906" s="3"/>
      <c r="B906" s="3"/>
      <c r="C906" s="3"/>
      <c r="D906" s="3"/>
      <c r="E906" s="3"/>
      <c r="F906" s="3"/>
      <c r="G906" s="3"/>
      <c r="H906" s="18" t="s">
        <v>72</v>
      </c>
      <c r="I906" s="18"/>
      <c r="J906" s="18"/>
      <c r="K906" s="18"/>
      <c r="L906" s="32">
        <f>SUM(L902,L905)</f>
        <v>400.35759999999999</v>
      </c>
    </row>
    <row r="907" spans="1:12" ht="15" customHeight="1">
      <c r="A907" s="3"/>
      <c r="B907" s="3"/>
      <c r="C907" s="3"/>
      <c r="D907" s="3"/>
      <c r="E907" s="3"/>
      <c r="F907" s="3"/>
      <c r="G907" s="3"/>
      <c r="H907" s="18" t="s">
        <v>73</v>
      </c>
      <c r="I907" s="18"/>
      <c r="J907" s="18"/>
      <c r="K907" s="18"/>
      <c r="L907" s="38">
        <v>3.1124999999999998</v>
      </c>
    </row>
    <row r="908" spans="1:12" ht="15" customHeight="1">
      <c r="A908" s="3"/>
      <c r="B908" s="3"/>
      <c r="C908" s="3"/>
      <c r="D908" s="3"/>
      <c r="E908" s="3"/>
      <c r="F908" s="3"/>
      <c r="G908" s="3"/>
      <c r="H908" s="18" t="s">
        <v>74</v>
      </c>
      <c r="I908" s="18"/>
      <c r="J908" s="18"/>
      <c r="K908" s="18"/>
      <c r="L908" s="32">
        <f>ROUND(L906/L907,4)</f>
        <v>128.62889999999999</v>
      </c>
    </row>
    <row r="909" spans="1:12" ht="15" customHeight="1">
      <c r="A909" s="3"/>
      <c r="B909" s="3"/>
      <c r="C909" s="3"/>
      <c r="D909" s="3"/>
      <c r="E909" s="3"/>
      <c r="F909" s="3"/>
      <c r="G909" s="3"/>
      <c r="H909" s="18" t="s">
        <v>160</v>
      </c>
      <c r="I909" s="18"/>
      <c r="J909" s="18"/>
      <c r="K909" s="18"/>
      <c r="L909" s="32">
        <f>ROUND((((D901*J901)+L905)/L907)*0.04367,4)</f>
        <v>2.6099000000000001</v>
      </c>
    </row>
    <row r="910" spans="1:12" ht="20.100000000000001" customHeight="1">
      <c r="A910" s="22" t="s">
        <v>75</v>
      </c>
      <c r="B910" s="22"/>
      <c r="C910" s="22"/>
      <c r="D910" s="22"/>
      <c r="E910" s="22"/>
      <c r="F910" s="22"/>
      <c r="G910" s="23" t="s">
        <v>3</v>
      </c>
      <c r="H910" s="24" t="s">
        <v>19</v>
      </c>
      <c r="I910" s="24"/>
      <c r="J910" s="24" t="s">
        <v>76</v>
      </c>
      <c r="K910" s="24"/>
      <c r="L910" s="23" t="s">
        <v>20</v>
      </c>
    </row>
    <row r="911" spans="1:12" ht="15" customHeight="1">
      <c r="A911" s="25" t="s">
        <v>317</v>
      </c>
      <c r="B911" s="26" t="s">
        <v>318</v>
      </c>
      <c r="C911" s="26"/>
      <c r="D911" s="26"/>
      <c r="E911" s="26"/>
      <c r="F911" s="26"/>
      <c r="G911" s="25" t="s">
        <v>23</v>
      </c>
      <c r="H911" s="34">
        <v>1</v>
      </c>
      <c r="I911" s="34"/>
      <c r="J911" s="28">
        <v>370.2</v>
      </c>
      <c r="K911" s="28"/>
      <c r="L911" s="29">
        <f>ROUND(ROUND(H911,8)*J911,2)</f>
        <v>370.2</v>
      </c>
    </row>
    <row r="912" spans="1:12" ht="15" customHeight="1">
      <c r="A912" s="3"/>
      <c r="B912" s="3"/>
      <c r="C912" s="3"/>
      <c r="D912" s="3"/>
      <c r="E912" s="3"/>
      <c r="F912" s="3"/>
      <c r="G912" s="3"/>
      <c r="H912" s="30" t="s">
        <v>87</v>
      </c>
      <c r="I912" s="30"/>
      <c r="J912" s="30"/>
      <c r="K912" s="30"/>
      <c r="L912" s="31">
        <f>SUM(L911:L911)</f>
        <v>370.2</v>
      </c>
    </row>
    <row r="913" spans="1:12" ht="20.100000000000001" customHeight="1">
      <c r="A913" s="22" t="s">
        <v>18</v>
      </c>
      <c r="B913" s="22"/>
      <c r="C913" s="22"/>
      <c r="D913" s="22"/>
      <c r="E913" s="22"/>
      <c r="F913" s="22"/>
      <c r="G913" s="23" t="s">
        <v>3</v>
      </c>
      <c r="H913" s="24" t="s">
        <v>19</v>
      </c>
      <c r="I913" s="24"/>
      <c r="J913" s="24" t="s">
        <v>5</v>
      </c>
      <c r="K913" s="24"/>
      <c r="L913" s="23" t="s">
        <v>20</v>
      </c>
    </row>
    <row r="914" spans="1:12" ht="15.95" customHeight="1">
      <c r="A914" s="25" t="s">
        <v>319</v>
      </c>
      <c r="B914" s="26" t="s">
        <v>320</v>
      </c>
      <c r="C914" s="26"/>
      <c r="D914" s="26"/>
      <c r="E914" s="26"/>
      <c r="F914" s="26"/>
      <c r="G914" s="25" t="s">
        <v>26</v>
      </c>
      <c r="H914" s="27">
        <v>7.3499999999999998E-3</v>
      </c>
      <c r="I914" s="27"/>
      <c r="J914" s="28">
        <v>437.9</v>
      </c>
      <c r="K914" s="28"/>
      <c r="L914" s="29">
        <f>ROUND(ROUND(H914,8)*J914,2)</f>
        <v>3.22</v>
      </c>
    </row>
    <row r="915" spans="1:12" ht="15.95" customHeight="1">
      <c r="A915" s="25" t="s">
        <v>321</v>
      </c>
      <c r="B915" s="26" t="s">
        <v>322</v>
      </c>
      <c r="C915" s="26"/>
      <c r="D915" s="26"/>
      <c r="E915" s="26"/>
      <c r="F915" s="26"/>
      <c r="G915" s="25" t="s">
        <v>26</v>
      </c>
      <c r="H915" s="27">
        <v>0.40200000000000002</v>
      </c>
      <c r="I915" s="27"/>
      <c r="J915" s="28">
        <v>398.63</v>
      </c>
      <c r="K915" s="28"/>
      <c r="L915" s="29">
        <f>ROUND(ROUND(H915,8)*J915,2)</f>
        <v>160.25</v>
      </c>
    </row>
    <row r="916" spans="1:12" ht="15.95" customHeight="1">
      <c r="A916" s="25" t="s">
        <v>303</v>
      </c>
      <c r="B916" s="26" t="s">
        <v>304</v>
      </c>
      <c r="C916" s="26"/>
      <c r="D916" s="26"/>
      <c r="E916" s="26"/>
      <c r="F916" s="26"/>
      <c r="G916" s="25" t="s">
        <v>31</v>
      </c>
      <c r="H916" s="27">
        <v>0.8</v>
      </c>
      <c r="I916" s="27"/>
      <c r="J916" s="28">
        <v>74.94</v>
      </c>
      <c r="K916" s="28"/>
      <c r="L916" s="29">
        <f>ROUND(ROUND(H916,8)*J916,2)</f>
        <v>59.95</v>
      </c>
    </row>
    <row r="917" spans="1:12" ht="15" customHeight="1">
      <c r="A917" s="3"/>
      <c r="B917" s="3"/>
      <c r="C917" s="3"/>
      <c r="D917" s="3"/>
      <c r="E917" s="3"/>
      <c r="F917" s="3"/>
      <c r="G917" s="3"/>
      <c r="H917" s="30" t="s">
        <v>38</v>
      </c>
      <c r="I917" s="30"/>
      <c r="J917" s="30"/>
      <c r="K917" s="30"/>
      <c r="L917" s="31">
        <f>SUM(L914:L916)</f>
        <v>223.42000000000002</v>
      </c>
    </row>
    <row r="918" spans="1:12" ht="12.95" customHeight="1">
      <c r="A918" s="22" t="s">
        <v>99</v>
      </c>
      <c r="B918" s="22"/>
      <c r="C918" s="7" t="s">
        <v>100</v>
      </c>
      <c r="D918" s="7" t="s">
        <v>101</v>
      </c>
      <c r="E918" s="7"/>
      <c r="F918" s="7" t="s">
        <v>102</v>
      </c>
      <c r="G918" s="7"/>
      <c r="H918" s="7" t="s">
        <v>103</v>
      </c>
      <c r="I918" s="7"/>
      <c r="J918" s="7" t="s">
        <v>104</v>
      </c>
      <c r="K918" s="7"/>
      <c r="L918" s="7" t="s">
        <v>20</v>
      </c>
    </row>
    <row r="919" spans="1:12" ht="12" customHeight="1">
      <c r="A919" s="22"/>
      <c r="B919" s="22"/>
      <c r="C919" s="7"/>
      <c r="D919" s="7"/>
      <c r="E919" s="7"/>
      <c r="F919" s="8" t="s">
        <v>105</v>
      </c>
      <c r="G919" s="8" t="s">
        <v>106</v>
      </c>
      <c r="H919" s="8" t="s">
        <v>105</v>
      </c>
      <c r="I919" s="8" t="s">
        <v>106</v>
      </c>
      <c r="J919" s="8" t="s">
        <v>105</v>
      </c>
      <c r="K919" s="8" t="s">
        <v>106</v>
      </c>
      <c r="L919" s="7"/>
    </row>
    <row r="920" spans="1:12" ht="27.95" customHeight="1">
      <c r="A920" s="39" t="s">
        <v>317</v>
      </c>
      <c r="B920" s="45" t="s">
        <v>323</v>
      </c>
      <c r="C920" s="39" t="s">
        <v>108</v>
      </c>
      <c r="D920" s="42">
        <v>0.74890000000000001</v>
      </c>
      <c r="E920" s="42"/>
      <c r="F920" s="46">
        <v>0</v>
      </c>
      <c r="G920" s="44">
        <v>2.88</v>
      </c>
      <c r="H920" s="46">
        <v>0</v>
      </c>
      <c r="I920" s="44">
        <v>2.31</v>
      </c>
      <c r="J920" s="46">
        <v>0</v>
      </c>
      <c r="K920" s="44">
        <v>1.89</v>
      </c>
      <c r="L920" s="44">
        <f>ROUND(D920*((ROUND(F920*G920,2)+ROUND(H920*I920,2)+ROUND(J920*K920,2))),2)</f>
        <v>0</v>
      </c>
    </row>
    <row r="921" spans="1:12" ht="15" customHeight="1">
      <c r="A921" s="3"/>
      <c r="B921" s="3"/>
      <c r="C921" s="3"/>
      <c r="D921" s="3"/>
      <c r="E921" s="3"/>
      <c r="F921" s="3"/>
      <c r="G921" s="3"/>
      <c r="H921" s="30" t="s">
        <v>111</v>
      </c>
      <c r="I921" s="30"/>
      <c r="J921" s="30"/>
      <c r="K921" s="30"/>
      <c r="L921" s="29">
        <f>SUM(L919:L920)</f>
        <v>0</v>
      </c>
    </row>
    <row r="922" spans="1:12" ht="15" customHeight="1">
      <c r="A922" s="3"/>
      <c r="B922" s="3"/>
      <c r="C922" s="3"/>
      <c r="D922" s="3"/>
      <c r="E922" s="3"/>
      <c r="F922" s="3"/>
      <c r="G922" s="3"/>
      <c r="H922" s="18" t="s">
        <v>39</v>
      </c>
      <c r="I922" s="18"/>
      <c r="J922" s="18"/>
      <c r="K922" s="18"/>
      <c r="L922" s="32">
        <f>SUM(L908,L909,L912,L917,L921)</f>
        <v>724.85879999999997</v>
      </c>
    </row>
    <row r="923" spans="1:12" ht="15" customHeight="1">
      <c r="A923" s="3"/>
      <c r="B923" s="3"/>
      <c r="C923" s="3"/>
      <c r="D923" s="3"/>
      <c r="E923" s="3"/>
      <c r="F923" s="3"/>
      <c r="G923" s="3"/>
      <c r="H923" s="18" t="s">
        <v>13</v>
      </c>
      <c r="I923" s="18"/>
      <c r="J923" s="18"/>
      <c r="K923" s="18"/>
      <c r="L923" s="19">
        <f>ROUND(SUM(L922),4)</f>
        <v>724.85879999999997</v>
      </c>
    </row>
    <row r="924" spans="1:12" ht="9.9499999999999993" customHeight="1">
      <c r="A924" s="3"/>
      <c r="B924" s="3"/>
      <c r="C924" s="3"/>
      <c r="D924" s="3"/>
      <c r="E924" s="3"/>
      <c r="F924" s="3"/>
      <c r="G924" s="3"/>
      <c r="H924" s="4"/>
      <c r="I924" s="4"/>
      <c r="J924" s="4"/>
      <c r="K924" s="4"/>
      <c r="L924" s="4"/>
    </row>
    <row r="925" spans="1:12" ht="20.100000000000001" customHeight="1">
      <c r="A925" s="5" t="s">
        <v>324</v>
      </c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</row>
    <row r="926" spans="1:12" ht="12.95" customHeight="1">
      <c r="A926" s="47" t="s">
        <v>113</v>
      </c>
      <c r="B926" s="47"/>
      <c r="C926" s="47"/>
      <c r="D926" s="48" t="s">
        <v>114</v>
      </c>
      <c r="E926" s="48"/>
      <c r="F926" s="24" t="s">
        <v>115</v>
      </c>
      <c r="G926" s="24"/>
      <c r="H926" s="24" t="s">
        <v>116</v>
      </c>
      <c r="I926" s="24"/>
      <c r="J926" s="24"/>
      <c r="K926" s="24"/>
      <c r="L926" s="24" t="s">
        <v>65</v>
      </c>
    </row>
    <row r="927" spans="1:12" ht="12" customHeight="1">
      <c r="A927" s="47"/>
      <c r="B927" s="47"/>
      <c r="C927" s="47"/>
      <c r="D927" s="48"/>
      <c r="E927" s="48"/>
      <c r="F927" s="8" t="s">
        <v>117</v>
      </c>
      <c r="G927" s="8" t="s">
        <v>118</v>
      </c>
      <c r="H927" s="7" t="s">
        <v>117</v>
      </c>
      <c r="I927" s="7"/>
      <c r="J927" s="7" t="s">
        <v>118</v>
      </c>
      <c r="K927" s="7"/>
      <c r="L927" s="24"/>
    </row>
    <row r="928" spans="1:12" ht="15.95" customHeight="1">
      <c r="A928" s="25" t="s">
        <v>315</v>
      </c>
      <c r="B928" s="26" t="s">
        <v>316</v>
      </c>
      <c r="C928" s="26"/>
      <c r="D928" s="34">
        <v>1</v>
      </c>
      <c r="E928" s="34"/>
      <c r="F928" s="49">
        <v>1</v>
      </c>
      <c r="G928" s="49">
        <v>0</v>
      </c>
      <c r="H928" s="50">
        <v>329.55759999999998</v>
      </c>
      <c r="I928" s="50"/>
      <c r="J928" s="50">
        <v>115.2184</v>
      </c>
      <c r="K928" s="50"/>
      <c r="L928" s="32">
        <f>ROUND(D928*(ROUND(F928*H928,4)+ROUND(G928*J928,4)),4)</f>
        <v>329.55759999999998</v>
      </c>
    </row>
    <row r="929" spans="1:12" ht="15" customHeight="1">
      <c r="A929" s="3"/>
      <c r="B929" s="3"/>
      <c r="C929" s="3"/>
      <c r="D929" s="3"/>
      <c r="E929" s="3"/>
      <c r="F929" s="3"/>
      <c r="G929" s="3"/>
      <c r="H929" s="30" t="s">
        <v>121</v>
      </c>
      <c r="I929" s="30"/>
      <c r="J929" s="30"/>
      <c r="K929" s="30"/>
      <c r="L929" s="51">
        <f>SUM(L927:L928)</f>
        <v>329.55759999999998</v>
      </c>
    </row>
    <row r="930" spans="1:12" ht="20.100000000000001" customHeight="1">
      <c r="A930" s="22" t="s">
        <v>63</v>
      </c>
      <c r="B930" s="22"/>
      <c r="C930" s="22"/>
      <c r="D930" s="22"/>
      <c r="E930" s="22"/>
      <c r="F930" s="22"/>
      <c r="G930" s="23" t="s">
        <v>3</v>
      </c>
      <c r="H930" s="24" t="s">
        <v>19</v>
      </c>
      <c r="I930" s="24"/>
      <c r="J930" s="24" t="s">
        <v>64</v>
      </c>
      <c r="K930" s="24"/>
      <c r="L930" s="23" t="s">
        <v>65</v>
      </c>
    </row>
    <row r="931" spans="1:12" ht="15" customHeight="1">
      <c r="A931" s="25" t="s">
        <v>69</v>
      </c>
      <c r="B931" s="33" t="s">
        <v>70</v>
      </c>
      <c r="C931" s="33"/>
      <c r="D931" s="33"/>
      <c r="E931" s="33"/>
      <c r="F931" s="33"/>
      <c r="G931" s="25" t="s">
        <v>68</v>
      </c>
      <c r="H931" s="34">
        <v>3</v>
      </c>
      <c r="I931" s="34"/>
      <c r="J931" s="35">
        <v>23.6</v>
      </c>
      <c r="K931" s="35"/>
      <c r="L931" s="36">
        <f>ROUND(ROUND(H931,8)*J931,2)</f>
        <v>70.8</v>
      </c>
    </row>
    <row r="932" spans="1:12" ht="15" customHeight="1">
      <c r="A932" s="3"/>
      <c r="B932" s="3"/>
      <c r="C932" s="3"/>
      <c r="D932" s="3"/>
      <c r="E932" s="3"/>
      <c r="F932" s="3"/>
      <c r="G932" s="3"/>
      <c r="H932" s="30" t="s">
        <v>71</v>
      </c>
      <c r="I932" s="30"/>
      <c r="J932" s="30"/>
      <c r="K932" s="30"/>
      <c r="L932" s="37">
        <f>SUM(L931:L931)</f>
        <v>70.8</v>
      </c>
    </row>
    <row r="933" spans="1:12" ht="15" customHeight="1">
      <c r="A933" s="3"/>
      <c r="B933" s="3"/>
      <c r="C933" s="3"/>
      <c r="D933" s="3"/>
      <c r="E933" s="3"/>
      <c r="F933" s="3"/>
      <c r="G933" s="3"/>
      <c r="H933" s="18" t="s">
        <v>72</v>
      </c>
      <c r="I933" s="18"/>
      <c r="J933" s="18"/>
      <c r="K933" s="18"/>
      <c r="L933" s="32">
        <f>SUM(L929,L932)</f>
        <v>400.35759999999999</v>
      </c>
    </row>
    <row r="934" spans="1:12" ht="15" customHeight="1">
      <c r="A934" s="3"/>
      <c r="B934" s="3"/>
      <c r="C934" s="3"/>
      <c r="D934" s="3"/>
      <c r="E934" s="3"/>
      <c r="F934" s="3"/>
      <c r="G934" s="3"/>
      <c r="H934" s="18" t="s">
        <v>73</v>
      </c>
      <c r="I934" s="18"/>
      <c r="J934" s="18"/>
      <c r="K934" s="18"/>
      <c r="L934" s="38">
        <v>1.5562499999999999</v>
      </c>
    </row>
    <row r="935" spans="1:12" ht="15" customHeight="1">
      <c r="A935" s="3"/>
      <c r="B935" s="3"/>
      <c r="C935" s="3"/>
      <c r="D935" s="3"/>
      <c r="E935" s="3"/>
      <c r="F935" s="3"/>
      <c r="G935" s="3"/>
      <c r="H935" s="18" t="s">
        <v>74</v>
      </c>
      <c r="I935" s="18"/>
      <c r="J935" s="18"/>
      <c r="K935" s="18"/>
      <c r="L935" s="32">
        <f>ROUND(L933/L934,4)</f>
        <v>257.25790000000001</v>
      </c>
    </row>
    <row r="936" spans="1:12" ht="15" customHeight="1">
      <c r="A936" s="3"/>
      <c r="B936" s="3"/>
      <c r="C936" s="3"/>
      <c r="D936" s="3"/>
      <c r="E936" s="3"/>
      <c r="F936" s="3"/>
      <c r="G936" s="3"/>
      <c r="H936" s="18" t="s">
        <v>160</v>
      </c>
      <c r="I936" s="18"/>
      <c r="J936" s="18"/>
      <c r="K936" s="18"/>
      <c r="L936" s="32">
        <f>ROUND((((D928*J928)+L932)/L934)*0.04367,4)</f>
        <v>5.2199</v>
      </c>
    </row>
    <row r="937" spans="1:12" ht="20.100000000000001" customHeight="1">
      <c r="A937" s="22" t="s">
        <v>75</v>
      </c>
      <c r="B937" s="22"/>
      <c r="C937" s="22"/>
      <c r="D937" s="22"/>
      <c r="E937" s="22"/>
      <c r="F937" s="22"/>
      <c r="G937" s="23" t="s">
        <v>3</v>
      </c>
      <c r="H937" s="24" t="s">
        <v>19</v>
      </c>
      <c r="I937" s="24"/>
      <c r="J937" s="24" t="s">
        <v>76</v>
      </c>
      <c r="K937" s="24"/>
      <c r="L937" s="23" t="s">
        <v>20</v>
      </c>
    </row>
    <row r="938" spans="1:12" ht="15" customHeight="1">
      <c r="A938" s="25" t="s">
        <v>317</v>
      </c>
      <c r="B938" s="26" t="s">
        <v>318</v>
      </c>
      <c r="C938" s="26"/>
      <c r="D938" s="26"/>
      <c r="E938" s="26"/>
      <c r="F938" s="26"/>
      <c r="G938" s="25" t="s">
        <v>23</v>
      </c>
      <c r="H938" s="34">
        <v>2</v>
      </c>
      <c r="I938" s="34"/>
      <c r="J938" s="28">
        <v>370.2</v>
      </c>
      <c r="K938" s="28"/>
      <c r="L938" s="29">
        <f>ROUND(ROUND(H938,8)*J938,2)</f>
        <v>740.4</v>
      </c>
    </row>
    <row r="939" spans="1:12" ht="15" customHeight="1">
      <c r="A939" s="3"/>
      <c r="B939" s="3"/>
      <c r="C939" s="3"/>
      <c r="D939" s="3"/>
      <c r="E939" s="3"/>
      <c r="F939" s="3"/>
      <c r="G939" s="3"/>
      <c r="H939" s="30" t="s">
        <v>87</v>
      </c>
      <c r="I939" s="30"/>
      <c r="J939" s="30"/>
      <c r="K939" s="30"/>
      <c r="L939" s="31">
        <f>SUM(L938:L938)</f>
        <v>740.4</v>
      </c>
    </row>
    <row r="940" spans="1:12" ht="20.100000000000001" customHeight="1">
      <c r="A940" s="22" t="s">
        <v>18</v>
      </c>
      <c r="B940" s="22"/>
      <c r="C940" s="22"/>
      <c r="D940" s="22"/>
      <c r="E940" s="22"/>
      <c r="F940" s="22"/>
      <c r="G940" s="23" t="s">
        <v>3</v>
      </c>
      <c r="H940" s="24" t="s">
        <v>19</v>
      </c>
      <c r="I940" s="24"/>
      <c r="J940" s="24" t="s">
        <v>5</v>
      </c>
      <c r="K940" s="24"/>
      <c r="L940" s="23" t="s">
        <v>20</v>
      </c>
    </row>
    <row r="941" spans="1:12" ht="15.95" customHeight="1">
      <c r="A941" s="25" t="s">
        <v>319</v>
      </c>
      <c r="B941" s="26" t="s">
        <v>320</v>
      </c>
      <c r="C941" s="26"/>
      <c r="D941" s="26"/>
      <c r="E941" s="26"/>
      <c r="F941" s="26"/>
      <c r="G941" s="25" t="s">
        <v>26</v>
      </c>
      <c r="H941" s="27">
        <v>1.469E-2</v>
      </c>
      <c r="I941" s="27"/>
      <c r="J941" s="28">
        <v>437.9</v>
      </c>
      <c r="K941" s="28"/>
      <c r="L941" s="29">
        <f>ROUND(ROUND(H941,8)*J941,2)</f>
        <v>6.43</v>
      </c>
    </row>
    <row r="942" spans="1:12" ht="15.95" customHeight="1">
      <c r="A942" s="25" t="s">
        <v>321</v>
      </c>
      <c r="B942" s="26" t="s">
        <v>322</v>
      </c>
      <c r="C942" s="26"/>
      <c r="D942" s="26"/>
      <c r="E942" s="26"/>
      <c r="F942" s="26"/>
      <c r="G942" s="25" t="s">
        <v>26</v>
      </c>
      <c r="H942" s="27">
        <v>0.82399999999999995</v>
      </c>
      <c r="I942" s="27"/>
      <c r="J942" s="28">
        <v>398.63</v>
      </c>
      <c r="K942" s="28"/>
      <c r="L942" s="29">
        <f>ROUND(ROUND(H942,8)*J942,2)</f>
        <v>328.47</v>
      </c>
    </row>
    <row r="943" spans="1:12" ht="15.95" customHeight="1">
      <c r="A943" s="25" t="s">
        <v>303</v>
      </c>
      <c r="B943" s="26" t="s">
        <v>304</v>
      </c>
      <c r="C943" s="26"/>
      <c r="D943" s="26"/>
      <c r="E943" s="26"/>
      <c r="F943" s="26"/>
      <c r="G943" s="25" t="s">
        <v>31</v>
      </c>
      <c r="H943" s="27">
        <v>0.8</v>
      </c>
      <c r="I943" s="27"/>
      <c r="J943" s="28">
        <v>74.94</v>
      </c>
      <c r="K943" s="28"/>
      <c r="L943" s="29">
        <f>ROUND(ROUND(H943,8)*J943,2)</f>
        <v>59.95</v>
      </c>
    </row>
    <row r="944" spans="1:12" ht="15" customHeight="1">
      <c r="A944" s="3"/>
      <c r="B944" s="3"/>
      <c r="C944" s="3"/>
      <c r="D944" s="3"/>
      <c r="E944" s="3"/>
      <c r="F944" s="3"/>
      <c r="G944" s="3"/>
      <c r="H944" s="30" t="s">
        <v>38</v>
      </c>
      <c r="I944" s="30"/>
      <c r="J944" s="30"/>
      <c r="K944" s="30"/>
      <c r="L944" s="31">
        <f>SUM(L941:L943)</f>
        <v>394.85</v>
      </c>
    </row>
    <row r="945" spans="1:12" ht="12.95" customHeight="1">
      <c r="A945" s="22" t="s">
        <v>99</v>
      </c>
      <c r="B945" s="22"/>
      <c r="C945" s="7" t="s">
        <v>100</v>
      </c>
      <c r="D945" s="7" t="s">
        <v>101</v>
      </c>
      <c r="E945" s="7"/>
      <c r="F945" s="7" t="s">
        <v>102</v>
      </c>
      <c r="G945" s="7"/>
      <c r="H945" s="7" t="s">
        <v>103</v>
      </c>
      <c r="I945" s="7"/>
      <c r="J945" s="7" t="s">
        <v>104</v>
      </c>
      <c r="K945" s="7"/>
      <c r="L945" s="7" t="s">
        <v>20</v>
      </c>
    </row>
    <row r="946" spans="1:12" ht="12" customHeight="1">
      <c r="A946" s="22"/>
      <c r="B946" s="22"/>
      <c r="C946" s="7"/>
      <c r="D946" s="7"/>
      <c r="E946" s="7"/>
      <c r="F946" s="8" t="s">
        <v>105</v>
      </c>
      <c r="G946" s="8" t="s">
        <v>106</v>
      </c>
      <c r="H946" s="8" t="s">
        <v>105</v>
      </c>
      <c r="I946" s="8" t="s">
        <v>106</v>
      </c>
      <c r="J946" s="8" t="s">
        <v>105</v>
      </c>
      <c r="K946" s="8" t="s">
        <v>106</v>
      </c>
      <c r="L946" s="7"/>
    </row>
    <row r="947" spans="1:12" ht="27.95" customHeight="1">
      <c r="A947" s="39" t="s">
        <v>317</v>
      </c>
      <c r="B947" s="45" t="s">
        <v>323</v>
      </c>
      <c r="C947" s="39" t="s">
        <v>108</v>
      </c>
      <c r="D947" s="42">
        <v>1.4978</v>
      </c>
      <c r="E947" s="42"/>
      <c r="F947" s="46">
        <v>0</v>
      </c>
      <c r="G947" s="44">
        <v>2.88</v>
      </c>
      <c r="H947" s="46">
        <v>0</v>
      </c>
      <c r="I947" s="44">
        <v>2.31</v>
      </c>
      <c r="J947" s="46">
        <v>0</v>
      </c>
      <c r="K947" s="44">
        <v>1.89</v>
      </c>
      <c r="L947" s="44">
        <f>ROUND(D947*((ROUND(F947*G947,2)+ROUND(H947*I947,2)+ROUND(J947*K947,2))),2)</f>
        <v>0</v>
      </c>
    </row>
    <row r="948" spans="1:12" ht="15" customHeight="1">
      <c r="A948" s="3"/>
      <c r="B948" s="3"/>
      <c r="C948" s="3"/>
      <c r="D948" s="3"/>
      <c r="E948" s="3"/>
      <c r="F948" s="3"/>
      <c r="G948" s="3"/>
      <c r="H948" s="30" t="s">
        <v>111</v>
      </c>
      <c r="I948" s="30"/>
      <c r="J948" s="30"/>
      <c r="K948" s="30"/>
      <c r="L948" s="29">
        <f>SUM(L946:L947)</f>
        <v>0</v>
      </c>
    </row>
    <row r="949" spans="1:12" ht="15" customHeight="1">
      <c r="A949" s="3"/>
      <c r="B949" s="3"/>
      <c r="C949" s="3"/>
      <c r="D949" s="3"/>
      <c r="E949" s="3"/>
      <c r="F949" s="3"/>
      <c r="G949" s="3"/>
      <c r="H949" s="18" t="s">
        <v>39</v>
      </c>
      <c r="I949" s="18"/>
      <c r="J949" s="18"/>
      <c r="K949" s="18"/>
      <c r="L949" s="32">
        <f>SUM(L935,L936,L939,L944,L948)</f>
        <v>1397.7278000000001</v>
      </c>
    </row>
    <row r="950" spans="1:12" ht="15" customHeight="1">
      <c r="A950" s="3"/>
      <c r="B950" s="3"/>
      <c r="C950" s="3"/>
      <c r="D950" s="3"/>
      <c r="E950" s="3"/>
      <c r="F950" s="3"/>
      <c r="G950" s="3"/>
      <c r="H950" s="18" t="s">
        <v>13</v>
      </c>
      <c r="I950" s="18"/>
      <c r="J950" s="18"/>
      <c r="K950" s="18"/>
      <c r="L950" s="19">
        <f>ROUND(SUM(L949),4)</f>
        <v>1397.7277999999999</v>
      </c>
    </row>
    <row r="951" spans="1:12" ht="9.9499999999999993" customHeight="1">
      <c r="A951" s="3"/>
      <c r="B951" s="3"/>
      <c r="C951" s="3"/>
      <c r="D951" s="3"/>
      <c r="E951" s="3"/>
      <c r="F951" s="3"/>
      <c r="G951" s="3"/>
      <c r="H951" s="4"/>
      <c r="I951" s="4"/>
      <c r="J951" s="4"/>
      <c r="K951" s="4"/>
      <c r="L951" s="4"/>
    </row>
    <row r="952" spans="1:12" ht="20.100000000000001" customHeight="1">
      <c r="A952" s="5" t="s">
        <v>325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</row>
    <row r="953" spans="1:12" ht="12.95" customHeight="1">
      <c r="A953" s="47" t="s">
        <v>113</v>
      </c>
      <c r="B953" s="47"/>
      <c r="C953" s="47"/>
      <c r="D953" s="48" t="s">
        <v>114</v>
      </c>
      <c r="E953" s="48"/>
      <c r="F953" s="24" t="s">
        <v>115</v>
      </c>
      <c r="G953" s="24"/>
      <c r="H953" s="24" t="s">
        <v>116</v>
      </c>
      <c r="I953" s="24"/>
      <c r="J953" s="24"/>
      <c r="K953" s="24"/>
      <c r="L953" s="24" t="s">
        <v>65</v>
      </c>
    </row>
    <row r="954" spans="1:12" ht="12" customHeight="1">
      <c r="A954" s="47"/>
      <c r="B954" s="47"/>
      <c r="C954" s="47"/>
      <c r="D954" s="48"/>
      <c r="E954" s="48"/>
      <c r="F954" s="8" t="s">
        <v>117</v>
      </c>
      <c r="G954" s="8" t="s">
        <v>118</v>
      </c>
      <c r="H954" s="7" t="s">
        <v>117</v>
      </c>
      <c r="I954" s="7"/>
      <c r="J954" s="7" t="s">
        <v>118</v>
      </c>
      <c r="K954" s="7"/>
      <c r="L954" s="24"/>
    </row>
    <row r="955" spans="1:12" ht="15.95" customHeight="1">
      <c r="A955" s="25" t="s">
        <v>315</v>
      </c>
      <c r="B955" s="26" t="s">
        <v>316</v>
      </c>
      <c r="C955" s="26"/>
      <c r="D955" s="34">
        <v>1</v>
      </c>
      <c r="E955" s="34"/>
      <c r="F955" s="49">
        <v>1</v>
      </c>
      <c r="G955" s="49">
        <v>0</v>
      </c>
      <c r="H955" s="50">
        <v>329.55759999999998</v>
      </c>
      <c r="I955" s="50"/>
      <c r="J955" s="50">
        <v>115.2184</v>
      </c>
      <c r="K955" s="50"/>
      <c r="L955" s="32">
        <f>ROUND(D955*(ROUND(F955*H955,4)+ROUND(G955*J955,4)),4)</f>
        <v>329.55759999999998</v>
      </c>
    </row>
    <row r="956" spans="1:12" ht="15" customHeight="1">
      <c r="A956" s="3"/>
      <c r="B956" s="3"/>
      <c r="C956" s="3"/>
      <c r="D956" s="3"/>
      <c r="E956" s="3"/>
      <c r="F956" s="3"/>
      <c r="G956" s="3"/>
      <c r="H956" s="30" t="s">
        <v>121</v>
      </c>
      <c r="I956" s="30"/>
      <c r="J956" s="30"/>
      <c r="K956" s="30"/>
      <c r="L956" s="51">
        <f>SUM(L954:L955)</f>
        <v>329.55759999999998</v>
      </c>
    </row>
    <row r="957" spans="1:12" ht="20.100000000000001" customHeight="1">
      <c r="A957" s="22" t="s">
        <v>63</v>
      </c>
      <c r="B957" s="22"/>
      <c r="C957" s="22"/>
      <c r="D957" s="22"/>
      <c r="E957" s="22"/>
      <c r="F957" s="22"/>
      <c r="G957" s="23" t="s">
        <v>3</v>
      </c>
      <c r="H957" s="24" t="s">
        <v>19</v>
      </c>
      <c r="I957" s="24"/>
      <c r="J957" s="24" t="s">
        <v>64</v>
      </c>
      <c r="K957" s="24"/>
      <c r="L957" s="23" t="s">
        <v>65</v>
      </c>
    </row>
    <row r="958" spans="1:12" ht="15" customHeight="1">
      <c r="A958" s="25" t="s">
        <v>69</v>
      </c>
      <c r="B958" s="33" t="s">
        <v>70</v>
      </c>
      <c r="C958" s="33"/>
      <c r="D958" s="33"/>
      <c r="E958" s="33"/>
      <c r="F958" s="33"/>
      <c r="G958" s="25" t="s">
        <v>68</v>
      </c>
      <c r="H958" s="34">
        <v>3</v>
      </c>
      <c r="I958" s="34"/>
      <c r="J958" s="35">
        <v>23.6</v>
      </c>
      <c r="K958" s="35"/>
      <c r="L958" s="36">
        <f>ROUND(ROUND(H958,8)*J958,2)</f>
        <v>70.8</v>
      </c>
    </row>
    <row r="959" spans="1:12" ht="15" customHeight="1">
      <c r="A959" s="3"/>
      <c r="B959" s="3"/>
      <c r="C959" s="3"/>
      <c r="D959" s="3"/>
      <c r="E959" s="3"/>
      <c r="F959" s="3"/>
      <c r="G959" s="3"/>
      <c r="H959" s="30" t="s">
        <v>71</v>
      </c>
      <c r="I959" s="30"/>
      <c r="J959" s="30"/>
      <c r="K959" s="30"/>
      <c r="L959" s="37">
        <f>SUM(L958:L958)</f>
        <v>70.8</v>
      </c>
    </row>
    <row r="960" spans="1:12" ht="15" customHeight="1">
      <c r="A960" s="3"/>
      <c r="B960" s="3"/>
      <c r="C960" s="3"/>
      <c r="D960" s="3"/>
      <c r="E960" s="3"/>
      <c r="F960" s="3"/>
      <c r="G960" s="3"/>
      <c r="H960" s="18" t="s">
        <v>72</v>
      </c>
      <c r="I960" s="18"/>
      <c r="J960" s="18"/>
      <c r="K960" s="18"/>
      <c r="L960" s="32">
        <f>SUM(L956,L959)</f>
        <v>400.35759999999999</v>
      </c>
    </row>
    <row r="961" spans="1:12" ht="15" customHeight="1">
      <c r="A961" s="3"/>
      <c r="B961" s="3"/>
      <c r="C961" s="3"/>
      <c r="D961" s="3"/>
      <c r="E961" s="3"/>
      <c r="F961" s="3"/>
      <c r="G961" s="3"/>
      <c r="H961" s="18" t="s">
        <v>73</v>
      </c>
      <c r="I961" s="18"/>
      <c r="J961" s="18"/>
      <c r="K961" s="18"/>
      <c r="L961" s="38">
        <v>1.0375000000000001</v>
      </c>
    </row>
    <row r="962" spans="1:12" ht="15" customHeight="1">
      <c r="A962" s="3"/>
      <c r="B962" s="3"/>
      <c r="C962" s="3"/>
      <c r="D962" s="3"/>
      <c r="E962" s="3"/>
      <c r="F962" s="3"/>
      <c r="G962" s="3"/>
      <c r="H962" s="18" t="s">
        <v>74</v>
      </c>
      <c r="I962" s="18"/>
      <c r="J962" s="18"/>
      <c r="K962" s="18"/>
      <c r="L962" s="32">
        <f>ROUND(L960/L961,4)</f>
        <v>385.88679999999999</v>
      </c>
    </row>
    <row r="963" spans="1:12" ht="15" customHeight="1">
      <c r="A963" s="3"/>
      <c r="B963" s="3"/>
      <c r="C963" s="3"/>
      <c r="D963" s="3"/>
      <c r="E963" s="3"/>
      <c r="F963" s="3"/>
      <c r="G963" s="3"/>
      <c r="H963" s="18" t="s">
        <v>160</v>
      </c>
      <c r="I963" s="18"/>
      <c r="J963" s="18"/>
      <c r="K963" s="18"/>
      <c r="L963" s="32">
        <f>ROUND((((D955*J955)+L959)/L961)*0.04367,4)</f>
        <v>7.8297999999999996</v>
      </c>
    </row>
    <row r="964" spans="1:12" ht="20.100000000000001" customHeight="1">
      <c r="A964" s="22" t="s">
        <v>75</v>
      </c>
      <c r="B964" s="22"/>
      <c r="C964" s="22"/>
      <c r="D964" s="22"/>
      <c r="E964" s="22"/>
      <c r="F964" s="22"/>
      <c r="G964" s="23" t="s">
        <v>3</v>
      </c>
      <c r="H964" s="24" t="s">
        <v>19</v>
      </c>
      <c r="I964" s="24"/>
      <c r="J964" s="24" t="s">
        <v>76</v>
      </c>
      <c r="K964" s="24"/>
      <c r="L964" s="23" t="s">
        <v>20</v>
      </c>
    </row>
    <row r="965" spans="1:12" ht="15" customHeight="1">
      <c r="A965" s="25" t="s">
        <v>317</v>
      </c>
      <c r="B965" s="26" t="s">
        <v>318</v>
      </c>
      <c r="C965" s="26"/>
      <c r="D965" s="26"/>
      <c r="E965" s="26"/>
      <c r="F965" s="26"/>
      <c r="G965" s="25" t="s">
        <v>23</v>
      </c>
      <c r="H965" s="34">
        <v>3</v>
      </c>
      <c r="I965" s="34"/>
      <c r="J965" s="28">
        <v>370.2</v>
      </c>
      <c r="K965" s="28"/>
      <c r="L965" s="29">
        <f>ROUND(ROUND(H965,8)*J965,2)</f>
        <v>1110.5999999999999</v>
      </c>
    </row>
    <row r="966" spans="1:12" ht="15" customHeight="1">
      <c r="A966" s="3"/>
      <c r="B966" s="3"/>
      <c r="C966" s="3"/>
      <c r="D966" s="3"/>
      <c r="E966" s="3"/>
      <c r="F966" s="3"/>
      <c r="G966" s="3"/>
      <c r="H966" s="30" t="s">
        <v>87</v>
      </c>
      <c r="I966" s="30"/>
      <c r="J966" s="30"/>
      <c r="K966" s="30"/>
      <c r="L966" s="31">
        <f>SUM(L965:L965)</f>
        <v>1110.5999999999999</v>
      </c>
    </row>
    <row r="967" spans="1:12" ht="20.100000000000001" customHeight="1">
      <c r="A967" s="22" t="s">
        <v>18</v>
      </c>
      <c r="B967" s="22"/>
      <c r="C967" s="22"/>
      <c r="D967" s="22"/>
      <c r="E967" s="22"/>
      <c r="F967" s="22"/>
      <c r="G967" s="23" t="s">
        <v>3</v>
      </c>
      <c r="H967" s="24" t="s">
        <v>19</v>
      </c>
      <c r="I967" s="24"/>
      <c r="J967" s="24" t="s">
        <v>5</v>
      </c>
      <c r="K967" s="24"/>
      <c r="L967" s="23" t="s">
        <v>20</v>
      </c>
    </row>
    <row r="968" spans="1:12" ht="15.95" customHeight="1">
      <c r="A968" s="25" t="s">
        <v>319</v>
      </c>
      <c r="B968" s="26" t="s">
        <v>320</v>
      </c>
      <c r="C968" s="26"/>
      <c r="D968" s="26"/>
      <c r="E968" s="26"/>
      <c r="F968" s="26"/>
      <c r="G968" s="25" t="s">
        <v>26</v>
      </c>
      <c r="H968" s="27">
        <v>2.2040000000000001E-2</v>
      </c>
      <c r="I968" s="27"/>
      <c r="J968" s="28">
        <v>437.9</v>
      </c>
      <c r="K968" s="28"/>
      <c r="L968" s="29">
        <f>ROUND(ROUND(H968,8)*J968,2)</f>
        <v>9.65</v>
      </c>
    </row>
    <row r="969" spans="1:12" ht="15.95" customHeight="1">
      <c r="A969" s="25" t="s">
        <v>321</v>
      </c>
      <c r="B969" s="26" t="s">
        <v>322</v>
      </c>
      <c r="C969" s="26"/>
      <c r="D969" s="26"/>
      <c r="E969" s="26"/>
      <c r="F969" s="26"/>
      <c r="G969" s="25" t="s">
        <v>26</v>
      </c>
      <c r="H969" s="27">
        <v>1.246</v>
      </c>
      <c r="I969" s="27"/>
      <c r="J969" s="28">
        <v>398.63</v>
      </c>
      <c r="K969" s="28"/>
      <c r="L969" s="29">
        <f>ROUND(ROUND(H969,8)*J969,2)</f>
        <v>496.69</v>
      </c>
    </row>
    <row r="970" spans="1:12" ht="15.95" customHeight="1">
      <c r="A970" s="25" t="s">
        <v>303</v>
      </c>
      <c r="B970" s="26" t="s">
        <v>304</v>
      </c>
      <c r="C970" s="26"/>
      <c r="D970" s="26"/>
      <c r="E970" s="26"/>
      <c r="F970" s="26"/>
      <c r="G970" s="25" t="s">
        <v>31</v>
      </c>
      <c r="H970" s="27">
        <v>0.8</v>
      </c>
      <c r="I970" s="27"/>
      <c r="J970" s="28">
        <v>74.94</v>
      </c>
      <c r="K970" s="28"/>
      <c r="L970" s="29">
        <f>ROUND(ROUND(H970,8)*J970,2)</f>
        <v>59.95</v>
      </c>
    </row>
    <row r="971" spans="1:12" ht="15" customHeight="1">
      <c r="A971" s="3"/>
      <c r="B971" s="3"/>
      <c r="C971" s="3"/>
      <c r="D971" s="3"/>
      <c r="E971" s="3"/>
      <c r="F971" s="3"/>
      <c r="G971" s="3"/>
      <c r="H971" s="30" t="s">
        <v>38</v>
      </c>
      <c r="I971" s="30"/>
      <c r="J971" s="30"/>
      <c r="K971" s="30"/>
      <c r="L971" s="31">
        <f>SUM(L968:L970)</f>
        <v>566.29</v>
      </c>
    </row>
    <row r="972" spans="1:12" ht="12.95" customHeight="1">
      <c r="A972" s="22" t="s">
        <v>99</v>
      </c>
      <c r="B972" s="22"/>
      <c r="C972" s="7" t="s">
        <v>100</v>
      </c>
      <c r="D972" s="7" t="s">
        <v>101</v>
      </c>
      <c r="E972" s="7"/>
      <c r="F972" s="7" t="s">
        <v>102</v>
      </c>
      <c r="G972" s="7"/>
      <c r="H972" s="7" t="s">
        <v>103</v>
      </c>
      <c r="I972" s="7"/>
      <c r="J972" s="7" t="s">
        <v>104</v>
      </c>
      <c r="K972" s="7"/>
      <c r="L972" s="7" t="s">
        <v>20</v>
      </c>
    </row>
    <row r="973" spans="1:12" ht="12" customHeight="1">
      <c r="A973" s="22"/>
      <c r="B973" s="22"/>
      <c r="C973" s="7"/>
      <c r="D973" s="7"/>
      <c r="E973" s="7"/>
      <c r="F973" s="8" t="s">
        <v>105</v>
      </c>
      <c r="G973" s="8" t="s">
        <v>106</v>
      </c>
      <c r="H973" s="8" t="s">
        <v>105</v>
      </c>
      <c r="I973" s="8" t="s">
        <v>106</v>
      </c>
      <c r="J973" s="8" t="s">
        <v>105</v>
      </c>
      <c r="K973" s="8" t="s">
        <v>106</v>
      </c>
      <c r="L973" s="7"/>
    </row>
    <row r="974" spans="1:12" ht="27.95" customHeight="1">
      <c r="A974" s="39" t="s">
        <v>317</v>
      </c>
      <c r="B974" s="45" t="s">
        <v>323</v>
      </c>
      <c r="C974" s="39" t="s">
        <v>108</v>
      </c>
      <c r="D974" s="42">
        <v>2.2467000000000001</v>
      </c>
      <c r="E974" s="42"/>
      <c r="F974" s="46">
        <v>0</v>
      </c>
      <c r="G974" s="44">
        <v>2.88</v>
      </c>
      <c r="H974" s="46">
        <v>0</v>
      </c>
      <c r="I974" s="44">
        <v>2.31</v>
      </c>
      <c r="J974" s="46">
        <v>0</v>
      </c>
      <c r="K974" s="44">
        <v>1.89</v>
      </c>
      <c r="L974" s="44">
        <f>ROUND(D974*((ROUND(F974*G974,2)+ROUND(H974*I974,2)+ROUND(J974*K974,2))),2)</f>
        <v>0</v>
      </c>
    </row>
    <row r="975" spans="1:12" ht="15" customHeight="1">
      <c r="A975" s="3"/>
      <c r="B975" s="3"/>
      <c r="C975" s="3"/>
      <c r="D975" s="3"/>
      <c r="E975" s="3"/>
      <c r="F975" s="3"/>
      <c r="G975" s="3"/>
      <c r="H975" s="30" t="s">
        <v>111</v>
      </c>
      <c r="I975" s="30"/>
      <c r="J975" s="30"/>
      <c r="K975" s="30"/>
      <c r="L975" s="29">
        <f>SUM(L973:L974)</f>
        <v>0</v>
      </c>
    </row>
    <row r="976" spans="1:12" ht="15" customHeight="1">
      <c r="A976" s="3"/>
      <c r="B976" s="3"/>
      <c r="C976" s="3"/>
      <c r="D976" s="3"/>
      <c r="E976" s="3"/>
      <c r="F976" s="3"/>
      <c r="G976" s="3"/>
      <c r="H976" s="18" t="s">
        <v>39</v>
      </c>
      <c r="I976" s="18"/>
      <c r="J976" s="18"/>
      <c r="K976" s="18"/>
      <c r="L976" s="32">
        <f>SUM(L962,L963,L966,L971,L975)</f>
        <v>2070.6066000000001</v>
      </c>
    </row>
    <row r="977" spans="1:12" ht="15" customHeight="1">
      <c r="A977" s="3"/>
      <c r="B977" s="3"/>
      <c r="C977" s="3"/>
      <c r="D977" s="3"/>
      <c r="E977" s="3"/>
      <c r="F977" s="3"/>
      <c r="G977" s="3"/>
      <c r="H977" s="18" t="s">
        <v>13</v>
      </c>
      <c r="I977" s="18"/>
      <c r="J977" s="18"/>
      <c r="K977" s="18"/>
      <c r="L977" s="19">
        <f>ROUND(SUM(L976),4)</f>
        <v>2070.6066000000001</v>
      </c>
    </row>
    <row r="978" spans="1:12" ht="9.9499999999999993" customHeight="1">
      <c r="A978" s="3"/>
      <c r="B978" s="3"/>
      <c r="C978" s="3"/>
      <c r="D978" s="3"/>
      <c r="E978" s="3"/>
      <c r="F978" s="3"/>
      <c r="G978" s="3"/>
      <c r="H978" s="4"/>
      <c r="I978" s="4"/>
      <c r="J978" s="4"/>
      <c r="K978" s="4"/>
      <c r="L978" s="4"/>
    </row>
    <row r="979" spans="1:12" ht="20.100000000000001" customHeight="1">
      <c r="A979" s="5" t="s">
        <v>326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</row>
    <row r="980" spans="1:12" ht="12.95" customHeight="1">
      <c r="A980" s="47" t="s">
        <v>113</v>
      </c>
      <c r="B980" s="47"/>
      <c r="C980" s="47"/>
      <c r="D980" s="48" t="s">
        <v>114</v>
      </c>
      <c r="E980" s="48"/>
      <c r="F980" s="24" t="s">
        <v>115</v>
      </c>
      <c r="G980" s="24"/>
      <c r="H980" s="24" t="s">
        <v>116</v>
      </c>
      <c r="I980" s="24"/>
      <c r="J980" s="24"/>
      <c r="K980" s="24"/>
      <c r="L980" s="24" t="s">
        <v>65</v>
      </c>
    </row>
    <row r="981" spans="1:12" ht="12" customHeight="1">
      <c r="A981" s="47"/>
      <c r="B981" s="47"/>
      <c r="C981" s="47"/>
      <c r="D981" s="48"/>
      <c r="E981" s="48"/>
      <c r="F981" s="8" t="s">
        <v>117</v>
      </c>
      <c r="G981" s="8" t="s">
        <v>118</v>
      </c>
      <c r="H981" s="7" t="s">
        <v>117</v>
      </c>
      <c r="I981" s="7"/>
      <c r="J981" s="7" t="s">
        <v>118</v>
      </c>
      <c r="K981" s="7"/>
      <c r="L981" s="24"/>
    </row>
    <row r="982" spans="1:12" ht="15.95" customHeight="1">
      <c r="A982" s="25" t="s">
        <v>315</v>
      </c>
      <c r="B982" s="26" t="s">
        <v>316</v>
      </c>
      <c r="C982" s="26"/>
      <c r="D982" s="34">
        <v>1</v>
      </c>
      <c r="E982" s="34"/>
      <c r="F982" s="49">
        <v>1</v>
      </c>
      <c r="G982" s="49">
        <v>0</v>
      </c>
      <c r="H982" s="50">
        <v>329.55759999999998</v>
      </c>
      <c r="I982" s="50"/>
      <c r="J982" s="50">
        <v>115.2184</v>
      </c>
      <c r="K982" s="50"/>
      <c r="L982" s="32">
        <f>ROUND(D982*(ROUND(F982*H982,4)+ROUND(G982*J982,4)),4)</f>
        <v>329.55759999999998</v>
      </c>
    </row>
    <row r="983" spans="1:12" ht="15" customHeight="1">
      <c r="A983" s="3"/>
      <c r="B983" s="3"/>
      <c r="C983" s="3"/>
      <c r="D983" s="3"/>
      <c r="E983" s="3"/>
      <c r="F983" s="3"/>
      <c r="G983" s="3"/>
      <c r="H983" s="30" t="s">
        <v>121</v>
      </c>
      <c r="I983" s="30"/>
      <c r="J983" s="30"/>
      <c r="K983" s="30"/>
      <c r="L983" s="51">
        <f>SUM(L981:L982)</f>
        <v>329.55759999999998</v>
      </c>
    </row>
    <row r="984" spans="1:12" ht="20.100000000000001" customHeight="1">
      <c r="A984" s="22" t="s">
        <v>63</v>
      </c>
      <c r="B984" s="22"/>
      <c r="C984" s="22"/>
      <c r="D984" s="22"/>
      <c r="E984" s="22"/>
      <c r="F984" s="22"/>
      <c r="G984" s="23" t="s">
        <v>3</v>
      </c>
      <c r="H984" s="24" t="s">
        <v>19</v>
      </c>
      <c r="I984" s="24"/>
      <c r="J984" s="24" t="s">
        <v>64</v>
      </c>
      <c r="K984" s="24"/>
      <c r="L984" s="23" t="s">
        <v>65</v>
      </c>
    </row>
    <row r="985" spans="1:12" ht="15" customHeight="1">
      <c r="A985" s="25" t="s">
        <v>69</v>
      </c>
      <c r="B985" s="33" t="s">
        <v>70</v>
      </c>
      <c r="C985" s="33"/>
      <c r="D985" s="33"/>
      <c r="E985" s="33"/>
      <c r="F985" s="33"/>
      <c r="G985" s="25" t="s">
        <v>68</v>
      </c>
      <c r="H985" s="34">
        <v>3</v>
      </c>
      <c r="I985" s="34"/>
      <c r="J985" s="35">
        <v>23.6</v>
      </c>
      <c r="K985" s="35"/>
      <c r="L985" s="36">
        <f>ROUND(ROUND(H985,8)*J985,2)</f>
        <v>70.8</v>
      </c>
    </row>
    <row r="986" spans="1:12" ht="15" customHeight="1">
      <c r="A986" s="3"/>
      <c r="B986" s="3"/>
      <c r="C986" s="3"/>
      <c r="D986" s="3"/>
      <c r="E986" s="3"/>
      <c r="F986" s="3"/>
      <c r="G986" s="3"/>
      <c r="H986" s="30" t="s">
        <v>71</v>
      </c>
      <c r="I986" s="30"/>
      <c r="J986" s="30"/>
      <c r="K986" s="30"/>
      <c r="L986" s="37">
        <f>SUM(L985:L985)</f>
        <v>70.8</v>
      </c>
    </row>
    <row r="987" spans="1:12" ht="15" customHeight="1">
      <c r="A987" s="3"/>
      <c r="B987" s="3"/>
      <c r="C987" s="3"/>
      <c r="D987" s="3"/>
      <c r="E987" s="3"/>
      <c r="F987" s="3"/>
      <c r="G987" s="3"/>
      <c r="H987" s="18" t="s">
        <v>72</v>
      </c>
      <c r="I987" s="18"/>
      <c r="J987" s="18"/>
      <c r="K987" s="18"/>
      <c r="L987" s="32">
        <f>SUM(L983,L986)</f>
        <v>400.35759999999999</v>
      </c>
    </row>
    <row r="988" spans="1:12" ht="15" customHeight="1">
      <c r="A988" s="3"/>
      <c r="B988" s="3"/>
      <c r="C988" s="3"/>
      <c r="D988" s="3"/>
      <c r="E988" s="3"/>
      <c r="F988" s="3"/>
      <c r="G988" s="3"/>
      <c r="H988" s="18" t="s">
        <v>73</v>
      </c>
      <c r="I988" s="18"/>
      <c r="J988" s="18"/>
      <c r="K988" s="18"/>
      <c r="L988" s="38">
        <v>0.83</v>
      </c>
    </row>
    <row r="989" spans="1:12" ht="15" customHeight="1">
      <c r="A989" s="3"/>
      <c r="B989" s="3"/>
      <c r="C989" s="3"/>
      <c r="D989" s="3"/>
      <c r="E989" s="3"/>
      <c r="F989" s="3"/>
      <c r="G989" s="3"/>
      <c r="H989" s="18" t="s">
        <v>74</v>
      </c>
      <c r="I989" s="18"/>
      <c r="J989" s="18"/>
      <c r="K989" s="18"/>
      <c r="L989" s="32">
        <f>ROUND(L987/L988,4)</f>
        <v>482.35860000000002</v>
      </c>
    </row>
    <row r="990" spans="1:12" ht="15" customHeight="1">
      <c r="A990" s="3"/>
      <c r="B990" s="3"/>
      <c r="C990" s="3"/>
      <c r="D990" s="3"/>
      <c r="E990" s="3"/>
      <c r="F990" s="3"/>
      <c r="G990" s="3"/>
      <c r="H990" s="18" t="s">
        <v>160</v>
      </c>
      <c r="I990" s="18"/>
      <c r="J990" s="18"/>
      <c r="K990" s="18"/>
      <c r="L990" s="32">
        <f>ROUND((((D982*J982)+L986)/L988)*0.04367,4)</f>
        <v>9.7873000000000001</v>
      </c>
    </row>
    <row r="991" spans="1:12" ht="20.100000000000001" customHeight="1">
      <c r="A991" s="22" t="s">
        <v>75</v>
      </c>
      <c r="B991" s="22"/>
      <c r="C991" s="22"/>
      <c r="D991" s="22"/>
      <c r="E991" s="22"/>
      <c r="F991" s="22"/>
      <c r="G991" s="23" t="s">
        <v>3</v>
      </c>
      <c r="H991" s="24" t="s">
        <v>19</v>
      </c>
      <c r="I991" s="24"/>
      <c r="J991" s="24" t="s">
        <v>76</v>
      </c>
      <c r="K991" s="24"/>
      <c r="L991" s="23" t="s">
        <v>20</v>
      </c>
    </row>
    <row r="992" spans="1:12" ht="15" customHeight="1">
      <c r="A992" s="25" t="s">
        <v>327</v>
      </c>
      <c r="B992" s="26" t="s">
        <v>328</v>
      </c>
      <c r="C992" s="26"/>
      <c r="D992" s="26"/>
      <c r="E992" s="26"/>
      <c r="F992" s="26"/>
      <c r="G992" s="25" t="s">
        <v>23</v>
      </c>
      <c r="H992" s="34">
        <v>3</v>
      </c>
      <c r="I992" s="34"/>
      <c r="J992" s="28">
        <v>522.37</v>
      </c>
      <c r="K992" s="28"/>
      <c r="L992" s="29">
        <f>ROUND(ROUND(H992,8)*J992,2)</f>
        <v>1567.11</v>
      </c>
    </row>
    <row r="993" spans="1:12" ht="15" customHeight="1">
      <c r="A993" s="3"/>
      <c r="B993" s="3"/>
      <c r="C993" s="3"/>
      <c r="D993" s="3"/>
      <c r="E993" s="3"/>
      <c r="F993" s="3"/>
      <c r="G993" s="3"/>
      <c r="H993" s="30" t="s">
        <v>87</v>
      </c>
      <c r="I993" s="30"/>
      <c r="J993" s="30"/>
      <c r="K993" s="30"/>
      <c r="L993" s="31">
        <f>SUM(L992:L992)</f>
        <v>1567.11</v>
      </c>
    </row>
    <row r="994" spans="1:12" ht="20.100000000000001" customHeight="1">
      <c r="A994" s="22" t="s">
        <v>18</v>
      </c>
      <c r="B994" s="22"/>
      <c r="C994" s="22"/>
      <c r="D994" s="22"/>
      <c r="E994" s="22"/>
      <c r="F994" s="22"/>
      <c r="G994" s="23" t="s">
        <v>3</v>
      </c>
      <c r="H994" s="24" t="s">
        <v>19</v>
      </c>
      <c r="I994" s="24"/>
      <c r="J994" s="24" t="s">
        <v>5</v>
      </c>
      <c r="K994" s="24"/>
      <c r="L994" s="23" t="s">
        <v>20</v>
      </c>
    </row>
    <row r="995" spans="1:12" ht="15.95" customHeight="1">
      <c r="A995" s="25" t="s">
        <v>319</v>
      </c>
      <c r="B995" s="26" t="s">
        <v>320</v>
      </c>
      <c r="C995" s="26"/>
      <c r="D995" s="26"/>
      <c r="E995" s="26"/>
      <c r="F995" s="26"/>
      <c r="G995" s="25" t="s">
        <v>26</v>
      </c>
      <c r="H995" s="27">
        <v>3.755E-2</v>
      </c>
      <c r="I995" s="27"/>
      <c r="J995" s="28">
        <v>437.9</v>
      </c>
      <c r="K995" s="28"/>
      <c r="L995" s="29">
        <f>ROUND(ROUND(H995,8)*J995,2)</f>
        <v>16.440000000000001</v>
      </c>
    </row>
    <row r="996" spans="1:12" ht="15.95" customHeight="1">
      <c r="A996" s="25" t="s">
        <v>321</v>
      </c>
      <c r="B996" s="26" t="s">
        <v>322</v>
      </c>
      <c r="C996" s="26"/>
      <c r="D996" s="26"/>
      <c r="E996" s="26"/>
      <c r="F996" s="26"/>
      <c r="G996" s="25" t="s">
        <v>26</v>
      </c>
      <c r="H996" s="27">
        <v>1.5880000000000001</v>
      </c>
      <c r="I996" s="27"/>
      <c r="J996" s="28">
        <v>398.63</v>
      </c>
      <c r="K996" s="28"/>
      <c r="L996" s="29">
        <f>ROUND(ROUND(H996,8)*J996,2)</f>
        <v>633.02</v>
      </c>
    </row>
    <row r="997" spans="1:12" ht="15.95" customHeight="1">
      <c r="A997" s="25" t="s">
        <v>303</v>
      </c>
      <c r="B997" s="26" t="s">
        <v>304</v>
      </c>
      <c r="C997" s="26"/>
      <c r="D997" s="26"/>
      <c r="E997" s="26"/>
      <c r="F997" s="26"/>
      <c r="G997" s="25" t="s">
        <v>31</v>
      </c>
      <c r="H997" s="27">
        <v>0.9</v>
      </c>
      <c r="I997" s="27"/>
      <c r="J997" s="28">
        <v>74.94</v>
      </c>
      <c r="K997" s="28"/>
      <c r="L997" s="29">
        <f>ROUND(ROUND(H997,8)*J997,2)</f>
        <v>67.45</v>
      </c>
    </row>
    <row r="998" spans="1:12" ht="15" customHeight="1">
      <c r="A998" s="3"/>
      <c r="B998" s="3"/>
      <c r="C998" s="3"/>
      <c r="D998" s="3"/>
      <c r="E998" s="3"/>
      <c r="F998" s="3"/>
      <c r="G998" s="3"/>
      <c r="H998" s="30" t="s">
        <v>38</v>
      </c>
      <c r="I998" s="30"/>
      <c r="J998" s="30"/>
      <c r="K998" s="30"/>
      <c r="L998" s="31">
        <f>SUM(L995:L997)</f>
        <v>716.91000000000008</v>
      </c>
    </row>
    <row r="999" spans="1:12" ht="12.95" customHeight="1">
      <c r="A999" s="22" t="s">
        <v>99</v>
      </c>
      <c r="B999" s="22"/>
      <c r="C999" s="7" t="s">
        <v>100</v>
      </c>
      <c r="D999" s="7" t="s">
        <v>101</v>
      </c>
      <c r="E999" s="7"/>
      <c r="F999" s="7" t="s">
        <v>102</v>
      </c>
      <c r="G999" s="7"/>
      <c r="H999" s="7" t="s">
        <v>103</v>
      </c>
      <c r="I999" s="7"/>
      <c r="J999" s="7" t="s">
        <v>104</v>
      </c>
      <c r="K999" s="7"/>
      <c r="L999" s="7" t="s">
        <v>20</v>
      </c>
    </row>
    <row r="1000" spans="1:12" ht="12" customHeight="1">
      <c r="A1000" s="22"/>
      <c r="B1000" s="22"/>
      <c r="C1000" s="7"/>
      <c r="D1000" s="7"/>
      <c r="E1000" s="7"/>
      <c r="F1000" s="8" t="s">
        <v>105</v>
      </c>
      <c r="G1000" s="8" t="s">
        <v>106</v>
      </c>
      <c r="H1000" s="8" t="s">
        <v>105</v>
      </c>
      <c r="I1000" s="8" t="s">
        <v>106</v>
      </c>
      <c r="J1000" s="8" t="s">
        <v>105</v>
      </c>
      <c r="K1000" s="8" t="s">
        <v>106</v>
      </c>
      <c r="L1000" s="7"/>
    </row>
    <row r="1001" spans="1:12" ht="27.95" customHeight="1">
      <c r="A1001" s="39" t="s">
        <v>327</v>
      </c>
      <c r="B1001" s="45" t="s">
        <v>329</v>
      </c>
      <c r="C1001" s="39" t="s">
        <v>108</v>
      </c>
      <c r="D1001" s="42">
        <v>3.74451</v>
      </c>
      <c r="E1001" s="42"/>
      <c r="F1001" s="46">
        <v>0</v>
      </c>
      <c r="G1001" s="44">
        <v>2.88</v>
      </c>
      <c r="H1001" s="46">
        <v>0</v>
      </c>
      <c r="I1001" s="44">
        <v>2.31</v>
      </c>
      <c r="J1001" s="46">
        <v>0</v>
      </c>
      <c r="K1001" s="44">
        <v>1.89</v>
      </c>
      <c r="L1001" s="44">
        <f>ROUND(D1001*((ROUND(F1001*G1001,2)+ROUND(H1001*I1001,2)+ROUND(J1001*K1001,2))),2)</f>
        <v>0</v>
      </c>
    </row>
    <row r="1002" spans="1:12" ht="15" customHeight="1">
      <c r="A1002" s="3"/>
      <c r="B1002" s="3"/>
      <c r="C1002" s="3"/>
      <c r="D1002" s="3"/>
      <c r="E1002" s="3"/>
      <c r="F1002" s="3"/>
      <c r="G1002" s="3"/>
      <c r="H1002" s="30" t="s">
        <v>111</v>
      </c>
      <c r="I1002" s="30"/>
      <c r="J1002" s="30"/>
      <c r="K1002" s="30"/>
      <c r="L1002" s="29">
        <f>SUM(L1000:L1001)</f>
        <v>0</v>
      </c>
    </row>
    <row r="1003" spans="1:12" ht="15" customHeight="1">
      <c r="A1003" s="3"/>
      <c r="B1003" s="3"/>
      <c r="C1003" s="3"/>
      <c r="D1003" s="3"/>
      <c r="E1003" s="3"/>
      <c r="F1003" s="3"/>
      <c r="G1003" s="3"/>
      <c r="H1003" s="18" t="s">
        <v>39</v>
      </c>
      <c r="I1003" s="18"/>
      <c r="J1003" s="18"/>
      <c r="K1003" s="18"/>
      <c r="L1003" s="32">
        <f>SUM(L989,L990,L993,L998,L1002)</f>
        <v>2776.1659</v>
      </c>
    </row>
    <row r="1004" spans="1:12" ht="15" customHeight="1">
      <c r="A1004" s="3"/>
      <c r="B1004" s="3"/>
      <c r="C1004" s="3"/>
      <c r="D1004" s="3"/>
      <c r="E1004" s="3"/>
      <c r="F1004" s="3"/>
      <c r="G1004" s="3"/>
      <c r="H1004" s="18" t="s">
        <v>13</v>
      </c>
      <c r="I1004" s="18"/>
      <c r="J1004" s="18"/>
      <c r="K1004" s="18"/>
      <c r="L1004" s="19">
        <f>ROUND(SUM(L1003),4)</f>
        <v>2776.1659</v>
      </c>
    </row>
    <row r="1005" spans="1:12" ht="9.9499999999999993" customHeight="1">
      <c r="A1005" s="3"/>
      <c r="B1005" s="3"/>
      <c r="C1005" s="3"/>
      <c r="D1005" s="3"/>
      <c r="E1005" s="3"/>
      <c r="F1005" s="3"/>
      <c r="G1005" s="3"/>
      <c r="H1005" s="4"/>
      <c r="I1005" s="4"/>
      <c r="J1005" s="4"/>
      <c r="K1005" s="4"/>
      <c r="L1005" s="4"/>
    </row>
    <row r="1006" spans="1:12" ht="20.100000000000001" customHeight="1">
      <c r="A1006" s="5" t="s">
        <v>330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</row>
    <row r="1007" spans="1:12" ht="20.100000000000001" customHeight="1">
      <c r="A1007" s="22" t="s">
        <v>75</v>
      </c>
      <c r="B1007" s="22"/>
      <c r="C1007" s="22"/>
      <c r="D1007" s="22"/>
      <c r="E1007" s="22"/>
      <c r="F1007" s="22"/>
      <c r="G1007" s="23" t="s">
        <v>3</v>
      </c>
      <c r="H1007" s="24" t="s">
        <v>19</v>
      </c>
      <c r="I1007" s="24"/>
      <c r="J1007" s="24" t="s">
        <v>76</v>
      </c>
      <c r="K1007" s="24"/>
      <c r="L1007" s="23" t="s">
        <v>20</v>
      </c>
    </row>
    <row r="1008" spans="1:12" ht="15" customHeight="1">
      <c r="A1008" s="25" t="s">
        <v>331</v>
      </c>
      <c r="B1008" s="26" t="s">
        <v>332</v>
      </c>
      <c r="C1008" s="26"/>
      <c r="D1008" s="26"/>
      <c r="E1008" s="26"/>
      <c r="F1008" s="26"/>
      <c r="G1008" s="25" t="s">
        <v>31</v>
      </c>
      <c r="H1008" s="34">
        <v>7.2359999999999994E-2</v>
      </c>
      <c r="I1008" s="34"/>
      <c r="J1008" s="28">
        <v>30.68</v>
      </c>
      <c r="K1008" s="28"/>
      <c r="L1008" s="29">
        <f>ROUND(ROUND(H1008,8)*J1008,2)</f>
        <v>2.2200000000000002</v>
      </c>
    </row>
    <row r="1009" spans="1:12" ht="15" customHeight="1">
      <c r="A1009" s="25" t="s">
        <v>333</v>
      </c>
      <c r="B1009" s="26" t="s">
        <v>334</v>
      </c>
      <c r="C1009" s="26"/>
      <c r="D1009" s="26"/>
      <c r="E1009" s="26"/>
      <c r="F1009" s="26"/>
      <c r="G1009" s="25" t="s">
        <v>26</v>
      </c>
      <c r="H1009" s="34">
        <v>7.2000000000000005E-4</v>
      </c>
      <c r="I1009" s="34"/>
      <c r="J1009" s="28">
        <v>341.12</v>
      </c>
      <c r="K1009" s="28"/>
      <c r="L1009" s="29">
        <f>ROUND(ROUND(H1009,8)*J1009,2)</f>
        <v>0.25</v>
      </c>
    </row>
    <row r="1010" spans="1:12" ht="15" customHeight="1">
      <c r="A1010" s="3"/>
      <c r="B1010" s="3"/>
      <c r="C1010" s="3"/>
      <c r="D1010" s="3"/>
      <c r="E1010" s="3"/>
      <c r="F1010" s="3"/>
      <c r="G1010" s="3"/>
      <c r="H1010" s="30" t="s">
        <v>87</v>
      </c>
      <c r="I1010" s="30"/>
      <c r="J1010" s="30"/>
      <c r="K1010" s="30"/>
      <c r="L1010" s="31">
        <f>SUM(L1008:L1009)</f>
        <v>2.4700000000000002</v>
      </c>
    </row>
    <row r="1011" spans="1:12" ht="20.100000000000001" customHeight="1">
      <c r="A1011" s="22" t="s">
        <v>18</v>
      </c>
      <c r="B1011" s="22"/>
      <c r="C1011" s="22"/>
      <c r="D1011" s="22"/>
      <c r="E1011" s="22"/>
      <c r="F1011" s="22"/>
      <c r="G1011" s="23" t="s">
        <v>3</v>
      </c>
      <c r="H1011" s="24" t="s">
        <v>19</v>
      </c>
      <c r="I1011" s="24"/>
      <c r="J1011" s="24" t="s">
        <v>5</v>
      </c>
      <c r="K1011" s="24"/>
      <c r="L1011" s="23" t="s">
        <v>20</v>
      </c>
    </row>
    <row r="1012" spans="1:12" ht="15" customHeight="1">
      <c r="A1012" s="25" t="s">
        <v>309</v>
      </c>
      <c r="B1012" s="26" t="s">
        <v>310</v>
      </c>
      <c r="C1012" s="26"/>
      <c r="D1012" s="26"/>
      <c r="E1012" s="26"/>
      <c r="F1012" s="26"/>
      <c r="G1012" s="25" t="s">
        <v>26</v>
      </c>
      <c r="H1012" s="27">
        <v>1.79</v>
      </c>
      <c r="I1012" s="27"/>
      <c r="J1012" s="28">
        <v>3.72</v>
      </c>
      <c r="K1012" s="28"/>
      <c r="L1012" s="29">
        <f t="shared" ref="L1012:L1018" si="6">ROUND(ROUND(H1012,8)*J1012,2)</f>
        <v>6.66</v>
      </c>
    </row>
    <row r="1013" spans="1:12" ht="15.95" customHeight="1">
      <c r="A1013" s="25" t="s">
        <v>270</v>
      </c>
      <c r="B1013" s="26" t="s">
        <v>271</v>
      </c>
      <c r="C1013" s="26"/>
      <c r="D1013" s="26"/>
      <c r="E1013" s="26"/>
      <c r="F1013" s="26"/>
      <c r="G1013" s="25" t="s">
        <v>26</v>
      </c>
      <c r="H1013" s="27">
        <v>0.15</v>
      </c>
      <c r="I1013" s="27"/>
      <c r="J1013" s="28">
        <v>503.44</v>
      </c>
      <c r="K1013" s="28"/>
      <c r="L1013" s="29">
        <f t="shared" si="6"/>
        <v>75.52</v>
      </c>
    </row>
    <row r="1014" spans="1:12" ht="15" customHeight="1">
      <c r="A1014" s="25" t="s">
        <v>311</v>
      </c>
      <c r="B1014" s="26" t="s">
        <v>312</v>
      </c>
      <c r="C1014" s="26"/>
      <c r="D1014" s="26"/>
      <c r="E1014" s="26"/>
      <c r="F1014" s="26"/>
      <c r="G1014" s="25" t="s">
        <v>84</v>
      </c>
      <c r="H1014" s="27">
        <v>134.935</v>
      </c>
      <c r="I1014" s="27"/>
      <c r="J1014" s="28">
        <v>13.75</v>
      </c>
      <c r="K1014" s="28"/>
      <c r="L1014" s="29">
        <f t="shared" si="6"/>
        <v>1855.36</v>
      </c>
    </row>
    <row r="1015" spans="1:12" ht="15.95" customHeight="1">
      <c r="A1015" s="25" t="s">
        <v>274</v>
      </c>
      <c r="B1015" s="26" t="s">
        <v>275</v>
      </c>
      <c r="C1015" s="26"/>
      <c r="D1015" s="26"/>
      <c r="E1015" s="26"/>
      <c r="F1015" s="26"/>
      <c r="G1015" s="25" t="s">
        <v>26</v>
      </c>
      <c r="H1015" s="27">
        <v>1.79</v>
      </c>
      <c r="I1015" s="27"/>
      <c r="J1015" s="28">
        <v>455.58</v>
      </c>
      <c r="K1015" s="28"/>
      <c r="L1015" s="29">
        <f t="shared" si="6"/>
        <v>815.49</v>
      </c>
    </row>
    <row r="1016" spans="1:12" ht="15" customHeight="1">
      <c r="A1016" s="25" t="s">
        <v>88</v>
      </c>
      <c r="B1016" s="26" t="s">
        <v>89</v>
      </c>
      <c r="C1016" s="26"/>
      <c r="D1016" s="26"/>
      <c r="E1016" s="26"/>
      <c r="F1016" s="26"/>
      <c r="G1016" s="25" t="s">
        <v>26</v>
      </c>
      <c r="H1016" s="27">
        <v>0.38</v>
      </c>
      <c r="I1016" s="27"/>
      <c r="J1016" s="28">
        <v>446.26</v>
      </c>
      <c r="K1016" s="28"/>
      <c r="L1016" s="29">
        <f t="shared" si="6"/>
        <v>169.58</v>
      </c>
    </row>
    <row r="1017" spans="1:12" ht="15.95" customHeight="1">
      <c r="A1017" s="25" t="s">
        <v>335</v>
      </c>
      <c r="B1017" s="26" t="s">
        <v>336</v>
      </c>
      <c r="C1017" s="26"/>
      <c r="D1017" s="26"/>
      <c r="E1017" s="26"/>
      <c r="F1017" s="26"/>
      <c r="G1017" s="25" t="s">
        <v>26</v>
      </c>
      <c r="H1017" s="27">
        <v>4.5</v>
      </c>
      <c r="I1017" s="27"/>
      <c r="J1017" s="28">
        <v>57.7</v>
      </c>
      <c r="K1017" s="28"/>
      <c r="L1017" s="29">
        <f t="shared" si="6"/>
        <v>259.64999999999998</v>
      </c>
    </row>
    <row r="1018" spans="1:12" ht="15.95" customHeight="1">
      <c r="A1018" s="25" t="s">
        <v>337</v>
      </c>
      <c r="B1018" s="26" t="s">
        <v>338</v>
      </c>
      <c r="C1018" s="26"/>
      <c r="D1018" s="26"/>
      <c r="E1018" s="26"/>
      <c r="F1018" s="26"/>
      <c r="G1018" s="25" t="s">
        <v>31</v>
      </c>
      <c r="H1018" s="27">
        <v>12.2</v>
      </c>
      <c r="I1018" s="27"/>
      <c r="J1018" s="28">
        <v>76.81</v>
      </c>
      <c r="K1018" s="28"/>
      <c r="L1018" s="29">
        <f t="shared" si="6"/>
        <v>937.08</v>
      </c>
    </row>
    <row r="1019" spans="1:12" ht="15" customHeight="1">
      <c r="A1019" s="3"/>
      <c r="B1019" s="3"/>
      <c r="C1019" s="3"/>
      <c r="D1019" s="3"/>
      <c r="E1019" s="3"/>
      <c r="F1019" s="3"/>
      <c r="G1019" s="3"/>
      <c r="H1019" s="30" t="s">
        <v>38</v>
      </c>
      <c r="I1019" s="30"/>
      <c r="J1019" s="30"/>
      <c r="K1019" s="30"/>
      <c r="L1019" s="31">
        <f>SUM(L1012:L1018)</f>
        <v>4119.34</v>
      </c>
    </row>
    <row r="1020" spans="1:12" ht="15" customHeight="1">
      <c r="A1020" s="22" t="s">
        <v>90</v>
      </c>
      <c r="B1020" s="22"/>
      <c r="C1020" s="22"/>
      <c r="D1020" s="7" t="s">
        <v>91</v>
      </c>
      <c r="E1020" s="7"/>
      <c r="F1020" s="7" t="s">
        <v>92</v>
      </c>
      <c r="G1020" s="7"/>
      <c r="H1020" s="7" t="s">
        <v>19</v>
      </c>
      <c r="I1020" s="7"/>
      <c r="J1020" s="7" t="s">
        <v>5</v>
      </c>
      <c r="K1020" s="7"/>
      <c r="L1020" s="8" t="s">
        <v>20</v>
      </c>
    </row>
    <row r="1021" spans="1:12" ht="20.100000000000001" customHeight="1">
      <c r="A1021" s="39" t="s">
        <v>331</v>
      </c>
      <c r="B1021" s="40" t="s">
        <v>339</v>
      </c>
      <c r="C1021" s="40"/>
      <c r="D1021" s="41" t="s">
        <v>94</v>
      </c>
      <c r="E1021" s="41"/>
      <c r="F1021" s="41" t="s">
        <v>95</v>
      </c>
      <c r="G1021" s="41"/>
      <c r="H1021" s="42">
        <v>7.2360000000000002E-4</v>
      </c>
      <c r="I1021" s="42"/>
      <c r="J1021" s="43">
        <v>35.43</v>
      </c>
      <c r="K1021" s="43"/>
      <c r="L1021" s="44">
        <f>ROUND(ROUND(H1021,8)*J1021,2)</f>
        <v>0.03</v>
      </c>
    </row>
    <row r="1022" spans="1:12" ht="20.100000000000001" customHeight="1">
      <c r="A1022" s="39" t="s">
        <v>333</v>
      </c>
      <c r="B1022" s="40" t="s">
        <v>340</v>
      </c>
      <c r="C1022" s="40"/>
      <c r="D1022" s="41" t="s">
        <v>94</v>
      </c>
      <c r="E1022" s="41"/>
      <c r="F1022" s="41" t="s">
        <v>95</v>
      </c>
      <c r="G1022" s="41"/>
      <c r="H1022" s="42">
        <v>7.1999999999999997E-6</v>
      </c>
      <c r="I1022" s="42"/>
      <c r="J1022" s="43">
        <v>35.43</v>
      </c>
      <c r="K1022" s="43"/>
      <c r="L1022" s="44">
        <f>ROUND(ROUND(H1022,8)*J1022,2)</f>
        <v>0</v>
      </c>
    </row>
    <row r="1023" spans="1:12" ht="15" customHeight="1">
      <c r="A1023" s="3"/>
      <c r="B1023" s="3"/>
      <c r="C1023" s="3"/>
      <c r="D1023" s="3"/>
      <c r="E1023" s="3"/>
      <c r="F1023" s="3"/>
      <c r="G1023" s="3"/>
      <c r="H1023" s="30" t="s">
        <v>98</v>
      </c>
      <c r="I1023" s="30"/>
      <c r="J1023" s="30"/>
      <c r="K1023" s="30"/>
      <c r="L1023" s="29">
        <f>SUM(L1021:L1022)</f>
        <v>0.03</v>
      </c>
    </row>
    <row r="1024" spans="1:12" ht="12.95" customHeight="1">
      <c r="A1024" s="22" t="s">
        <v>99</v>
      </c>
      <c r="B1024" s="22"/>
      <c r="C1024" s="7" t="s">
        <v>100</v>
      </c>
      <c r="D1024" s="7" t="s">
        <v>101</v>
      </c>
      <c r="E1024" s="7"/>
      <c r="F1024" s="7" t="s">
        <v>102</v>
      </c>
      <c r="G1024" s="7"/>
      <c r="H1024" s="7" t="s">
        <v>103</v>
      </c>
      <c r="I1024" s="7"/>
      <c r="J1024" s="7" t="s">
        <v>104</v>
      </c>
      <c r="K1024" s="7"/>
      <c r="L1024" s="7" t="s">
        <v>20</v>
      </c>
    </row>
    <row r="1025" spans="1:12" ht="12" customHeight="1">
      <c r="A1025" s="22"/>
      <c r="B1025" s="22"/>
      <c r="C1025" s="7"/>
      <c r="D1025" s="7"/>
      <c r="E1025" s="7"/>
      <c r="F1025" s="8" t="s">
        <v>105</v>
      </c>
      <c r="G1025" s="8" t="s">
        <v>106</v>
      </c>
      <c r="H1025" s="8" t="s">
        <v>105</v>
      </c>
      <c r="I1025" s="8" t="s">
        <v>106</v>
      </c>
      <c r="J1025" s="8" t="s">
        <v>105</v>
      </c>
      <c r="K1025" s="8" t="s">
        <v>106</v>
      </c>
      <c r="L1025" s="7"/>
    </row>
    <row r="1026" spans="1:12" ht="20.100000000000001" customHeight="1">
      <c r="A1026" s="39" t="s">
        <v>331</v>
      </c>
      <c r="B1026" s="45" t="s">
        <v>339</v>
      </c>
      <c r="C1026" s="39" t="s">
        <v>108</v>
      </c>
      <c r="D1026" s="42">
        <v>7.2360000000000002E-4</v>
      </c>
      <c r="E1026" s="42"/>
      <c r="F1026" s="46">
        <v>0</v>
      </c>
      <c r="G1026" s="44">
        <v>1.1100000000000001</v>
      </c>
      <c r="H1026" s="46">
        <v>0</v>
      </c>
      <c r="I1026" s="44">
        <v>0.89</v>
      </c>
      <c r="J1026" s="46">
        <v>0</v>
      </c>
      <c r="K1026" s="44">
        <v>0.73</v>
      </c>
      <c r="L1026" s="44">
        <f>ROUND(D1026*((ROUND(F1026*G1026,2)+ROUND(H1026*I1026,2)+ROUND(J1026*K1026,2))),2)</f>
        <v>0</v>
      </c>
    </row>
    <row r="1027" spans="1:12" ht="20.100000000000001" customHeight="1">
      <c r="A1027" s="39" t="s">
        <v>333</v>
      </c>
      <c r="B1027" s="45" t="s">
        <v>340</v>
      </c>
      <c r="C1027" s="39" t="s">
        <v>108</v>
      </c>
      <c r="D1027" s="42">
        <v>1.9000000000000001E-4</v>
      </c>
      <c r="E1027" s="42"/>
      <c r="F1027" s="46">
        <v>0</v>
      </c>
      <c r="G1027" s="44">
        <v>1.1100000000000001</v>
      </c>
      <c r="H1027" s="46">
        <v>0</v>
      </c>
      <c r="I1027" s="44">
        <v>0.89</v>
      </c>
      <c r="J1027" s="46">
        <v>0</v>
      </c>
      <c r="K1027" s="44">
        <v>0.73</v>
      </c>
      <c r="L1027" s="44">
        <f>ROUND(D1027*((ROUND(F1027*G1027,2)+ROUND(H1027*I1027,2)+ROUND(J1027*K1027,2))),2)</f>
        <v>0</v>
      </c>
    </row>
    <row r="1028" spans="1:12" ht="15" customHeight="1">
      <c r="A1028" s="3"/>
      <c r="B1028" s="3"/>
      <c r="C1028" s="3"/>
      <c r="D1028" s="3"/>
      <c r="E1028" s="3"/>
      <c r="F1028" s="3"/>
      <c r="G1028" s="3"/>
      <c r="H1028" s="30" t="s">
        <v>111</v>
      </c>
      <c r="I1028" s="30"/>
      <c r="J1028" s="30"/>
      <c r="K1028" s="30"/>
      <c r="L1028" s="29">
        <f>SUM(L1025:L1027)</f>
        <v>0</v>
      </c>
    </row>
    <row r="1029" spans="1:12" ht="15" customHeight="1">
      <c r="A1029" s="3"/>
      <c r="B1029" s="3"/>
      <c r="C1029" s="3"/>
      <c r="D1029" s="3"/>
      <c r="E1029" s="3"/>
      <c r="F1029" s="3"/>
      <c r="G1029" s="3"/>
      <c r="H1029" s="18" t="s">
        <v>39</v>
      </c>
      <c r="I1029" s="18"/>
      <c r="J1029" s="18"/>
      <c r="K1029" s="18"/>
      <c r="L1029" s="32">
        <f>SUM(L1010,L1019,L1023,L1028)</f>
        <v>4121.84</v>
      </c>
    </row>
    <row r="1030" spans="1:12" ht="15" customHeight="1">
      <c r="A1030" s="3"/>
      <c r="B1030" s="3"/>
      <c r="C1030" s="3"/>
      <c r="D1030" s="3"/>
      <c r="E1030" s="3"/>
      <c r="F1030" s="3"/>
      <c r="G1030" s="3"/>
      <c r="H1030" s="18" t="s">
        <v>13</v>
      </c>
      <c r="I1030" s="18"/>
      <c r="J1030" s="18"/>
      <c r="K1030" s="18"/>
      <c r="L1030" s="19">
        <f>ROUND(SUM(L1029),4)</f>
        <v>4121.84</v>
      </c>
    </row>
    <row r="1031" spans="1:12" ht="9.9499999999999993" customHeight="1">
      <c r="A1031" s="3"/>
      <c r="B1031" s="3"/>
      <c r="C1031" s="3"/>
      <c r="D1031" s="3"/>
      <c r="E1031" s="3"/>
      <c r="F1031" s="3"/>
      <c r="G1031" s="3"/>
      <c r="H1031" s="4"/>
      <c r="I1031" s="4"/>
      <c r="J1031" s="4"/>
      <c r="K1031" s="4"/>
      <c r="L1031" s="4"/>
    </row>
    <row r="1032" spans="1:12" ht="20.100000000000001" customHeight="1">
      <c r="A1032" s="5" t="s">
        <v>341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</row>
    <row r="1033" spans="1:12" ht="20.100000000000001" customHeight="1">
      <c r="A1033" s="22" t="s">
        <v>75</v>
      </c>
      <c r="B1033" s="22"/>
      <c r="C1033" s="22"/>
      <c r="D1033" s="22"/>
      <c r="E1033" s="22"/>
      <c r="F1033" s="22"/>
      <c r="G1033" s="23" t="s">
        <v>3</v>
      </c>
      <c r="H1033" s="24" t="s">
        <v>19</v>
      </c>
      <c r="I1033" s="24"/>
      <c r="J1033" s="24" t="s">
        <v>76</v>
      </c>
      <c r="K1033" s="24"/>
      <c r="L1033" s="23" t="s">
        <v>20</v>
      </c>
    </row>
    <row r="1034" spans="1:12" ht="15" customHeight="1">
      <c r="A1034" s="25" t="s">
        <v>331</v>
      </c>
      <c r="B1034" s="26" t="s">
        <v>332</v>
      </c>
      <c r="C1034" s="26"/>
      <c r="D1034" s="26"/>
      <c r="E1034" s="26"/>
      <c r="F1034" s="26"/>
      <c r="G1034" s="25" t="s">
        <v>31</v>
      </c>
      <c r="H1034" s="34">
        <v>9.3789999999999998E-2</v>
      </c>
      <c r="I1034" s="34"/>
      <c r="J1034" s="28">
        <v>30.68</v>
      </c>
      <c r="K1034" s="28"/>
      <c r="L1034" s="29">
        <f>ROUND(ROUND(H1034,8)*J1034,2)</f>
        <v>2.88</v>
      </c>
    </row>
    <row r="1035" spans="1:12" ht="15" customHeight="1">
      <c r="A1035" s="25" t="s">
        <v>333</v>
      </c>
      <c r="B1035" s="26" t="s">
        <v>334</v>
      </c>
      <c r="C1035" s="26"/>
      <c r="D1035" s="26"/>
      <c r="E1035" s="26"/>
      <c r="F1035" s="26"/>
      <c r="G1035" s="25" t="s">
        <v>26</v>
      </c>
      <c r="H1035" s="34">
        <v>9.3999999999999997E-4</v>
      </c>
      <c r="I1035" s="34"/>
      <c r="J1035" s="28">
        <v>341.12</v>
      </c>
      <c r="K1035" s="28"/>
      <c r="L1035" s="29">
        <f>ROUND(ROUND(H1035,8)*J1035,2)</f>
        <v>0.32</v>
      </c>
    </row>
    <row r="1036" spans="1:12" ht="15" customHeight="1">
      <c r="A1036" s="3"/>
      <c r="B1036" s="3"/>
      <c r="C1036" s="3"/>
      <c r="D1036" s="3"/>
      <c r="E1036" s="3"/>
      <c r="F1036" s="3"/>
      <c r="G1036" s="3"/>
      <c r="H1036" s="30" t="s">
        <v>87</v>
      </c>
      <c r="I1036" s="30"/>
      <c r="J1036" s="30"/>
      <c r="K1036" s="30"/>
      <c r="L1036" s="31">
        <f>SUM(L1034:L1035)</f>
        <v>3.1999999999999997</v>
      </c>
    </row>
    <row r="1037" spans="1:12" ht="20.100000000000001" customHeight="1">
      <c r="A1037" s="22" t="s">
        <v>18</v>
      </c>
      <c r="B1037" s="22"/>
      <c r="C1037" s="22"/>
      <c r="D1037" s="22"/>
      <c r="E1037" s="22"/>
      <c r="F1037" s="22"/>
      <c r="G1037" s="23" t="s">
        <v>3</v>
      </c>
      <c r="H1037" s="24" t="s">
        <v>19</v>
      </c>
      <c r="I1037" s="24"/>
      <c r="J1037" s="24" t="s">
        <v>5</v>
      </c>
      <c r="K1037" s="24"/>
      <c r="L1037" s="23" t="s">
        <v>20</v>
      </c>
    </row>
    <row r="1038" spans="1:12" ht="15" customHeight="1">
      <c r="A1038" s="25" t="s">
        <v>309</v>
      </c>
      <c r="B1038" s="26" t="s">
        <v>310</v>
      </c>
      <c r="C1038" s="26"/>
      <c r="D1038" s="26"/>
      <c r="E1038" s="26"/>
      <c r="F1038" s="26"/>
      <c r="G1038" s="25" t="s">
        <v>26</v>
      </c>
      <c r="H1038" s="27">
        <v>2.3199999999999998</v>
      </c>
      <c r="I1038" s="27"/>
      <c r="J1038" s="28">
        <v>3.72</v>
      </c>
      <c r="K1038" s="28"/>
      <c r="L1038" s="29">
        <f t="shared" ref="L1038:L1044" si="7">ROUND(ROUND(H1038,8)*J1038,2)</f>
        <v>8.6300000000000008</v>
      </c>
    </row>
    <row r="1039" spans="1:12" ht="15.95" customHeight="1">
      <c r="A1039" s="25" t="s">
        <v>270</v>
      </c>
      <c r="B1039" s="26" t="s">
        <v>271</v>
      </c>
      <c r="C1039" s="26"/>
      <c r="D1039" s="26"/>
      <c r="E1039" s="26"/>
      <c r="F1039" s="26"/>
      <c r="G1039" s="25" t="s">
        <v>26</v>
      </c>
      <c r="H1039" s="27">
        <v>0.2</v>
      </c>
      <c r="I1039" s="27"/>
      <c r="J1039" s="28">
        <v>503.44</v>
      </c>
      <c r="K1039" s="28"/>
      <c r="L1039" s="29">
        <f t="shared" si="7"/>
        <v>100.69</v>
      </c>
    </row>
    <row r="1040" spans="1:12" ht="15" customHeight="1">
      <c r="A1040" s="25" t="s">
        <v>311</v>
      </c>
      <c r="B1040" s="26" t="s">
        <v>312</v>
      </c>
      <c r="C1040" s="26"/>
      <c r="D1040" s="26"/>
      <c r="E1040" s="26"/>
      <c r="F1040" s="26"/>
      <c r="G1040" s="25" t="s">
        <v>84</v>
      </c>
      <c r="H1040" s="27">
        <v>204.398</v>
      </c>
      <c r="I1040" s="27"/>
      <c r="J1040" s="28">
        <v>13.75</v>
      </c>
      <c r="K1040" s="28"/>
      <c r="L1040" s="29">
        <f t="shared" si="7"/>
        <v>2810.47</v>
      </c>
    </row>
    <row r="1041" spans="1:12" ht="15.95" customHeight="1">
      <c r="A1041" s="25" t="s">
        <v>274</v>
      </c>
      <c r="B1041" s="26" t="s">
        <v>275</v>
      </c>
      <c r="C1041" s="26"/>
      <c r="D1041" s="26"/>
      <c r="E1041" s="26"/>
      <c r="F1041" s="26"/>
      <c r="G1041" s="25" t="s">
        <v>26</v>
      </c>
      <c r="H1041" s="27">
        <v>2.3199999999999998</v>
      </c>
      <c r="I1041" s="27"/>
      <c r="J1041" s="28">
        <v>455.58</v>
      </c>
      <c r="K1041" s="28"/>
      <c r="L1041" s="29">
        <f t="shared" si="7"/>
        <v>1056.95</v>
      </c>
    </row>
    <row r="1042" spans="1:12" ht="15" customHeight="1">
      <c r="A1042" s="25" t="s">
        <v>88</v>
      </c>
      <c r="B1042" s="26" t="s">
        <v>89</v>
      </c>
      <c r="C1042" s="26"/>
      <c r="D1042" s="26"/>
      <c r="E1042" s="26"/>
      <c r="F1042" s="26"/>
      <c r="G1042" s="25" t="s">
        <v>26</v>
      </c>
      <c r="H1042" s="27">
        <v>0.48</v>
      </c>
      <c r="I1042" s="27"/>
      <c r="J1042" s="28">
        <v>446.26</v>
      </c>
      <c r="K1042" s="28"/>
      <c r="L1042" s="29">
        <f t="shared" si="7"/>
        <v>214.2</v>
      </c>
    </row>
    <row r="1043" spans="1:12" ht="15.95" customHeight="1">
      <c r="A1043" s="25" t="s">
        <v>335</v>
      </c>
      <c r="B1043" s="26" t="s">
        <v>336</v>
      </c>
      <c r="C1043" s="26"/>
      <c r="D1043" s="26"/>
      <c r="E1043" s="26"/>
      <c r="F1043" s="26"/>
      <c r="G1043" s="25" t="s">
        <v>26</v>
      </c>
      <c r="H1043" s="27">
        <v>8</v>
      </c>
      <c r="I1043" s="27"/>
      <c r="J1043" s="28">
        <v>57.7</v>
      </c>
      <c r="K1043" s="28"/>
      <c r="L1043" s="29">
        <f t="shared" si="7"/>
        <v>461.6</v>
      </c>
    </row>
    <row r="1044" spans="1:12" ht="15.95" customHeight="1">
      <c r="A1044" s="25" t="s">
        <v>337</v>
      </c>
      <c r="B1044" s="26" t="s">
        <v>338</v>
      </c>
      <c r="C1044" s="26"/>
      <c r="D1044" s="26"/>
      <c r="E1044" s="26"/>
      <c r="F1044" s="26"/>
      <c r="G1044" s="25" t="s">
        <v>31</v>
      </c>
      <c r="H1044" s="27">
        <v>16.600000000000001</v>
      </c>
      <c r="I1044" s="27"/>
      <c r="J1044" s="28">
        <v>76.81</v>
      </c>
      <c r="K1044" s="28"/>
      <c r="L1044" s="29">
        <f t="shared" si="7"/>
        <v>1275.05</v>
      </c>
    </row>
    <row r="1045" spans="1:12" ht="15" customHeight="1">
      <c r="A1045" s="3"/>
      <c r="B1045" s="3"/>
      <c r="C1045" s="3"/>
      <c r="D1045" s="3"/>
      <c r="E1045" s="3"/>
      <c r="F1045" s="3"/>
      <c r="G1045" s="3"/>
      <c r="H1045" s="30" t="s">
        <v>38</v>
      </c>
      <c r="I1045" s="30"/>
      <c r="J1045" s="30"/>
      <c r="K1045" s="30"/>
      <c r="L1045" s="31">
        <f>SUM(L1038:L1044)</f>
        <v>5927.59</v>
      </c>
    </row>
    <row r="1046" spans="1:12" ht="15" customHeight="1">
      <c r="A1046" s="22" t="s">
        <v>90</v>
      </c>
      <c r="B1046" s="22"/>
      <c r="C1046" s="22"/>
      <c r="D1046" s="7" t="s">
        <v>91</v>
      </c>
      <c r="E1046" s="7"/>
      <c r="F1046" s="7" t="s">
        <v>92</v>
      </c>
      <c r="G1046" s="7"/>
      <c r="H1046" s="7" t="s">
        <v>19</v>
      </c>
      <c r="I1046" s="7"/>
      <c r="J1046" s="7" t="s">
        <v>5</v>
      </c>
      <c r="K1046" s="7"/>
      <c r="L1046" s="8" t="s">
        <v>20</v>
      </c>
    </row>
    <row r="1047" spans="1:12" ht="20.100000000000001" customHeight="1">
      <c r="A1047" s="39" t="s">
        <v>331</v>
      </c>
      <c r="B1047" s="40" t="s">
        <v>339</v>
      </c>
      <c r="C1047" s="40"/>
      <c r="D1047" s="41" t="s">
        <v>94</v>
      </c>
      <c r="E1047" s="41"/>
      <c r="F1047" s="41" t="s">
        <v>95</v>
      </c>
      <c r="G1047" s="41"/>
      <c r="H1047" s="42">
        <v>9.3789999999999998E-4</v>
      </c>
      <c r="I1047" s="42"/>
      <c r="J1047" s="43">
        <v>35.43</v>
      </c>
      <c r="K1047" s="43"/>
      <c r="L1047" s="44">
        <f>ROUND(ROUND(H1047,8)*J1047,2)</f>
        <v>0.03</v>
      </c>
    </row>
    <row r="1048" spans="1:12" ht="20.100000000000001" customHeight="1">
      <c r="A1048" s="39" t="s">
        <v>333</v>
      </c>
      <c r="B1048" s="40" t="s">
        <v>340</v>
      </c>
      <c r="C1048" s="40"/>
      <c r="D1048" s="41" t="s">
        <v>94</v>
      </c>
      <c r="E1048" s="41"/>
      <c r="F1048" s="41" t="s">
        <v>95</v>
      </c>
      <c r="G1048" s="41"/>
      <c r="H1048" s="42">
        <v>9.3999999999999998E-6</v>
      </c>
      <c r="I1048" s="42"/>
      <c r="J1048" s="43">
        <v>35.43</v>
      </c>
      <c r="K1048" s="43"/>
      <c r="L1048" s="44">
        <f>ROUND(ROUND(H1048,8)*J1048,2)</f>
        <v>0</v>
      </c>
    </row>
    <row r="1049" spans="1:12" ht="15" customHeight="1">
      <c r="A1049" s="3"/>
      <c r="B1049" s="3"/>
      <c r="C1049" s="3"/>
      <c r="D1049" s="3"/>
      <c r="E1049" s="3"/>
      <c r="F1049" s="3"/>
      <c r="G1049" s="3"/>
      <c r="H1049" s="30" t="s">
        <v>98</v>
      </c>
      <c r="I1049" s="30"/>
      <c r="J1049" s="30"/>
      <c r="K1049" s="30"/>
      <c r="L1049" s="29">
        <f>SUM(L1047:L1048)</f>
        <v>0.03</v>
      </c>
    </row>
    <row r="1050" spans="1:12" ht="12.95" customHeight="1">
      <c r="A1050" s="22" t="s">
        <v>99</v>
      </c>
      <c r="B1050" s="22"/>
      <c r="C1050" s="7" t="s">
        <v>100</v>
      </c>
      <c r="D1050" s="7" t="s">
        <v>101</v>
      </c>
      <c r="E1050" s="7"/>
      <c r="F1050" s="7" t="s">
        <v>102</v>
      </c>
      <c r="G1050" s="7"/>
      <c r="H1050" s="7" t="s">
        <v>103</v>
      </c>
      <c r="I1050" s="7"/>
      <c r="J1050" s="7" t="s">
        <v>104</v>
      </c>
      <c r="K1050" s="7"/>
      <c r="L1050" s="7" t="s">
        <v>20</v>
      </c>
    </row>
    <row r="1051" spans="1:12" ht="12" customHeight="1">
      <c r="A1051" s="22"/>
      <c r="B1051" s="22"/>
      <c r="C1051" s="7"/>
      <c r="D1051" s="7"/>
      <c r="E1051" s="7"/>
      <c r="F1051" s="8" t="s">
        <v>105</v>
      </c>
      <c r="G1051" s="8" t="s">
        <v>106</v>
      </c>
      <c r="H1051" s="8" t="s">
        <v>105</v>
      </c>
      <c r="I1051" s="8" t="s">
        <v>106</v>
      </c>
      <c r="J1051" s="8" t="s">
        <v>105</v>
      </c>
      <c r="K1051" s="8" t="s">
        <v>106</v>
      </c>
      <c r="L1051" s="7"/>
    </row>
    <row r="1052" spans="1:12" ht="20.100000000000001" customHeight="1">
      <c r="A1052" s="39" t="s">
        <v>331</v>
      </c>
      <c r="B1052" s="45" t="s">
        <v>339</v>
      </c>
      <c r="C1052" s="39" t="s">
        <v>108</v>
      </c>
      <c r="D1052" s="42">
        <v>9.3789999999999998E-4</v>
      </c>
      <c r="E1052" s="42"/>
      <c r="F1052" s="46">
        <v>0</v>
      </c>
      <c r="G1052" s="44">
        <v>1.1100000000000001</v>
      </c>
      <c r="H1052" s="46">
        <v>0</v>
      </c>
      <c r="I1052" s="44">
        <v>0.89</v>
      </c>
      <c r="J1052" s="46">
        <v>0</v>
      </c>
      <c r="K1052" s="44">
        <v>0.73</v>
      </c>
      <c r="L1052" s="44">
        <f>ROUND(D1052*((ROUND(F1052*G1052,2)+ROUND(H1052*I1052,2)+ROUND(J1052*K1052,2))),2)</f>
        <v>0</v>
      </c>
    </row>
    <row r="1053" spans="1:12" ht="20.100000000000001" customHeight="1">
      <c r="A1053" s="39" t="s">
        <v>333</v>
      </c>
      <c r="B1053" s="45" t="s">
        <v>340</v>
      </c>
      <c r="C1053" s="39" t="s">
        <v>108</v>
      </c>
      <c r="D1053" s="42">
        <v>2.5000000000000001E-4</v>
      </c>
      <c r="E1053" s="42"/>
      <c r="F1053" s="46">
        <v>0</v>
      </c>
      <c r="G1053" s="44">
        <v>1.1100000000000001</v>
      </c>
      <c r="H1053" s="46">
        <v>0</v>
      </c>
      <c r="I1053" s="44">
        <v>0.89</v>
      </c>
      <c r="J1053" s="46">
        <v>0</v>
      </c>
      <c r="K1053" s="44">
        <v>0.73</v>
      </c>
      <c r="L1053" s="44">
        <f>ROUND(D1053*((ROUND(F1053*G1053,2)+ROUND(H1053*I1053,2)+ROUND(J1053*K1053,2))),2)</f>
        <v>0</v>
      </c>
    </row>
    <row r="1054" spans="1:12" ht="15" customHeight="1">
      <c r="A1054" s="3"/>
      <c r="B1054" s="3"/>
      <c r="C1054" s="3"/>
      <c r="D1054" s="3"/>
      <c r="E1054" s="3"/>
      <c r="F1054" s="3"/>
      <c r="G1054" s="3"/>
      <c r="H1054" s="30" t="s">
        <v>111</v>
      </c>
      <c r="I1054" s="30"/>
      <c r="J1054" s="30"/>
      <c r="K1054" s="30"/>
      <c r="L1054" s="29">
        <f>SUM(L1051:L1053)</f>
        <v>0</v>
      </c>
    </row>
    <row r="1055" spans="1:12" ht="15" customHeight="1">
      <c r="A1055" s="3"/>
      <c r="B1055" s="3"/>
      <c r="C1055" s="3"/>
      <c r="D1055" s="3"/>
      <c r="E1055" s="3"/>
      <c r="F1055" s="3"/>
      <c r="G1055" s="3"/>
      <c r="H1055" s="18" t="s">
        <v>39</v>
      </c>
      <c r="I1055" s="18"/>
      <c r="J1055" s="18"/>
      <c r="K1055" s="18"/>
      <c r="L1055" s="32">
        <f>SUM(L1036,L1045,L1049,L1054)</f>
        <v>5930.82</v>
      </c>
    </row>
    <row r="1056" spans="1:12" ht="15" customHeight="1">
      <c r="A1056" s="3"/>
      <c r="B1056" s="3"/>
      <c r="C1056" s="3"/>
      <c r="D1056" s="3"/>
      <c r="E1056" s="3"/>
      <c r="F1056" s="3"/>
      <c r="G1056" s="3"/>
      <c r="H1056" s="18" t="s">
        <v>13</v>
      </c>
      <c r="I1056" s="18"/>
      <c r="J1056" s="18"/>
      <c r="K1056" s="18"/>
      <c r="L1056" s="19">
        <f>ROUND(SUM(L1055),4)</f>
        <v>5930.82</v>
      </c>
    </row>
    <row r="1057" spans="1:12" ht="9.9499999999999993" customHeight="1">
      <c r="A1057" s="3"/>
      <c r="B1057" s="3"/>
      <c r="C1057" s="3"/>
      <c r="D1057" s="3"/>
      <c r="E1057" s="3"/>
      <c r="F1057" s="3"/>
      <c r="G1057" s="3"/>
      <c r="H1057" s="4"/>
      <c r="I1057" s="4"/>
      <c r="J1057" s="4"/>
      <c r="K1057" s="4"/>
      <c r="L1057" s="4"/>
    </row>
    <row r="1058" spans="1:12" ht="20.100000000000001" customHeight="1">
      <c r="A1058" s="5" t="s">
        <v>342</v>
      </c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</row>
    <row r="1059" spans="1:12" ht="20.100000000000001" customHeight="1">
      <c r="A1059" s="22" t="s">
        <v>63</v>
      </c>
      <c r="B1059" s="22"/>
      <c r="C1059" s="22"/>
      <c r="D1059" s="22"/>
      <c r="E1059" s="22"/>
      <c r="F1059" s="22"/>
      <c r="G1059" s="23" t="s">
        <v>3</v>
      </c>
      <c r="H1059" s="24" t="s">
        <v>19</v>
      </c>
      <c r="I1059" s="24"/>
      <c r="J1059" s="24" t="s">
        <v>64</v>
      </c>
      <c r="K1059" s="24"/>
      <c r="L1059" s="23" t="s">
        <v>65</v>
      </c>
    </row>
    <row r="1060" spans="1:12" ht="15" customHeight="1">
      <c r="A1060" s="25" t="s">
        <v>69</v>
      </c>
      <c r="B1060" s="33" t="s">
        <v>70</v>
      </c>
      <c r="C1060" s="33"/>
      <c r="D1060" s="33"/>
      <c r="E1060" s="33"/>
      <c r="F1060" s="33"/>
      <c r="G1060" s="25" t="s">
        <v>68</v>
      </c>
      <c r="H1060" s="34">
        <v>5.4287999999999998</v>
      </c>
      <c r="I1060" s="34"/>
      <c r="J1060" s="35">
        <v>23.6</v>
      </c>
      <c r="K1060" s="35"/>
      <c r="L1060" s="36">
        <f>ROUND(ROUND(H1060,8)*J1060,2)</f>
        <v>128.12</v>
      </c>
    </row>
    <row r="1061" spans="1:12" ht="15" customHeight="1">
      <c r="A1061" s="3"/>
      <c r="B1061" s="3"/>
      <c r="C1061" s="3"/>
      <c r="D1061" s="3"/>
      <c r="E1061" s="3"/>
      <c r="F1061" s="3"/>
      <c r="G1061" s="3"/>
      <c r="H1061" s="30" t="s">
        <v>71</v>
      </c>
      <c r="I1061" s="30"/>
      <c r="J1061" s="30"/>
      <c r="K1061" s="30"/>
      <c r="L1061" s="37">
        <f>SUM(L1060:L1060)</f>
        <v>128.12</v>
      </c>
    </row>
    <row r="1062" spans="1:12" ht="15" customHeight="1">
      <c r="A1062" s="3"/>
      <c r="B1062" s="3"/>
      <c r="C1062" s="3"/>
      <c r="D1062" s="3"/>
      <c r="E1062" s="3"/>
      <c r="F1062" s="3"/>
      <c r="G1062" s="3"/>
      <c r="H1062" s="18" t="s">
        <v>72</v>
      </c>
      <c r="I1062" s="18"/>
      <c r="J1062" s="18"/>
      <c r="K1062" s="18"/>
      <c r="L1062" s="32">
        <f>SUM(L1061)</f>
        <v>128.12</v>
      </c>
    </row>
    <row r="1063" spans="1:12" ht="15" customHeight="1">
      <c r="A1063" s="3"/>
      <c r="B1063" s="3"/>
      <c r="C1063" s="3"/>
      <c r="D1063" s="3"/>
      <c r="E1063" s="3"/>
      <c r="F1063" s="3"/>
      <c r="G1063" s="3"/>
      <c r="H1063" s="18" t="s">
        <v>73</v>
      </c>
      <c r="I1063" s="18"/>
      <c r="J1063" s="18"/>
      <c r="K1063" s="18"/>
      <c r="L1063" s="38">
        <v>1</v>
      </c>
    </row>
    <row r="1064" spans="1:12" ht="15" customHeight="1">
      <c r="A1064" s="3"/>
      <c r="B1064" s="3"/>
      <c r="C1064" s="3"/>
      <c r="D1064" s="3"/>
      <c r="E1064" s="3"/>
      <c r="F1064" s="3"/>
      <c r="G1064" s="3"/>
      <c r="H1064" s="18" t="s">
        <v>74</v>
      </c>
      <c r="I1064" s="18"/>
      <c r="J1064" s="18"/>
      <c r="K1064" s="18"/>
      <c r="L1064" s="32">
        <f>ROUND(L1062/L1063,4)</f>
        <v>128.12</v>
      </c>
    </row>
    <row r="1065" spans="1:12" ht="15" customHeight="1">
      <c r="A1065" s="3"/>
      <c r="B1065" s="3"/>
      <c r="C1065" s="3"/>
      <c r="D1065" s="3"/>
      <c r="E1065" s="3"/>
      <c r="F1065" s="3"/>
      <c r="G1065" s="3"/>
      <c r="H1065" s="18" t="s">
        <v>152</v>
      </c>
      <c r="I1065" s="18"/>
      <c r="J1065" s="18"/>
      <c r="K1065" s="18"/>
      <c r="L1065" s="32">
        <f>ROUND(L1064*0.04722,4)</f>
        <v>6.0498000000000003</v>
      </c>
    </row>
    <row r="1066" spans="1:12" ht="20.100000000000001" customHeight="1">
      <c r="A1066" s="22" t="s">
        <v>75</v>
      </c>
      <c r="B1066" s="22"/>
      <c r="C1066" s="22"/>
      <c r="D1066" s="22"/>
      <c r="E1066" s="22"/>
      <c r="F1066" s="22"/>
      <c r="G1066" s="23" t="s">
        <v>3</v>
      </c>
      <c r="H1066" s="24" t="s">
        <v>19</v>
      </c>
      <c r="I1066" s="24"/>
      <c r="J1066" s="24" t="s">
        <v>76</v>
      </c>
      <c r="K1066" s="24"/>
      <c r="L1066" s="23" t="s">
        <v>20</v>
      </c>
    </row>
    <row r="1067" spans="1:12" ht="15" customHeight="1">
      <c r="A1067" s="25" t="s">
        <v>287</v>
      </c>
      <c r="B1067" s="26" t="s">
        <v>288</v>
      </c>
      <c r="C1067" s="26"/>
      <c r="D1067" s="26"/>
      <c r="E1067" s="26"/>
      <c r="F1067" s="26"/>
      <c r="G1067" s="25" t="s">
        <v>26</v>
      </c>
      <c r="H1067" s="34">
        <v>2.1629</v>
      </c>
      <c r="I1067" s="34"/>
      <c r="J1067" s="28">
        <v>125.07</v>
      </c>
      <c r="K1067" s="28"/>
      <c r="L1067" s="29">
        <f>ROUND(ROUND(H1067,8)*J1067,2)</f>
        <v>270.51</v>
      </c>
    </row>
    <row r="1068" spans="1:12" ht="15" customHeight="1">
      <c r="A1068" s="3"/>
      <c r="B1068" s="3"/>
      <c r="C1068" s="3"/>
      <c r="D1068" s="3"/>
      <c r="E1068" s="3"/>
      <c r="F1068" s="3"/>
      <c r="G1068" s="3"/>
      <c r="H1068" s="30" t="s">
        <v>87</v>
      </c>
      <c r="I1068" s="30"/>
      <c r="J1068" s="30"/>
      <c r="K1068" s="30"/>
      <c r="L1068" s="31">
        <f>SUM(L1067:L1067)</f>
        <v>270.51</v>
      </c>
    </row>
    <row r="1069" spans="1:12" ht="20.100000000000001" customHeight="1">
      <c r="A1069" s="22" t="s">
        <v>18</v>
      </c>
      <c r="B1069" s="22"/>
      <c r="C1069" s="22"/>
      <c r="D1069" s="22"/>
      <c r="E1069" s="22"/>
      <c r="F1069" s="22"/>
      <c r="G1069" s="23" t="s">
        <v>3</v>
      </c>
      <c r="H1069" s="24" t="s">
        <v>19</v>
      </c>
      <c r="I1069" s="24"/>
      <c r="J1069" s="24" t="s">
        <v>5</v>
      </c>
      <c r="K1069" s="24"/>
      <c r="L1069" s="23" t="s">
        <v>20</v>
      </c>
    </row>
    <row r="1070" spans="1:12" ht="15" customHeight="1">
      <c r="A1070" s="25" t="s">
        <v>268</v>
      </c>
      <c r="B1070" s="26" t="s">
        <v>269</v>
      </c>
      <c r="C1070" s="26"/>
      <c r="D1070" s="26"/>
      <c r="E1070" s="26"/>
      <c r="F1070" s="26"/>
      <c r="G1070" s="25" t="s">
        <v>31</v>
      </c>
      <c r="H1070" s="27">
        <v>28.697600000000001</v>
      </c>
      <c r="I1070" s="27"/>
      <c r="J1070" s="28">
        <v>5.54</v>
      </c>
      <c r="K1070" s="28"/>
      <c r="L1070" s="29">
        <f>ROUND(ROUND(H1070,8)*J1070,2)</f>
        <v>158.97999999999999</v>
      </c>
    </row>
    <row r="1071" spans="1:12" ht="15.95" customHeight="1">
      <c r="A1071" s="25" t="s">
        <v>274</v>
      </c>
      <c r="B1071" s="26" t="s">
        <v>275</v>
      </c>
      <c r="C1071" s="26"/>
      <c r="D1071" s="26"/>
      <c r="E1071" s="26"/>
      <c r="F1071" s="26"/>
      <c r="G1071" s="25" t="s">
        <v>26</v>
      </c>
      <c r="H1071" s="27">
        <v>4.8528000000000002</v>
      </c>
      <c r="I1071" s="27"/>
      <c r="J1071" s="28">
        <v>455.58</v>
      </c>
      <c r="K1071" s="28"/>
      <c r="L1071" s="29">
        <f>ROUND(ROUND(H1071,8)*J1071,2)</f>
        <v>2210.84</v>
      </c>
    </row>
    <row r="1072" spans="1:12" ht="15" customHeight="1">
      <c r="A1072" s="25" t="s">
        <v>343</v>
      </c>
      <c r="B1072" s="26" t="s">
        <v>344</v>
      </c>
      <c r="C1072" s="26"/>
      <c r="D1072" s="26"/>
      <c r="E1072" s="26"/>
      <c r="F1072" s="26"/>
      <c r="G1072" s="25" t="s">
        <v>26</v>
      </c>
      <c r="H1072" s="27">
        <v>5.7394999999999996</v>
      </c>
      <c r="I1072" s="27"/>
      <c r="J1072" s="28">
        <v>49.26</v>
      </c>
      <c r="K1072" s="28"/>
      <c r="L1072" s="29">
        <f>ROUND(ROUND(H1072,8)*J1072,2)</f>
        <v>282.73</v>
      </c>
    </row>
    <row r="1073" spans="1:12" ht="15.95" customHeight="1">
      <c r="A1073" s="25" t="s">
        <v>303</v>
      </c>
      <c r="B1073" s="26" t="s">
        <v>304</v>
      </c>
      <c r="C1073" s="26"/>
      <c r="D1073" s="26"/>
      <c r="E1073" s="26"/>
      <c r="F1073" s="26"/>
      <c r="G1073" s="25" t="s">
        <v>31</v>
      </c>
      <c r="H1073" s="27">
        <v>9.4717000000000002</v>
      </c>
      <c r="I1073" s="27"/>
      <c r="J1073" s="28">
        <v>74.94</v>
      </c>
      <c r="K1073" s="28"/>
      <c r="L1073" s="29">
        <f>ROUND(ROUND(H1073,8)*J1073,2)</f>
        <v>709.81</v>
      </c>
    </row>
    <row r="1074" spans="1:12" ht="15" customHeight="1">
      <c r="A1074" s="3"/>
      <c r="B1074" s="3"/>
      <c r="C1074" s="3"/>
      <c r="D1074" s="3"/>
      <c r="E1074" s="3"/>
      <c r="F1074" s="3"/>
      <c r="G1074" s="3"/>
      <c r="H1074" s="30" t="s">
        <v>38</v>
      </c>
      <c r="I1074" s="30"/>
      <c r="J1074" s="30"/>
      <c r="K1074" s="30"/>
      <c r="L1074" s="31">
        <f>SUM(L1070:L1073)</f>
        <v>3362.36</v>
      </c>
    </row>
    <row r="1075" spans="1:12" ht="15" customHeight="1">
      <c r="A1075" s="22" t="s">
        <v>90</v>
      </c>
      <c r="B1075" s="22"/>
      <c r="C1075" s="22"/>
      <c r="D1075" s="7" t="s">
        <v>91</v>
      </c>
      <c r="E1075" s="7"/>
      <c r="F1075" s="7" t="s">
        <v>92</v>
      </c>
      <c r="G1075" s="7"/>
      <c r="H1075" s="7" t="s">
        <v>19</v>
      </c>
      <c r="I1075" s="7"/>
      <c r="J1075" s="7" t="s">
        <v>5</v>
      </c>
      <c r="K1075" s="7"/>
      <c r="L1075" s="8" t="s">
        <v>20</v>
      </c>
    </row>
    <row r="1076" spans="1:12" ht="20.100000000000001" customHeight="1">
      <c r="A1076" s="39" t="s">
        <v>287</v>
      </c>
      <c r="B1076" s="40" t="s">
        <v>289</v>
      </c>
      <c r="C1076" s="40"/>
      <c r="D1076" s="41" t="s">
        <v>94</v>
      </c>
      <c r="E1076" s="41"/>
      <c r="F1076" s="41" t="s">
        <v>290</v>
      </c>
      <c r="G1076" s="41"/>
      <c r="H1076" s="42">
        <v>3.2443499999999998</v>
      </c>
      <c r="I1076" s="42"/>
      <c r="J1076" s="43">
        <v>1.88</v>
      </c>
      <c r="K1076" s="43"/>
      <c r="L1076" s="44">
        <f>ROUND(ROUND(H1076,8)*J1076,2)</f>
        <v>6.1</v>
      </c>
    </row>
    <row r="1077" spans="1:12" ht="15" customHeight="1">
      <c r="A1077" s="3"/>
      <c r="B1077" s="3"/>
      <c r="C1077" s="3"/>
      <c r="D1077" s="3"/>
      <c r="E1077" s="3"/>
      <c r="F1077" s="3"/>
      <c r="G1077" s="3"/>
      <c r="H1077" s="30" t="s">
        <v>98</v>
      </c>
      <c r="I1077" s="30"/>
      <c r="J1077" s="30"/>
      <c r="K1077" s="30"/>
      <c r="L1077" s="29">
        <f>SUM(L1076:L1076)</f>
        <v>6.1</v>
      </c>
    </row>
    <row r="1078" spans="1:12" ht="12.95" customHeight="1">
      <c r="A1078" s="22" t="s">
        <v>99</v>
      </c>
      <c r="B1078" s="22"/>
      <c r="C1078" s="7" t="s">
        <v>100</v>
      </c>
      <c r="D1078" s="7" t="s">
        <v>101</v>
      </c>
      <c r="E1078" s="7"/>
      <c r="F1078" s="7" t="s">
        <v>102</v>
      </c>
      <c r="G1078" s="7"/>
      <c r="H1078" s="7" t="s">
        <v>103</v>
      </c>
      <c r="I1078" s="7"/>
      <c r="J1078" s="7" t="s">
        <v>104</v>
      </c>
      <c r="K1078" s="7"/>
      <c r="L1078" s="7" t="s">
        <v>20</v>
      </c>
    </row>
    <row r="1079" spans="1:12" ht="12" customHeight="1">
      <c r="A1079" s="22"/>
      <c r="B1079" s="22"/>
      <c r="C1079" s="7"/>
      <c r="D1079" s="7"/>
      <c r="E1079" s="7"/>
      <c r="F1079" s="8" t="s">
        <v>105</v>
      </c>
      <c r="G1079" s="8" t="s">
        <v>106</v>
      </c>
      <c r="H1079" s="8" t="s">
        <v>105</v>
      </c>
      <c r="I1079" s="8" t="s">
        <v>106</v>
      </c>
      <c r="J1079" s="8" t="s">
        <v>105</v>
      </c>
      <c r="K1079" s="8" t="s">
        <v>106</v>
      </c>
      <c r="L1079" s="7"/>
    </row>
    <row r="1080" spans="1:12" ht="20.100000000000001" customHeight="1">
      <c r="A1080" s="39" t="s">
        <v>287</v>
      </c>
      <c r="B1080" s="45" t="s">
        <v>289</v>
      </c>
      <c r="C1080" s="39" t="s">
        <v>108</v>
      </c>
      <c r="D1080" s="42">
        <v>3.2443499999999998</v>
      </c>
      <c r="E1080" s="42"/>
      <c r="F1080" s="46">
        <v>0</v>
      </c>
      <c r="G1080" s="44">
        <v>1.28</v>
      </c>
      <c r="H1080" s="46">
        <v>0</v>
      </c>
      <c r="I1080" s="44">
        <v>1.02</v>
      </c>
      <c r="J1080" s="46">
        <v>0</v>
      </c>
      <c r="K1080" s="44">
        <v>0.84</v>
      </c>
      <c r="L1080" s="44">
        <f>ROUND(D1080*((ROUND(F1080*G1080,2)+ROUND(H1080*I1080,2)+ROUND(J1080*K1080,2))),2)</f>
        <v>0</v>
      </c>
    </row>
    <row r="1081" spans="1:12" ht="15" customHeight="1">
      <c r="A1081" s="3"/>
      <c r="B1081" s="3"/>
      <c r="C1081" s="3"/>
      <c r="D1081" s="3"/>
      <c r="E1081" s="3"/>
      <c r="F1081" s="3"/>
      <c r="G1081" s="3"/>
      <c r="H1081" s="30" t="s">
        <v>111</v>
      </c>
      <c r="I1081" s="30"/>
      <c r="J1081" s="30"/>
      <c r="K1081" s="30"/>
      <c r="L1081" s="29">
        <f>SUM(L1079:L1080)</f>
        <v>0</v>
      </c>
    </row>
    <row r="1082" spans="1:12" ht="15" customHeight="1">
      <c r="A1082" s="3"/>
      <c r="B1082" s="3"/>
      <c r="C1082" s="3"/>
      <c r="D1082" s="3"/>
      <c r="E1082" s="3"/>
      <c r="F1082" s="3"/>
      <c r="G1082" s="3"/>
      <c r="H1082" s="18" t="s">
        <v>39</v>
      </c>
      <c r="I1082" s="18"/>
      <c r="J1082" s="18"/>
      <c r="K1082" s="18"/>
      <c r="L1082" s="32">
        <f>SUM(L1064,L1065,L1068,L1074,L1077,L1081)</f>
        <v>3773.1397999999999</v>
      </c>
    </row>
    <row r="1083" spans="1:12" ht="15" customHeight="1">
      <c r="A1083" s="3"/>
      <c r="B1083" s="3"/>
      <c r="C1083" s="3"/>
      <c r="D1083" s="3"/>
      <c r="E1083" s="3"/>
      <c r="F1083" s="3"/>
      <c r="G1083" s="3"/>
      <c r="H1083" s="18" t="s">
        <v>13</v>
      </c>
      <c r="I1083" s="18"/>
      <c r="J1083" s="18"/>
      <c r="K1083" s="18"/>
      <c r="L1083" s="19">
        <f>ROUND(SUM(L1082),4)</f>
        <v>3773.1397999999999</v>
      </c>
    </row>
    <row r="1084" spans="1:12" ht="9.9499999999999993" customHeight="1">
      <c r="A1084" s="3"/>
      <c r="B1084" s="3"/>
      <c r="C1084" s="3"/>
      <c r="D1084" s="3"/>
      <c r="E1084" s="3"/>
      <c r="F1084" s="3"/>
      <c r="G1084" s="3"/>
      <c r="H1084" s="4"/>
      <c r="I1084" s="4"/>
      <c r="J1084" s="4"/>
      <c r="K1084" s="4"/>
      <c r="L1084" s="4"/>
    </row>
    <row r="1085" spans="1:12" ht="20.100000000000001" customHeight="1">
      <c r="A1085" s="5" t="s">
        <v>345</v>
      </c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</row>
    <row r="1086" spans="1:12" ht="20.100000000000001" customHeight="1">
      <c r="A1086" s="22" t="s">
        <v>63</v>
      </c>
      <c r="B1086" s="22"/>
      <c r="C1086" s="22"/>
      <c r="D1086" s="22"/>
      <c r="E1086" s="22"/>
      <c r="F1086" s="22"/>
      <c r="G1086" s="23" t="s">
        <v>3</v>
      </c>
      <c r="H1086" s="24" t="s">
        <v>19</v>
      </c>
      <c r="I1086" s="24"/>
      <c r="J1086" s="24" t="s">
        <v>64</v>
      </c>
      <c r="K1086" s="24"/>
      <c r="L1086" s="23" t="s">
        <v>65</v>
      </c>
    </row>
    <row r="1087" spans="1:12" ht="15" customHeight="1">
      <c r="A1087" s="25" t="s">
        <v>69</v>
      </c>
      <c r="B1087" s="33" t="s">
        <v>70</v>
      </c>
      <c r="C1087" s="33"/>
      <c r="D1087" s="33"/>
      <c r="E1087" s="33"/>
      <c r="F1087" s="33"/>
      <c r="G1087" s="25" t="s">
        <v>68</v>
      </c>
      <c r="H1087" s="34">
        <v>3.996</v>
      </c>
      <c r="I1087" s="34"/>
      <c r="J1087" s="35">
        <v>23.6</v>
      </c>
      <c r="K1087" s="35"/>
      <c r="L1087" s="36">
        <f>ROUND(ROUND(H1087,8)*J1087,2)</f>
        <v>94.31</v>
      </c>
    </row>
    <row r="1088" spans="1:12" ht="15" customHeight="1">
      <c r="A1088" s="3"/>
      <c r="B1088" s="3"/>
      <c r="C1088" s="3"/>
      <c r="D1088" s="3"/>
      <c r="E1088" s="3"/>
      <c r="F1088" s="3"/>
      <c r="G1088" s="3"/>
      <c r="H1088" s="30" t="s">
        <v>71</v>
      </c>
      <c r="I1088" s="30"/>
      <c r="J1088" s="30"/>
      <c r="K1088" s="30"/>
      <c r="L1088" s="37">
        <f>SUM(L1087:L1087)</f>
        <v>94.31</v>
      </c>
    </row>
    <row r="1089" spans="1:12" ht="15" customHeight="1">
      <c r="A1089" s="3"/>
      <c r="B1089" s="3"/>
      <c r="C1089" s="3"/>
      <c r="D1089" s="3"/>
      <c r="E1089" s="3"/>
      <c r="F1089" s="3"/>
      <c r="G1089" s="3"/>
      <c r="H1089" s="18" t="s">
        <v>72</v>
      </c>
      <c r="I1089" s="18"/>
      <c r="J1089" s="18"/>
      <c r="K1089" s="18"/>
      <c r="L1089" s="32">
        <f>SUM(L1088)</f>
        <v>94.31</v>
      </c>
    </row>
    <row r="1090" spans="1:12" ht="15" customHeight="1">
      <c r="A1090" s="3"/>
      <c r="B1090" s="3"/>
      <c r="C1090" s="3"/>
      <c r="D1090" s="3"/>
      <c r="E1090" s="3"/>
      <c r="F1090" s="3"/>
      <c r="G1090" s="3"/>
      <c r="H1090" s="18" t="s">
        <v>73</v>
      </c>
      <c r="I1090" s="18"/>
      <c r="J1090" s="18"/>
      <c r="K1090" s="18"/>
      <c r="L1090" s="38">
        <v>1</v>
      </c>
    </row>
    <row r="1091" spans="1:12" ht="15" customHeight="1">
      <c r="A1091" s="3"/>
      <c r="B1091" s="3"/>
      <c r="C1091" s="3"/>
      <c r="D1091" s="3"/>
      <c r="E1091" s="3"/>
      <c r="F1091" s="3"/>
      <c r="G1091" s="3"/>
      <c r="H1091" s="18" t="s">
        <v>74</v>
      </c>
      <c r="I1091" s="18"/>
      <c r="J1091" s="18"/>
      <c r="K1091" s="18"/>
      <c r="L1091" s="32">
        <f>ROUND(L1089/L1090,4)</f>
        <v>94.31</v>
      </c>
    </row>
    <row r="1092" spans="1:12" ht="15" customHeight="1">
      <c r="A1092" s="3"/>
      <c r="B1092" s="3"/>
      <c r="C1092" s="3"/>
      <c r="D1092" s="3"/>
      <c r="E1092" s="3"/>
      <c r="F1092" s="3"/>
      <c r="G1092" s="3"/>
      <c r="H1092" s="18" t="s">
        <v>152</v>
      </c>
      <c r="I1092" s="18"/>
      <c r="J1092" s="18"/>
      <c r="K1092" s="18"/>
      <c r="L1092" s="32">
        <f>ROUND(L1091*0.04722,4)</f>
        <v>4.4532999999999996</v>
      </c>
    </row>
    <row r="1093" spans="1:12" ht="20.100000000000001" customHeight="1">
      <c r="A1093" s="22" t="s">
        <v>75</v>
      </c>
      <c r="B1093" s="22"/>
      <c r="C1093" s="22"/>
      <c r="D1093" s="22"/>
      <c r="E1093" s="22"/>
      <c r="F1093" s="22"/>
      <c r="G1093" s="23" t="s">
        <v>3</v>
      </c>
      <c r="H1093" s="24" t="s">
        <v>19</v>
      </c>
      <c r="I1093" s="24"/>
      <c r="J1093" s="24" t="s">
        <v>76</v>
      </c>
      <c r="K1093" s="24"/>
      <c r="L1093" s="23" t="s">
        <v>20</v>
      </c>
    </row>
    <row r="1094" spans="1:12" ht="15" customHeight="1">
      <c r="A1094" s="25" t="s">
        <v>287</v>
      </c>
      <c r="B1094" s="26" t="s">
        <v>288</v>
      </c>
      <c r="C1094" s="26"/>
      <c r="D1094" s="26"/>
      <c r="E1094" s="26"/>
      <c r="F1094" s="26"/>
      <c r="G1094" s="25" t="s">
        <v>26</v>
      </c>
      <c r="H1094" s="34">
        <v>1.5940000000000001</v>
      </c>
      <c r="I1094" s="34"/>
      <c r="J1094" s="28">
        <v>125.07</v>
      </c>
      <c r="K1094" s="28"/>
      <c r="L1094" s="29">
        <f>ROUND(ROUND(H1094,8)*J1094,2)</f>
        <v>199.36</v>
      </c>
    </row>
    <row r="1095" spans="1:12" ht="15" customHeight="1">
      <c r="A1095" s="3"/>
      <c r="B1095" s="3"/>
      <c r="C1095" s="3"/>
      <c r="D1095" s="3"/>
      <c r="E1095" s="3"/>
      <c r="F1095" s="3"/>
      <c r="G1095" s="3"/>
      <c r="H1095" s="30" t="s">
        <v>87</v>
      </c>
      <c r="I1095" s="30"/>
      <c r="J1095" s="30"/>
      <c r="K1095" s="30"/>
      <c r="L1095" s="31">
        <f>SUM(L1094:L1094)</f>
        <v>199.36</v>
      </c>
    </row>
    <row r="1096" spans="1:12" ht="20.100000000000001" customHeight="1">
      <c r="A1096" s="22" t="s">
        <v>18</v>
      </c>
      <c r="B1096" s="22"/>
      <c r="C1096" s="22"/>
      <c r="D1096" s="22"/>
      <c r="E1096" s="22"/>
      <c r="F1096" s="22"/>
      <c r="G1096" s="23" t="s">
        <v>3</v>
      </c>
      <c r="H1096" s="24" t="s">
        <v>19</v>
      </c>
      <c r="I1096" s="24"/>
      <c r="J1096" s="24" t="s">
        <v>5</v>
      </c>
      <c r="K1096" s="24"/>
      <c r="L1096" s="23" t="s">
        <v>20</v>
      </c>
    </row>
    <row r="1097" spans="1:12" ht="15" customHeight="1">
      <c r="A1097" s="25" t="s">
        <v>268</v>
      </c>
      <c r="B1097" s="26" t="s">
        <v>269</v>
      </c>
      <c r="C1097" s="26"/>
      <c r="D1097" s="26"/>
      <c r="E1097" s="26"/>
      <c r="F1097" s="26"/>
      <c r="G1097" s="25" t="s">
        <v>31</v>
      </c>
      <c r="H1097" s="27">
        <v>21.3353</v>
      </c>
      <c r="I1097" s="27"/>
      <c r="J1097" s="28">
        <v>5.54</v>
      </c>
      <c r="K1097" s="28"/>
      <c r="L1097" s="29">
        <f>ROUND(ROUND(H1097,8)*J1097,2)</f>
        <v>118.2</v>
      </c>
    </row>
    <row r="1098" spans="1:12" ht="15.95" customHeight="1">
      <c r="A1098" s="25" t="s">
        <v>274</v>
      </c>
      <c r="B1098" s="26" t="s">
        <v>275</v>
      </c>
      <c r="C1098" s="26"/>
      <c r="D1098" s="26"/>
      <c r="E1098" s="26"/>
      <c r="F1098" s="26"/>
      <c r="G1098" s="25" t="s">
        <v>26</v>
      </c>
      <c r="H1098" s="27">
        <v>3.6438000000000001</v>
      </c>
      <c r="I1098" s="27"/>
      <c r="J1098" s="28">
        <v>455.58</v>
      </c>
      <c r="K1098" s="28"/>
      <c r="L1098" s="29">
        <f>ROUND(ROUND(H1098,8)*J1098,2)</f>
        <v>1660.04</v>
      </c>
    </row>
    <row r="1099" spans="1:12" ht="15" customHeight="1">
      <c r="A1099" s="25" t="s">
        <v>343</v>
      </c>
      <c r="B1099" s="26" t="s">
        <v>344</v>
      </c>
      <c r="C1099" s="26"/>
      <c r="D1099" s="26"/>
      <c r="E1099" s="26"/>
      <c r="F1099" s="26"/>
      <c r="G1099" s="25" t="s">
        <v>26</v>
      </c>
      <c r="H1099" s="27">
        <v>4.2671000000000001</v>
      </c>
      <c r="I1099" s="27"/>
      <c r="J1099" s="28">
        <v>49.26</v>
      </c>
      <c r="K1099" s="28"/>
      <c r="L1099" s="29">
        <f>ROUND(ROUND(H1099,8)*J1099,2)</f>
        <v>210.2</v>
      </c>
    </row>
    <row r="1100" spans="1:12" ht="15.95" customHeight="1">
      <c r="A1100" s="25" t="s">
        <v>303</v>
      </c>
      <c r="B1100" s="26" t="s">
        <v>304</v>
      </c>
      <c r="C1100" s="26"/>
      <c r="D1100" s="26"/>
      <c r="E1100" s="26"/>
      <c r="F1100" s="26"/>
      <c r="G1100" s="25" t="s">
        <v>31</v>
      </c>
      <c r="H1100" s="27">
        <v>8.2278000000000002</v>
      </c>
      <c r="I1100" s="27"/>
      <c r="J1100" s="28">
        <v>74.94</v>
      </c>
      <c r="K1100" s="28"/>
      <c r="L1100" s="29">
        <f>ROUND(ROUND(H1100,8)*J1100,2)</f>
        <v>616.59</v>
      </c>
    </row>
    <row r="1101" spans="1:12" ht="15" customHeight="1">
      <c r="A1101" s="3"/>
      <c r="B1101" s="3"/>
      <c r="C1101" s="3"/>
      <c r="D1101" s="3"/>
      <c r="E1101" s="3"/>
      <c r="F1101" s="3"/>
      <c r="G1101" s="3"/>
      <c r="H1101" s="30" t="s">
        <v>38</v>
      </c>
      <c r="I1101" s="30"/>
      <c r="J1101" s="30"/>
      <c r="K1101" s="30"/>
      <c r="L1101" s="31">
        <f>SUM(L1097:L1100)</f>
        <v>2605.0300000000002</v>
      </c>
    </row>
    <row r="1102" spans="1:12" ht="15" customHeight="1">
      <c r="A1102" s="22" t="s">
        <v>90</v>
      </c>
      <c r="B1102" s="22"/>
      <c r="C1102" s="22"/>
      <c r="D1102" s="7" t="s">
        <v>91</v>
      </c>
      <c r="E1102" s="7"/>
      <c r="F1102" s="7" t="s">
        <v>92</v>
      </c>
      <c r="G1102" s="7"/>
      <c r="H1102" s="7" t="s">
        <v>19</v>
      </c>
      <c r="I1102" s="7"/>
      <c r="J1102" s="7" t="s">
        <v>5</v>
      </c>
      <c r="K1102" s="7"/>
      <c r="L1102" s="8" t="s">
        <v>20</v>
      </c>
    </row>
    <row r="1103" spans="1:12" ht="20.100000000000001" customHeight="1">
      <c r="A1103" s="39" t="s">
        <v>287</v>
      </c>
      <c r="B1103" s="40" t="s">
        <v>289</v>
      </c>
      <c r="C1103" s="40"/>
      <c r="D1103" s="41" t="s">
        <v>94</v>
      </c>
      <c r="E1103" s="41"/>
      <c r="F1103" s="41" t="s">
        <v>290</v>
      </c>
      <c r="G1103" s="41"/>
      <c r="H1103" s="42">
        <v>2.391</v>
      </c>
      <c r="I1103" s="42"/>
      <c r="J1103" s="43">
        <v>1.88</v>
      </c>
      <c r="K1103" s="43"/>
      <c r="L1103" s="44">
        <f>ROUND(ROUND(H1103,8)*J1103,2)</f>
        <v>4.5</v>
      </c>
    </row>
    <row r="1104" spans="1:12" ht="15" customHeight="1">
      <c r="A1104" s="3"/>
      <c r="B1104" s="3"/>
      <c r="C1104" s="3"/>
      <c r="D1104" s="3"/>
      <c r="E1104" s="3"/>
      <c r="F1104" s="3"/>
      <c r="G1104" s="3"/>
      <c r="H1104" s="30" t="s">
        <v>98</v>
      </c>
      <c r="I1104" s="30"/>
      <c r="J1104" s="30"/>
      <c r="K1104" s="30"/>
      <c r="L1104" s="29">
        <f>SUM(L1103:L1103)</f>
        <v>4.5</v>
      </c>
    </row>
    <row r="1105" spans="1:12" ht="12.95" customHeight="1">
      <c r="A1105" s="22" t="s">
        <v>99</v>
      </c>
      <c r="B1105" s="22"/>
      <c r="C1105" s="7" t="s">
        <v>100</v>
      </c>
      <c r="D1105" s="7" t="s">
        <v>101</v>
      </c>
      <c r="E1105" s="7"/>
      <c r="F1105" s="7" t="s">
        <v>102</v>
      </c>
      <c r="G1105" s="7"/>
      <c r="H1105" s="7" t="s">
        <v>103</v>
      </c>
      <c r="I1105" s="7"/>
      <c r="J1105" s="7" t="s">
        <v>104</v>
      </c>
      <c r="K1105" s="7"/>
      <c r="L1105" s="7" t="s">
        <v>20</v>
      </c>
    </row>
    <row r="1106" spans="1:12" ht="12" customHeight="1">
      <c r="A1106" s="22"/>
      <c r="B1106" s="22"/>
      <c r="C1106" s="7"/>
      <c r="D1106" s="7"/>
      <c r="E1106" s="7"/>
      <c r="F1106" s="8" t="s">
        <v>105</v>
      </c>
      <c r="G1106" s="8" t="s">
        <v>106</v>
      </c>
      <c r="H1106" s="8" t="s">
        <v>105</v>
      </c>
      <c r="I1106" s="8" t="s">
        <v>106</v>
      </c>
      <c r="J1106" s="8" t="s">
        <v>105</v>
      </c>
      <c r="K1106" s="8" t="s">
        <v>106</v>
      </c>
      <c r="L1106" s="7"/>
    </row>
    <row r="1107" spans="1:12" ht="20.100000000000001" customHeight="1">
      <c r="A1107" s="39" t="s">
        <v>287</v>
      </c>
      <c r="B1107" s="45" t="s">
        <v>289</v>
      </c>
      <c r="C1107" s="39" t="s">
        <v>108</v>
      </c>
      <c r="D1107" s="42">
        <v>2.391</v>
      </c>
      <c r="E1107" s="42"/>
      <c r="F1107" s="46">
        <v>0</v>
      </c>
      <c r="G1107" s="44">
        <v>1.28</v>
      </c>
      <c r="H1107" s="46">
        <v>0</v>
      </c>
      <c r="I1107" s="44">
        <v>1.02</v>
      </c>
      <c r="J1107" s="46">
        <v>0</v>
      </c>
      <c r="K1107" s="44">
        <v>0.84</v>
      </c>
      <c r="L1107" s="44">
        <f>ROUND(D1107*((ROUND(F1107*G1107,2)+ROUND(H1107*I1107,2)+ROUND(J1107*K1107,2))),2)</f>
        <v>0</v>
      </c>
    </row>
    <row r="1108" spans="1:12" ht="15" customHeight="1">
      <c r="A1108" s="3"/>
      <c r="B1108" s="3"/>
      <c r="C1108" s="3"/>
      <c r="D1108" s="3"/>
      <c r="E1108" s="3"/>
      <c r="F1108" s="3"/>
      <c r="G1108" s="3"/>
      <c r="H1108" s="30" t="s">
        <v>111</v>
      </c>
      <c r="I1108" s="30"/>
      <c r="J1108" s="30"/>
      <c r="K1108" s="30"/>
      <c r="L1108" s="29">
        <f>SUM(L1106:L1107)</f>
        <v>0</v>
      </c>
    </row>
    <row r="1109" spans="1:12" ht="15" customHeight="1">
      <c r="A1109" s="3"/>
      <c r="B1109" s="3"/>
      <c r="C1109" s="3"/>
      <c r="D1109" s="3"/>
      <c r="E1109" s="3"/>
      <c r="F1109" s="3"/>
      <c r="G1109" s="3"/>
      <c r="H1109" s="18" t="s">
        <v>39</v>
      </c>
      <c r="I1109" s="18"/>
      <c r="J1109" s="18"/>
      <c r="K1109" s="18"/>
      <c r="L1109" s="32">
        <f>SUM(L1091,L1092,L1095,L1101,L1104,L1108)</f>
        <v>2907.6533000000004</v>
      </c>
    </row>
    <row r="1110" spans="1:12" ht="15" customHeight="1">
      <c r="A1110" s="3"/>
      <c r="B1110" s="3"/>
      <c r="C1110" s="3"/>
      <c r="D1110" s="3"/>
      <c r="E1110" s="3"/>
      <c r="F1110" s="3"/>
      <c r="G1110" s="3"/>
      <c r="H1110" s="18" t="s">
        <v>13</v>
      </c>
      <c r="I1110" s="18"/>
      <c r="J1110" s="18"/>
      <c r="K1110" s="18"/>
      <c r="L1110" s="19">
        <f>ROUND(SUM(L1109),4)</f>
        <v>2907.6532999999999</v>
      </c>
    </row>
    <row r="1111" spans="1:12" ht="9.9499999999999993" customHeight="1">
      <c r="A1111" s="3"/>
      <c r="B1111" s="3"/>
      <c r="C1111" s="3"/>
      <c r="D1111" s="3"/>
      <c r="E1111" s="3"/>
      <c r="F1111" s="3"/>
      <c r="G1111" s="3"/>
      <c r="H1111" s="4"/>
      <c r="I1111" s="4"/>
      <c r="J1111" s="4"/>
      <c r="K1111" s="4"/>
      <c r="L1111" s="4"/>
    </row>
    <row r="1112" spans="1:12" ht="20.100000000000001" customHeight="1">
      <c r="A1112" s="5" t="s">
        <v>346</v>
      </c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</row>
    <row r="1113" spans="1:12" ht="20.100000000000001" customHeight="1">
      <c r="A1113" s="22" t="s">
        <v>63</v>
      </c>
      <c r="B1113" s="22"/>
      <c r="C1113" s="22"/>
      <c r="D1113" s="22"/>
      <c r="E1113" s="22"/>
      <c r="F1113" s="22"/>
      <c r="G1113" s="23" t="s">
        <v>3</v>
      </c>
      <c r="H1113" s="24" t="s">
        <v>19</v>
      </c>
      <c r="I1113" s="24"/>
      <c r="J1113" s="24" t="s">
        <v>64</v>
      </c>
      <c r="K1113" s="24"/>
      <c r="L1113" s="23" t="s">
        <v>65</v>
      </c>
    </row>
    <row r="1114" spans="1:12" ht="15" customHeight="1">
      <c r="A1114" s="25" t="s">
        <v>285</v>
      </c>
      <c r="B1114" s="33" t="s">
        <v>286</v>
      </c>
      <c r="C1114" s="33"/>
      <c r="D1114" s="33"/>
      <c r="E1114" s="33"/>
      <c r="F1114" s="33"/>
      <c r="G1114" s="25" t="s">
        <v>68</v>
      </c>
      <c r="H1114" s="34">
        <v>1</v>
      </c>
      <c r="I1114" s="34"/>
      <c r="J1114" s="35">
        <v>29.62</v>
      </c>
      <c r="K1114" s="35"/>
      <c r="L1114" s="36">
        <f>ROUND(ROUND(H1114,8)*J1114,2)</f>
        <v>29.62</v>
      </c>
    </row>
    <row r="1115" spans="1:12" ht="15" customHeight="1">
      <c r="A1115" s="25" t="s">
        <v>69</v>
      </c>
      <c r="B1115" s="33" t="s">
        <v>70</v>
      </c>
      <c r="C1115" s="33"/>
      <c r="D1115" s="33"/>
      <c r="E1115" s="33"/>
      <c r="F1115" s="33"/>
      <c r="G1115" s="25" t="s">
        <v>68</v>
      </c>
      <c r="H1115" s="34">
        <v>4</v>
      </c>
      <c r="I1115" s="34"/>
      <c r="J1115" s="35">
        <v>23.6</v>
      </c>
      <c r="K1115" s="35"/>
      <c r="L1115" s="36">
        <f>ROUND(ROUND(H1115,8)*J1115,2)</f>
        <v>94.4</v>
      </c>
    </row>
    <row r="1116" spans="1:12" ht="15" customHeight="1">
      <c r="A1116" s="3"/>
      <c r="B1116" s="3"/>
      <c r="C1116" s="3"/>
      <c r="D1116" s="3"/>
      <c r="E1116" s="3"/>
      <c r="F1116" s="3"/>
      <c r="G1116" s="3"/>
      <c r="H1116" s="30" t="s">
        <v>71</v>
      </c>
      <c r="I1116" s="30"/>
      <c r="J1116" s="30"/>
      <c r="K1116" s="30"/>
      <c r="L1116" s="37">
        <f>SUM(L1114:L1115)</f>
        <v>124.02000000000001</v>
      </c>
    </row>
    <row r="1117" spans="1:12" ht="15" customHeight="1">
      <c r="A1117" s="3"/>
      <c r="B1117" s="3"/>
      <c r="C1117" s="3"/>
      <c r="D1117" s="3"/>
      <c r="E1117" s="3"/>
      <c r="F1117" s="3"/>
      <c r="G1117" s="3"/>
      <c r="H1117" s="18" t="s">
        <v>72</v>
      </c>
      <c r="I1117" s="18"/>
      <c r="J1117" s="18"/>
      <c r="K1117" s="18"/>
      <c r="L1117" s="32">
        <f>SUM(L1116)</f>
        <v>124.02000000000001</v>
      </c>
    </row>
    <row r="1118" spans="1:12" ht="15" customHeight="1">
      <c r="A1118" s="3"/>
      <c r="B1118" s="3"/>
      <c r="C1118" s="3"/>
      <c r="D1118" s="3"/>
      <c r="E1118" s="3"/>
      <c r="F1118" s="3"/>
      <c r="G1118" s="3"/>
      <c r="H1118" s="18" t="s">
        <v>73</v>
      </c>
      <c r="I1118" s="18"/>
      <c r="J1118" s="18"/>
      <c r="K1118" s="18"/>
      <c r="L1118" s="38">
        <v>1</v>
      </c>
    </row>
    <row r="1119" spans="1:12" ht="15" customHeight="1">
      <c r="A1119" s="3"/>
      <c r="B1119" s="3"/>
      <c r="C1119" s="3"/>
      <c r="D1119" s="3"/>
      <c r="E1119" s="3"/>
      <c r="F1119" s="3"/>
      <c r="G1119" s="3"/>
      <c r="H1119" s="18" t="s">
        <v>74</v>
      </c>
      <c r="I1119" s="18"/>
      <c r="J1119" s="18"/>
      <c r="K1119" s="18"/>
      <c r="L1119" s="32">
        <f>ROUND(L1117/L1118,4)</f>
        <v>124.02</v>
      </c>
    </row>
    <row r="1120" spans="1:12" ht="15" customHeight="1">
      <c r="A1120" s="3"/>
      <c r="B1120" s="3"/>
      <c r="C1120" s="3"/>
      <c r="D1120" s="3"/>
      <c r="E1120" s="3"/>
      <c r="F1120" s="3"/>
      <c r="G1120" s="3"/>
      <c r="H1120" s="18" t="s">
        <v>132</v>
      </c>
      <c r="I1120" s="18"/>
      <c r="J1120" s="18"/>
      <c r="K1120" s="18"/>
      <c r="L1120" s="32">
        <f>ROUND(L1119*0.13329,4)</f>
        <v>16.5306</v>
      </c>
    </row>
    <row r="1121" spans="1:12" ht="20.100000000000001" customHeight="1">
      <c r="A1121" s="22" t="s">
        <v>75</v>
      </c>
      <c r="B1121" s="22"/>
      <c r="C1121" s="22"/>
      <c r="D1121" s="22"/>
      <c r="E1121" s="22"/>
      <c r="F1121" s="22"/>
      <c r="G1121" s="23" t="s">
        <v>3</v>
      </c>
      <c r="H1121" s="24" t="s">
        <v>19</v>
      </c>
      <c r="I1121" s="24"/>
      <c r="J1121" s="24" t="s">
        <v>76</v>
      </c>
      <c r="K1121" s="24"/>
      <c r="L1121" s="23" t="s">
        <v>20</v>
      </c>
    </row>
    <row r="1122" spans="1:12" ht="15" customHeight="1">
      <c r="A1122" s="25" t="s">
        <v>287</v>
      </c>
      <c r="B1122" s="26" t="s">
        <v>288</v>
      </c>
      <c r="C1122" s="26"/>
      <c r="D1122" s="26"/>
      <c r="E1122" s="26"/>
      <c r="F1122" s="26"/>
      <c r="G1122" s="25" t="s">
        <v>26</v>
      </c>
      <c r="H1122" s="34">
        <v>1.2</v>
      </c>
      <c r="I1122" s="34"/>
      <c r="J1122" s="28">
        <v>125.07</v>
      </c>
      <c r="K1122" s="28"/>
      <c r="L1122" s="29">
        <f>ROUND(ROUND(H1122,8)*J1122,2)</f>
        <v>150.08000000000001</v>
      </c>
    </row>
    <row r="1123" spans="1:12" ht="15" customHeight="1">
      <c r="A1123" s="3"/>
      <c r="B1123" s="3"/>
      <c r="C1123" s="3"/>
      <c r="D1123" s="3"/>
      <c r="E1123" s="3"/>
      <c r="F1123" s="3"/>
      <c r="G1123" s="3"/>
      <c r="H1123" s="30" t="s">
        <v>87</v>
      </c>
      <c r="I1123" s="30"/>
      <c r="J1123" s="30"/>
      <c r="K1123" s="30"/>
      <c r="L1123" s="31">
        <f>SUM(L1122:L1122)</f>
        <v>150.08000000000001</v>
      </c>
    </row>
    <row r="1124" spans="1:12" ht="20.100000000000001" customHeight="1">
      <c r="A1124" s="22" t="s">
        <v>18</v>
      </c>
      <c r="B1124" s="22"/>
      <c r="C1124" s="22"/>
      <c r="D1124" s="22"/>
      <c r="E1124" s="22"/>
      <c r="F1124" s="22"/>
      <c r="G1124" s="23" t="s">
        <v>3</v>
      </c>
      <c r="H1124" s="24" t="s">
        <v>19</v>
      </c>
      <c r="I1124" s="24"/>
      <c r="J1124" s="24" t="s">
        <v>5</v>
      </c>
      <c r="K1124" s="24"/>
      <c r="L1124" s="23" t="s">
        <v>20</v>
      </c>
    </row>
    <row r="1125" spans="1:12" ht="15.95" customHeight="1">
      <c r="A1125" s="25" t="s">
        <v>270</v>
      </c>
      <c r="B1125" s="26" t="s">
        <v>271</v>
      </c>
      <c r="C1125" s="26"/>
      <c r="D1125" s="26"/>
      <c r="E1125" s="26"/>
      <c r="F1125" s="26"/>
      <c r="G1125" s="25" t="s">
        <v>26</v>
      </c>
      <c r="H1125" s="27">
        <v>0.31558999999999998</v>
      </c>
      <c r="I1125" s="27"/>
      <c r="J1125" s="28">
        <v>503.44</v>
      </c>
      <c r="K1125" s="28"/>
      <c r="L1125" s="29">
        <f>ROUND(ROUND(H1125,8)*J1125,2)</f>
        <v>158.88</v>
      </c>
    </row>
    <row r="1126" spans="1:12" ht="15" customHeight="1">
      <c r="A1126" s="3"/>
      <c r="B1126" s="3"/>
      <c r="C1126" s="3"/>
      <c r="D1126" s="3"/>
      <c r="E1126" s="3"/>
      <c r="F1126" s="3"/>
      <c r="G1126" s="3"/>
      <c r="H1126" s="30" t="s">
        <v>38</v>
      </c>
      <c r="I1126" s="30"/>
      <c r="J1126" s="30"/>
      <c r="K1126" s="30"/>
      <c r="L1126" s="31">
        <f>SUM(L1125:L1125)</f>
        <v>158.88</v>
      </c>
    </row>
    <row r="1127" spans="1:12" ht="15" customHeight="1">
      <c r="A1127" s="22" t="s">
        <v>90</v>
      </c>
      <c r="B1127" s="22"/>
      <c r="C1127" s="22"/>
      <c r="D1127" s="7" t="s">
        <v>91</v>
      </c>
      <c r="E1127" s="7"/>
      <c r="F1127" s="7" t="s">
        <v>92</v>
      </c>
      <c r="G1127" s="7"/>
      <c r="H1127" s="7" t="s">
        <v>19</v>
      </c>
      <c r="I1127" s="7"/>
      <c r="J1127" s="7" t="s">
        <v>5</v>
      </c>
      <c r="K1127" s="7"/>
      <c r="L1127" s="8" t="s">
        <v>20</v>
      </c>
    </row>
    <row r="1128" spans="1:12" ht="20.100000000000001" customHeight="1">
      <c r="A1128" s="39" t="s">
        <v>287</v>
      </c>
      <c r="B1128" s="40" t="s">
        <v>289</v>
      </c>
      <c r="C1128" s="40"/>
      <c r="D1128" s="41" t="s">
        <v>94</v>
      </c>
      <c r="E1128" s="41"/>
      <c r="F1128" s="41" t="s">
        <v>290</v>
      </c>
      <c r="G1128" s="41"/>
      <c r="H1128" s="42">
        <v>1.8</v>
      </c>
      <c r="I1128" s="42"/>
      <c r="J1128" s="43">
        <v>1.88</v>
      </c>
      <c r="K1128" s="43"/>
      <c r="L1128" s="44">
        <f>ROUND(ROUND(H1128,8)*J1128,2)</f>
        <v>3.38</v>
      </c>
    </row>
    <row r="1129" spans="1:12" ht="15" customHeight="1">
      <c r="A1129" s="3"/>
      <c r="B1129" s="3"/>
      <c r="C1129" s="3"/>
      <c r="D1129" s="3"/>
      <c r="E1129" s="3"/>
      <c r="F1129" s="3"/>
      <c r="G1129" s="3"/>
      <c r="H1129" s="30" t="s">
        <v>98</v>
      </c>
      <c r="I1129" s="30"/>
      <c r="J1129" s="30"/>
      <c r="K1129" s="30"/>
      <c r="L1129" s="29">
        <f>SUM(L1128:L1128)</f>
        <v>3.38</v>
      </c>
    </row>
    <row r="1130" spans="1:12" ht="12.95" customHeight="1">
      <c r="A1130" s="22" t="s">
        <v>99</v>
      </c>
      <c r="B1130" s="22"/>
      <c r="C1130" s="7" t="s">
        <v>100</v>
      </c>
      <c r="D1130" s="7" t="s">
        <v>101</v>
      </c>
      <c r="E1130" s="7"/>
      <c r="F1130" s="7" t="s">
        <v>102</v>
      </c>
      <c r="G1130" s="7"/>
      <c r="H1130" s="7" t="s">
        <v>103</v>
      </c>
      <c r="I1130" s="7"/>
      <c r="J1130" s="7" t="s">
        <v>104</v>
      </c>
      <c r="K1130" s="7"/>
      <c r="L1130" s="7" t="s">
        <v>20</v>
      </c>
    </row>
    <row r="1131" spans="1:12" ht="12" customHeight="1">
      <c r="A1131" s="22"/>
      <c r="B1131" s="22"/>
      <c r="C1131" s="7"/>
      <c r="D1131" s="7"/>
      <c r="E1131" s="7"/>
      <c r="F1131" s="8" t="s">
        <v>105</v>
      </c>
      <c r="G1131" s="8" t="s">
        <v>106</v>
      </c>
      <c r="H1131" s="8" t="s">
        <v>105</v>
      </c>
      <c r="I1131" s="8" t="s">
        <v>106</v>
      </c>
      <c r="J1131" s="8" t="s">
        <v>105</v>
      </c>
      <c r="K1131" s="8" t="s">
        <v>106</v>
      </c>
      <c r="L1131" s="7"/>
    </row>
    <row r="1132" spans="1:12" ht="20.100000000000001" customHeight="1">
      <c r="A1132" s="39" t="s">
        <v>287</v>
      </c>
      <c r="B1132" s="45" t="s">
        <v>289</v>
      </c>
      <c r="C1132" s="39" t="s">
        <v>108</v>
      </c>
      <c r="D1132" s="42">
        <v>1.8</v>
      </c>
      <c r="E1132" s="42"/>
      <c r="F1132" s="46">
        <v>0</v>
      </c>
      <c r="G1132" s="44">
        <v>1.28</v>
      </c>
      <c r="H1132" s="46">
        <v>0</v>
      </c>
      <c r="I1132" s="44">
        <v>1.02</v>
      </c>
      <c r="J1132" s="46">
        <v>0</v>
      </c>
      <c r="K1132" s="44">
        <v>0.84</v>
      </c>
      <c r="L1132" s="44">
        <f>ROUND(D1132*((ROUND(F1132*G1132,2)+ROUND(H1132*I1132,2)+ROUND(J1132*K1132,2))),2)</f>
        <v>0</v>
      </c>
    </row>
    <row r="1133" spans="1:12" ht="15" customHeight="1">
      <c r="A1133" s="3"/>
      <c r="B1133" s="3"/>
      <c r="C1133" s="3"/>
      <c r="D1133" s="3"/>
      <c r="E1133" s="3"/>
      <c r="F1133" s="3"/>
      <c r="G1133" s="3"/>
      <c r="H1133" s="30" t="s">
        <v>111</v>
      </c>
      <c r="I1133" s="30"/>
      <c r="J1133" s="30"/>
      <c r="K1133" s="30"/>
      <c r="L1133" s="29">
        <f>SUM(L1131:L1132)</f>
        <v>0</v>
      </c>
    </row>
    <row r="1134" spans="1:12" ht="15" customHeight="1">
      <c r="A1134" s="3"/>
      <c r="B1134" s="3"/>
      <c r="C1134" s="3"/>
      <c r="D1134" s="3"/>
      <c r="E1134" s="3"/>
      <c r="F1134" s="3"/>
      <c r="G1134" s="3"/>
      <c r="H1134" s="18" t="s">
        <v>39</v>
      </c>
      <c r="I1134" s="18"/>
      <c r="J1134" s="18"/>
      <c r="K1134" s="18"/>
      <c r="L1134" s="32">
        <f>SUM(L1119,L1120,L1123,L1126,L1129,L1133)</f>
        <v>452.89060000000001</v>
      </c>
    </row>
    <row r="1135" spans="1:12" ht="15" customHeight="1">
      <c r="A1135" s="3"/>
      <c r="B1135" s="3"/>
      <c r="C1135" s="3"/>
      <c r="D1135" s="3"/>
      <c r="E1135" s="3"/>
      <c r="F1135" s="3"/>
      <c r="G1135" s="3"/>
      <c r="H1135" s="18" t="s">
        <v>13</v>
      </c>
      <c r="I1135" s="18"/>
      <c r="J1135" s="18"/>
      <c r="K1135" s="18"/>
      <c r="L1135" s="19">
        <f>ROUND(SUM(L1134),4)</f>
        <v>452.89060000000001</v>
      </c>
    </row>
    <row r="1136" spans="1:12" ht="9.9499999999999993" customHeight="1">
      <c r="A1136" s="3"/>
      <c r="B1136" s="3"/>
      <c r="C1136" s="3"/>
      <c r="D1136" s="3"/>
      <c r="E1136" s="3"/>
      <c r="F1136" s="3"/>
      <c r="G1136" s="3"/>
      <c r="H1136" s="4"/>
      <c r="I1136" s="4"/>
      <c r="J1136" s="4"/>
      <c r="K1136" s="4"/>
      <c r="L1136" s="4"/>
    </row>
    <row r="1137" spans="1:12" ht="20.100000000000001" customHeight="1">
      <c r="A1137" s="5" t="s">
        <v>347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</row>
    <row r="1138" spans="1:12" ht="12.95" customHeight="1">
      <c r="A1138" s="47" t="s">
        <v>113</v>
      </c>
      <c r="B1138" s="47"/>
      <c r="C1138" s="47"/>
      <c r="D1138" s="48" t="s">
        <v>114</v>
      </c>
      <c r="E1138" s="48"/>
      <c r="F1138" s="24" t="s">
        <v>115</v>
      </c>
      <c r="G1138" s="24"/>
      <c r="H1138" s="24" t="s">
        <v>116</v>
      </c>
      <c r="I1138" s="24"/>
      <c r="J1138" s="24"/>
      <c r="K1138" s="24"/>
      <c r="L1138" s="24" t="s">
        <v>65</v>
      </c>
    </row>
    <row r="1139" spans="1:12" ht="12" customHeight="1">
      <c r="A1139" s="47"/>
      <c r="B1139" s="47"/>
      <c r="C1139" s="47"/>
      <c r="D1139" s="48"/>
      <c r="E1139" s="48"/>
      <c r="F1139" s="8" t="s">
        <v>117</v>
      </c>
      <c r="G1139" s="8" t="s">
        <v>118</v>
      </c>
      <c r="H1139" s="7" t="s">
        <v>117</v>
      </c>
      <c r="I1139" s="7"/>
      <c r="J1139" s="7" t="s">
        <v>118</v>
      </c>
      <c r="K1139" s="7"/>
      <c r="L1139" s="24"/>
    </row>
    <row r="1140" spans="1:12" ht="15.95" customHeight="1">
      <c r="A1140" s="25" t="s">
        <v>348</v>
      </c>
      <c r="B1140" s="26" t="s">
        <v>349</v>
      </c>
      <c r="C1140" s="26"/>
      <c r="D1140" s="34">
        <v>1</v>
      </c>
      <c r="E1140" s="34"/>
      <c r="F1140" s="49">
        <v>1</v>
      </c>
      <c r="G1140" s="49">
        <v>0</v>
      </c>
      <c r="H1140" s="50">
        <v>154.54140000000001</v>
      </c>
      <c r="I1140" s="50"/>
      <c r="J1140" s="50">
        <v>77.704999999999998</v>
      </c>
      <c r="K1140" s="50"/>
      <c r="L1140" s="32">
        <f>ROUND(D1140*(ROUND(F1140*H1140,4)+ROUND(G1140*J1140,4)),4)</f>
        <v>154.54140000000001</v>
      </c>
    </row>
    <row r="1141" spans="1:12" ht="15" customHeight="1">
      <c r="A1141" s="3"/>
      <c r="B1141" s="3"/>
      <c r="C1141" s="3"/>
      <c r="D1141" s="3"/>
      <c r="E1141" s="3"/>
      <c r="F1141" s="3"/>
      <c r="G1141" s="3"/>
      <c r="H1141" s="30" t="s">
        <v>121</v>
      </c>
      <c r="I1141" s="30"/>
      <c r="J1141" s="30"/>
      <c r="K1141" s="30"/>
      <c r="L1141" s="51">
        <f>SUM(L1139:L1140)</f>
        <v>154.54140000000001</v>
      </c>
    </row>
    <row r="1142" spans="1:12" ht="20.100000000000001" customHeight="1">
      <c r="A1142" s="22" t="s">
        <v>63</v>
      </c>
      <c r="B1142" s="22"/>
      <c r="C1142" s="22"/>
      <c r="D1142" s="22"/>
      <c r="E1142" s="22"/>
      <c r="F1142" s="22"/>
      <c r="G1142" s="23" t="s">
        <v>3</v>
      </c>
      <c r="H1142" s="24" t="s">
        <v>19</v>
      </c>
      <c r="I1142" s="24"/>
      <c r="J1142" s="24" t="s">
        <v>64</v>
      </c>
      <c r="K1142" s="24"/>
      <c r="L1142" s="23" t="s">
        <v>65</v>
      </c>
    </row>
    <row r="1143" spans="1:12" ht="15" customHeight="1">
      <c r="A1143" s="25" t="s">
        <v>69</v>
      </c>
      <c r="B1143" s="33" t="s">
        <v>70</v>
      </c>
      <c r="C1143" s="33"/>
      <c r="D1143" s="33"/>
      <c r="E1143" s="33"/>
      <c r="F1143" s="33"/>
      <c r="G1143" s="25" t="s">
        <v>68</v>
      </c>
      <c r="H1143" s="34">
        <v>1</v>
      </c>
      <c r="I1143" s="34"/>
      <c r="J1143" s="35">
        <v>23.6</v>
      </c>
      <c r="K1143" s="35"/>
      <c r="L1143" s="36">
        <f>ROUND(ROUND(H1143,8)*J1143,2)</f>
        <v>23.6</v>
      </c>
    </row>
    <row r="1144" spans="1:12" ht="15" customHeight="1">
      <c r="A1144" s="3"/>
      <c r="B1144" s="3"/>
      <c r="C1144" s="3"/>
      <c r="D1144" s="3"/>
      <c r="E1144" s="3"/>
      <c r="F1144" s="3"/>
      <c r="G1144" s="3"/>
      <c r="H1144" s="30" t="s">
        <v>71</v>
      </c>
      <c r="I1144" s="30"/>
      <c r="J1144" s="30"/>
      <c r="K1144" s="30"/>
      <c r="L1144" s="37">
        <f>SUM(L1143:L1143)</f>
        <v>23.6</v>
      </c>
    </row>
    <row r="1145" spans="1:12" ht="15" customHeight="1">
      <c r="A1145" s="3"/>
      <c r="B1145" s="3"/>
      <c r="C1145" s="3"/>
      <c r="D1145" s="3"/>
      <c r="E1145" s="3"/>
      <c r="F1145" s="3"/>
      <c r="G1145" s="3"/>
      <c r="H1145" s="18" t="s">
        <v>72</v>
      </c>
      <c r="I1145" s="18"/>
      <c r="J1145" s="18"/>
      <c r="K1145" s="18"/>
      <c r="L1145" s="32">
        <f>SUM(L1141,L1144)</f>
        <v>178.1414</v>
      </c>
    </row>
    <row r="1146" spans="1:12" ht="15" customHeight="1">
      <c r="A1146" s="3"/>
      <c r="B1146" s="3"/>
      <c r="C1146" s="3"/>
      <c r="D1146" s="3"/>
      <c r="E1146" s="3"/>
      <c r="F1146" s="3"/>
      <c r="G1146" s="3"/>
      <c r="H1146" s="18" t="s">
        <v>73</v>
      </c>
      <c r="I1146" s="18"/>
      <c r="J1146" s="18"/>
      <c r="K1146" s="18"/>
      <c r="L1146" s="38">
        <v>26</v>
      </c>
    </row>
    <row r="1147" spans="1:12" ht="15" customHeight="1">
      <c r="A1147" s="3"/>
      <c r="B1147" s="3"/>
      <c r="C1147" s="3"/>
      <c r="D1147" s="3"/>
      <c r="E1147" s="3"/>
      <c r="F1147" s="3"/>
      <c r="G1147" s="3"/>
      <c r="H1147" s="18" t="s">
        <v>74</v>
      </c>
      <c r="I1147" s="18"/>
      <c r="J1147" s="18"/>
      <c r="K1147" s="18"/>
      <c r="L1147" s="32">
        <f>ROUND(L1145/L1146,4)</f>
        <v>6.8516000000000004</v>
      </c>
    </row>
    <row r="1148" spans="1:12" ht="15" customHeight="1">
      <c r="A1148" s="3"/>
      <c r="B1148" s="3"/>
      <c r="C1148" s="3"/>
      <c r="D1148" s="3"/>
      <c r="E1148" s="3"/>
      <c r="F1148" s="3"/>
      <c r="G1148" s="3"/>
      <c r="H1148" s="18" t="s">
        <v>160</v>
      </c>
      <c r="I1148" s="18"/>
      <c r="J1148" s="18"/>
      <c r="K1148" s="18"/>
      <c r="L1148" s="32">
        <f>ROUND((((D1140*J1140)+L1144)/L1146)*0.04367,4)</f>
        <v>0.17019999999999999</v>
      </c>
    </row>
    <row r="1149" spans="1:12" ht="15" customHeight="1">
      <c r="A1149" s="3"/>
      <c r="B1149" s="3"/>
      <c r="C1149" s="3"/>
      <c r="D1149" s="3"/>
      <c r="E1149" s="3"/>
      <c r="F1149" s="3"/>
      <c r="G1149" s="3"/>
      <c r="H1149" s="18" t="s">
        <v>39</v>
      </c>
      <c r="I1149" s="18"/>
      <c r="J1149" s="18"/>
      <c r="K1149" s="18"/>
      <c r="L1149" s="32">
        <f>SUM(L1147,L1148)</f>
        <v>7.0218000000000007</v>
      </c>
    </row>
    <row r="1150" spans="1:12" ht="15" customHeight="1">
      <c r="A1150" s="3"/>
      <c r="B1150" s="3"/>
      <c r="C1150" s="3"/>
      <c r="D1150" s="3"/>
      <c r="E1150" s="3"/>
      <c r="F1150" s="3"/>
      <c r="G1150" s="3"/>
      <c r="H1150" s="18" t="s">
        <v>13</v>
      </c>
      <c r="I1150" s="18"/>
      <c r="J1150" s="18"/>
      <c r="K1150" s="18"/>
      <c r="L1150" s="19">
        <f>ROUND(SUM(L1149),4)</f>
        <v>7.0217999999999998</v>
      </c>
    </row>
    <row r="1151" spans="1:12" ht="9.9499999999999993" customHeight="1">
      <c r="A1151" s="3"/>
      <c r="B1151" s="3"/>
      <c r="C1151" s="3"/>
      <c r="D1151" s="3"/>
      <c r="E1151" s="3"/>
      <c r="F1151" s="3"/>
      <c r="G1151" s="3"/>
      <c r="H1151" s="4"/>
      <c r="I1151" s="4"/>
      <c r="J1151" s="4"/>
      <c r="K1151" s="4"/>
      <c r="L1151" s="4"/>
    </row>
    <row r="1152" spans="1:12" ht="20.100000000000001" customHeight="1">
      <c r="A1152" s="5" t="s">
        <v>350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</row>
    <row r="1153" spans="1:12" ht="12.95" customHeight="1">
      <c r="A1153" s="47" t="s">
        <v>113</v>
      </c>
      <c r="B1153" s="47"/>
      <c r="C1153" s="47"/>
      <c r="D1153" s="48" t="s">
        <v>114</v>
      </c>
      <c r="E1153" s="48"/>
      <c r="F1153" s="24" t="s">
        <v>115</v>
      </c>
      <c r="G1153" s="24"/>
      <c r="H1153" s="24" t="s">
        <v>116</v>
      </c>
      <c r="I1153" s="24"/>
      <c r="J1153" s="24"/>
      <c r="K1153" s="24"/>
      <c r="L1153" s="24" t="s">
        <v>65</v>
      </c>
    </row>
    <row r="1154" spans="1:12" ht="12" customHeight="1">
      <c r="A1154" s="47"/>
      <c r="B1154" s="47"/>
      <c r="C1154" s="47"/>
      <c r="D1154" s="48"/>
      <c r="E1154" s="48"/>
      <c r="F1154" s="8" t="s">
        <v>117</v>
      </c>
      <c r="G1154" s="8" t="s">
        <v>118</v>
      </c>
      <c r="H1154" s="7" t="s">
        <v>117</v>
      </c>
      <c r="I1154" s="7"/>
      <c r="J1154" s="7" t="s">
        <v>118</v>
      </c>
      <c r="K1154" s="7"/>
      <c r="L1154" s="24"/>
    </row>
    <row r="1155" spans="1:12" ht="15" customHeight="1">
      <c r="A1155" s="25" t="s">
        <v>351</v>
      </c>
      <c r="B1155" s="26" t="s">
        <v>352</v>
      </c>
      <c r="C1155" s="26"/>
      <c r="D1155" s="34">
        <v>1</v>
      </c>
      <c r="E1155" s="34"/>
      <c r="F1155" s="49">
        <v>1</v>
      </c>
      <c r="G1155" s="49">
        <v>0</v>
      </c>
      <c r="H1155" s="50">
        <v>12.821</v>
      </c>
      <c r="I1155" s="50"/>
      <c r="J1155" s="50">
        <v>2.7730000000000001</v>
      </c>
      <c r="K1155" s="50"/>
      <c r="L1155" s="32">
        <f>ROUND(D1155*(ROUND(F1155*H1155,4)+ROUND(G1155*J1155,4)),4)</f>
        <v>12.821</v>
      </c>
    </row>
    <row r="1156" spans="1:12" ht="15" customHeight="1">
      <c r="A1156" s="3"/>
      <c r="B1156" s="3"/>
      <c r="C1156" s="3"/>
      <c r="D1156" s="3"/>
      <c r="E1156" s="3"/>
      <c r="F1156" s="3"/>
      <c r="G1156" s="3"/>
      <c r="H1156" s="30" t="s">
        <v>121</v>
      </c>
      <c r="I1156" s="30"/>
      <c r="J1156" s="30"/>
      <c r="K1156" s="30"/>
      <c r="L1156" s="51">
        <f>SUM(L1154:L1155)</f>
        <v>12.821</v>
      </c>
    </row>
    <row r="1157" spans="1:12" ht="20.100000000000001" customHeight="1">
      <c r="A1157" s="22" t="s">
        <v>63</v>
      </c>
      <c r="B1157" s="22"/>
      <c r="C1157" s="22"/>
      <c r="D1157" s="22"/>
      <c r="E1157" s="22"/>
      <c r="F1157" s="22"/>
      <c r="G1157" s="23" t="s">
        <v>3</v>
      </c>
      <c r="H1157" s="24" t="s">
        <v>19</v>
      </c>
      <c r="I1157" s="24"/>
      <c r="J1157" s="24" t="s">
        <v>64</v>
      </c>
      <c r="K1157" s="24"/>
      <c r="L1157" s="23" t="s">
        <v>65</v>
      </c>
    </row>
    <row r="1158" spans="1:12" ht="15" customHeight="1">
      <c r="A1158" s="25" t="s">
        <v>69</v>
      </c>
      <c r="B1158" s="33" t="s">
        <v>70</v>
      </c>
      <c r="C1158" s="33"/>
      <c r="D1158" s="33"/>
      <c r="E1158" s="33"/>
      <c r="F1158" s="33"/>
      <c r="G1158" s="25" t="s">
        <v>68</v>
      </c>
      <c r="H1158" s="34">
        <v>2</v>
      </c>
      <c r="I1158" s="34"/>
      <c r="J1158" s="35">
        <v>23.6</v>
      </c>
      <c r="K1158" s="35"/>
      <c r="L1158" s="36">
        <f>ROUND(ROUND(H1158,8)*J1158,2)</f>
        <v>47.2</v>
      </c>
    </row>
    <row r="1159" spans="1:12" ht="15" customHeight="1">
      <c r="A1159" s="3"/>
      <c r="B1159" s="3"/>
      <c r="C1159" s="3"/>
      <c r="D1159" s="3"/>
      <c r="E1159" s="3"/>
      <c r="F1159" s="3"/>
      <c r="G1159" s="3"/>
      <c r="H1159" s="30" t="s">
        <v>71</v>
      </c>
      <c r="I1159" s="30"/>
      <c r="J1159" s="30"/>
      <c r="K1159" s="30"/>
      <c r="L1159" s="37">
        <f>SUM(L1158:L1158)</f>
        <v>47.2</v>
      </c>
    </row>
    <row r="1160" spans="1:12" ht="15" customHeight="1">
      <c r="A1160" s="3"/>
      <c r="B1160" s="3"/>
      <c r="C1160" s="3"/>
      <c r="D1160" s="3"/>
      <c r="E1160" s="3"/>
      <c r="F1160" s="3"/>
      <c r="G1160" s="3"/>
      <c r="H1160" s="18" t="s">
        <v>72</v>
      </c>
      <c r="I1160" s="18"/>
      <c r="J1160" s="18"/>
      <c r="K1160" s="18"/>
      <c r="L1160" s="32">
        <f>SUM(L1156,L1159)</f>
        <v>60.021000000000001</v>
      </c>
    </row>
    <row r="1161" spans="1:12" ht="15" customHeight="1">
      <c r="A1161" s="3"/>
      <c r="B1161" s="3"/>
      <c r="C1161" s="3"/>
      <c r="D1161" s="3"/>
      <c r="E1161" s="3"/>
      <c r="F1161" s="3"/>
      <c r="G1161" s="3"/>
      <c r="H1161" s="18" t="s">
        <v>73</v>
      </c>
      <c r="I1161" s="18"/>
      <c r="J1161" s="18"/>
      <c r="K1161" s="18"/>
      <c r="L1161" s="38">
        <v>3.1124999999999998</v>
      </c>
    </row>
    <row r="1162" spans="1:12" ht="15" customHeight="1">
      <c r="A1162" s="3"/>
      <c r="B1162" s="3"/>
      <c r="C1162" s="3"/>
      <c r="D1162" s="3"/>
      <c r="E1162" s="3"/>
      <c r="F1162" s="3"/>
      <c r="G1162" s="3"/>
      <c r="H1162" s="18" t="s">
        <v>74</v>
      </c>
      <c r="I1162" s="18"/>
      <c r="J1162" s="18"/>
      <c r="K1162" s="18"/>
      <c r="L1162" s="32">
        <f>ROUND(L1160/L1161,4)</f>
        <v>19.283899999999999</v>
      </c>
    </row>
    <row r="1163" spans="1:12" ht="15" customHeight="1">
      <c r="A1163" s="3"/>
      <c r="B1163" s="3"/>
      <c r="C1163" s="3"/>
      <c r="D1163" s="3"/>
      <c r="E1163" s="3"/>
      <c r="F1163" s="3"/>
      <c r="G1163" s="3"/>
      <c r="H1163" s="18" t="s">
        <v>160</v>
      </c>
      <c r="I1163" s="18"/>
      <c r="J1163" s="18"/>
      <c r="K1163" s="18"/>
      <c r="L1163" s="32">
        <f>ROUND((((D1155*J1155)+L1159)/L1161)*0.04367,4)</f>
        <v>0.70109999999999995</v>
      </c>
    </row>
    <row r="1164" spans="1:12" ht="15" customHeight="1">
      <c r="A1164" s="3"/>
      <c r="B1164" s="3"/>
      <c r="C1164" s="3"/>
      <c r="D1164" s="3"/>
      <c r="E1164" s="3"/>
      <c r="F1164" s="3"/>
      <c r="G1164" s="3"/>
      <c r="H1164" s="18" t="s">
        <v>39</v>
      </c>
      <c r="I1164" s="18"/>
      <c r="J1164" s="18"/>
      <c r="K1164" s="18"/>
      <c r="L1164" s="32">
        <f>SUM(L1162,L1163)</f>
        <v>19.984999999999999</v>
      </c>
    </row>
    <row r="1165" spans="1:12" ht="15" customHeight="1">
      <c r="A1165" s="3"/>
      <c r="B1165" s="3"/>
      <c r="C1165" s="3"/>
      <c r="D1165" s="3"/>
      <c r="E1165" s="3"/>
      <c r="F1165" s="3"/>
      <c r="G1165" s="3"/>
      <c r="H1165" s="18" t="s">
        <v>13</v>
      </c>
      <c r="I1165" s="18"/>
      <c r="J1165" s="18"/>
      <c r="K1165" s="18"/>
      <c r="L1165" s="19">
        <f>ROUND(SUM(L1164),4)</f>
        <v>19.984999999999999</v>
      </c>
    </row>
    <row r="1166" spans="1:12" ht="9.9499999999999993" customHeight="1">
      <c r="A1166" s="3"/>
      <c r="B1166" s="3"/>
      <c r="C1166" s="3"/>
      <c r="D1166" s="3"/>
      <c r="E1166" s="3"/>
      <c r="F1166" s="3"/>
      <c r="G1166" s="3"/>
      <c r="H1166" s="4"/>
      <c r="I1166" s="4"/>
      <c r="J1166" s="4"/>
      <c r="K1166" s="4"/>
      <c r="L1166" s="4"/>
    </row>
    <row r="1167" spans="1:12" ht="20.100000000000001" customHeight="1">
      <c r="A1167" s="5" t="s">
        <v>353</v>
      </c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</row>
    <row r="1168" spans="1:12" ht="12.95" customHeight="1">
      <c r="A1168" s="47" t="s">
        <v>113</v>
      </c>
      <c r="B1168" s="47"/>
      <c r="C1168" s="47"/>
      <c r="D1168" s="48" t="s">
        <v>114</v>
      </c>
      <c r="E1168" s="48"/>
      <c r="F1168" s="24" t="s">
        <v>115</v>
      </c>
      <c r="G1168" s="24"/>
      <c r="H1168" s="24" t="s">
        <v>116</v>
      </c>
      <c r="I1168" s="24"/>
      <c r="J1168" s="24"/>
      <c r="K1168" s="24"/>
      <c r="L1168" s="24" t="s">
        <v>65</v>
      </c>
    </row>
    <row r="1169" spans="1:12" ht="12" customHeight="1">
      <c r="A1169" s="47"/>
      <c r="B1169" s="47"/>
      <c r="C1169" s="47"/>
      <c r="D1169" s="48"/>
      <c r="E1169" s="48"/>
      <c r="F1169" s="8" t="s">
        <v>117</v>
      </c>
      <c r="G1169" s="8" t="s">
        <v>118</v>
      </c>
      <c r="H1169" s="7" t="s">
        <v>117</v>
      </c>
      <c r="I1169" s="7"/>
      <c r="J1169" s="7" t="s">
        <v>118</v>
      </c>
      <c r="K1169" s="7"/>
      <c r="L1169" s="24"/>
    </row>
    <row r="1170" spans="1:12" ht="15" customHeight="1">
      <c r="A1170" s="25" t="s">
        <v>162</v>
      </c>
      <c r="B1170" s="26" t="s">
        <v>163</v>
      </c>
      <c r="C1170" s="26"/>
      <c r="D1170" s="34">
        <v>1</v>
      </c>
      <c r="E1170" s="34"/>
      <c r="F1170" s="49">
        <v>0.9</v>
      </c>
      <c r="G1170" s="49">
        <v>0.1</v>
      </c>
      <c r="H1170" s="50">
        <v>363.31920000000002</v>
      </c>
      <c r="I1170" s="50"/>
      <c r="J1170" s="50">
        <v>98.161299999999997</v>
      </c>
      <c r="K1170" s="50"/>
      <c r="L1170" s="32">
        <f>ROUND(D1170*(ROUND(F1170*H1170,4)+ROUND(G1170*J1170,4)),4)</f>
        <v>336.80340000000001</v>
      </c>
    </row>
    <row r="1171" spans="1:12" ht="15" customHeight="1">
      <c r="A1171" s="25" t="s">
        <v>164</v>
      </c>
      <c r="B1171" s="26" t="s">
        <v>165</v>
      </c>
      <c r="C1171" s="26"/>
      <c r="D1171" s="34">
        <v>1</v>
      </c>
      <c r="E1171" s="34"/>
      <c r="F1171" s="49">
        <v>0.52</v>
      </c>
      <c r="G1171" s="49">
        <v>0.48</v>
      </c>
      <c r="H1171" s="50">
        <v>4.9721000000000002</v>
      </c>
      <c r="I1171" s="50"/>
      <c r="J1171" s="50">
        <v>3.4624999999999999</v>
      </c>
      <c r="K1171" s="50"/>
      <c r="L1171" s="32">
        <f>ROUND(D1171*(ROUND(F1171*H1171,4)+ROUND(G1171*J1171,4)),4)</f>
        <v>4.2474999999999996</v>
      </c>
    </row>
    <row r="1172" spans="1:12" ht="15" customHeight="1">
      <c r="A1172" s="25" t="s">
        <v>166</v>
      </c>
      <c r="B1172" s="26" t="s">
        <v>167</v>
      </c>
      <c r="C1172" s="26"/>
      <c r="D1172" s="34">
        <v>1</v>
      </c>
      <c r="E1172" s="34"/>
      <c r="F1172" s="49">
        <v>0.28999999999999998</v>
      </c>
      <c r="G1172" s="49">
        <v>0.71</v>
      </c>
      <c r="H1172" s="50">
        <v>340.26949999999999</v>
      </c>
      <c r="I1172" s="50"/>
      <c r="J1172" s="50">
        <v>147.41380000000001</v>
      </c>
      <c r="K1172" s="50"/>
      <c r="L1172" s="32">
        <f>ROUND(D1172*(ROUND(F1172*H1172,4)+ROUND(G1172*J1172,4)),4)</f>
        <v>203.34200000000001</v>
      </c>
    </row>
    <row r="1173" spans="1:12" ht="15.95" customHeight="1">
      <c r="A1173" s="25" t="s">
        <v>168</v>
      </c>
      <c r="B1173" s="26" t="s">
        <v>169</v>
      </c>
      <c r="C1173" s="26"/>
      <c r="D1173" s="34">
        <v>1</v>
      </c>
      <c r="E1173" s="34"/>
      <c r="F1173" s="49">
        <v>1</v>
      </c>
      <c r="G1173" s="49">
        <v>0</v>
      </c>
      <c r="H1173" s="50">
        <v>237.51509999999999</v>
      </c>
      <c r="I1173" s="50"/>
      <c r="J1173" s="50">
        <v>106.0881</v>
      </c>
      <c r="K1173" s="50"/>
      <c r="L1173" s="32">
        <f>ROUND(D1173*(ROUND(F1173*H1173,4)+ROUND(G1173*J1173,4)),4)</f>
        <v>237.51509999999999</v>
      </c>
    </row>
    <row r="1174" spans="1:12" ht="15" customHeight="1">
      <c r="A1174" s="25" t="s">
        <v>170</v>
      </c>
      <c r="B1174" s="26" t="s">
        <v>171</v>
      </c>
      <c r="C1174" s="26"/>
      <c r="D1174" s="34">
        <v>1</v>
      </c>
      <c r="E1174" s="34"/>
      <c r="F1174" s="49">
        <v>0.52</v>
      </c>
      <c r="G1174" s="49">
        <v>0.48</v>
      </c>
      <c r="H1174" s="50">
        <v>176.59729999999999</v>
      </c>
      <c r="I1174" s="50"/>
      <c r="J1174" s="50">
        <v>68.825400000000002</v>
      </c>
      <c r="K1174" s="50"/>
      <c r="L1174" s="32">
        <f>ROUND(D1174*(ROUND(F1174*H1174,4)+ROUND(G1174*J1174,4)),4)</f>
        <v>124.8668</v>
      </c>
    </row>
    <row r="1175" spans="1:12" ht="15" customHeight="1">
      <c r="A1175" s="3"/>
      <c r="B1175" s="3"/>
      <c r="C1175" s="3"/>
      <c r="D1175" s="3"/>
      <c r="E1175" s="3"/>
      <c r="F1175" s="3"/>
      <c r="G1175" s="3"/>
      <c r="H1175" s="30" t="s">
        <v>121</v>
      </c>
      <c r="I1175" s="30"/>
      <c r="J1175" s="30"/>
      <c r="K1175" s="30"/>
      <c r="L1175" s="51">
        <f>SUM(L1169:L1174)</f>
        <v>906.77480000000003</v>
      </c>
    </row>
    <row r="1176" spans="1:12" ht="20.100000000000001" customHeight="1">
      <c r="A1176" s="22" t="s">
        <v>63</v>
      </c>
      <c r="B1176" s="22"/>
      <c r="C1176" s="22"/>
      <c r="D1176" s="22"/>
      <c r="E1176" s="22"/>
      <c r="F1176" s="22"/>
      <c r="G1176" s="23" t="s">
        <v>3</v>
      </c>
      <c r="H1176" s="24" t="s">
        <v>19</v>
      </c>
      <c r="I1176" s="24"/>
      <c r="J1176" s="24" t="s">
        <v>64</v>
      </c>
      <c r="K1176" s="24"/>
      <c r="L1176" s="23" t="s">
        <v>65</v>
      </c>
    </row>
    <row r="1177" spans="1:12" ht="15" customHeight="1">
      <c r="A1177" s="25" t="s">
        <v>69</v>
      </c>
      <c r="B1177" s="33" t="s">
        <v>70</v>
      </c>
      <c r="C1177" s="33"/>
      <c r="D1177" s="33"/>
      <c r="E1177" s="33"/>
      <c r="F1177" s="33"/>
      <c r="G1177" s="25" t="s">
        <v>68</v>
      </c>
      <c r="H1177" s="34">
        <v>1</v>
      </c>
      <c r="I1177" s="34"/>
      <c r="J1177" s="35">
        <v>23.6</v>
      </c>
      <c r="K1177" s="35"/>
      <c r="L1177" s="36">
        <f>ROUND(ROUND(H1177,8)*J1177,2)</f>
        <v>23.6</v>
      </c>
    </row>
    <row r="1178" spans="1:12" ht="15" customHeight="1">
      <c r="A1178" s="3"/>
      <c r="B1178" s="3"/>
      <c r="C1178" s="3"/>
      <c r="D1178" s="3"/>
      <c r="E1178" s="3"/>
      <c r="F1178" s="3"/>
      <c r="G1178" s="3"/>
      <c r="H1178" s="30" t="s">
        <v>71</v>
      </c>
      <c r="I1178" s="30"/>
      <c r="J1178" s="30"/>
      <c r="K1178" s="30"/>
      <c r="L1178" s="37">
        <f>SUM(L1177:L1177)</f>
        <v>23.6</v>
      </c>
    </row>
    <row r="1179" spans="1:12" ht="15" customHeight="1">
      <c r="A1179" s="3"/>
      <c r="B1179" s="3"/>
      <c r="C1179" s="3"/>
      <c r="D1179" s="3"/>
      <c r="E1179" s="3"/>
      <c r="F1179" s="3"/>
      <c r="G1179" s="3"/>
      <c r="H1179" s="18" t="s">
        <v>72</v>
      </c>
      <c r="I1179" s="18"/>
      <c r="J1179" s="18"/>
      <c r="K1179" s="18"/>
      <c r="L1179" s="32">
        <f>SUM(L1175,L1178)</f>
        <v>930.37480000000005</v>
      </c>
    </row>
    <row r="1180" spans="1:12" ht="15" customHeight="1">
      <c r="A1180" s="3"/>
      <c r="B1180" s="3"/>
      <c r="C1180" s="3"/>
      <c r="D1180" s="3"/>
      <c r="E1180" s="3"/>
      <c r="F1180" s="3"/>
      <c r="G1180" s="3"/>
      <c r="H1180" s="18" t="s">
        <v>73</v>
      </c>
      <c r="I1180" s="18"/>
      <c r="J1180" s="18"/>
      <c r="K1180" s="18"/>
      <c r="L1180" s="38">
        <v>168.2</v>
      </c>
    </row>
    <row r="1181" spans="1:12" ht="15" customHeight="1">
      <c r="A1181" s="3"/>
      <c r="B1181" s="3"/>
      <c r="C1181" s="3"/>
      <c r="D1181" s="3"/>
      <c r="E1181" s="3"/>
      <c r="F1181" s="3"/>
      <c r="G1181" s="3"/>
      <c r="H1181" s="18" t="s">
        <v>74</v>
      </c>
      <c r="I1181" s="18"/>
      <c r="J1181" s="18"/>
      <c r="K1181" s="18"/>
      <c r="L1181" s="32">
        <f>ROUND(L1179/L1180,4)</f>
        <v>5.5313999999999997</v>
      </c>
    </row>
    <row r="1182" spans="1:12" ht="15" customHeight="1">
      <c r="A1182" s="3"/>
      <c r="B1182" s="3"/>
      <c r="C1182" s="3"/>
      <c r="D1182" s="3"/>
      <c r="E1182" s="3"/>
      <c r="F1182" s="3"/>
      <c r="G1182" s="3"/>
      <c r="H1182" s="18" t="s">
        <v>132</v>
      </c>
      <c r="I1182" s="18"/>
      <c r="J1182" s="18"/>
      <c r="K1182" s="18"/>
      <c r="L1182" s="32">
        <f>ROUND((((D1170*J1170)+(D1171*J1171)+(D1172*J1172)+(D1173*J1173)+(D1174*J1174)+L1178)/L1180)*0.13329,4)</f>
        <v>0.35470000000000002</v>
      </c>
    </row>
    <row r="1183" spans="1:12" ht="15" customHeight="1">
      <c r="A1183" s="3"/>
      <c r="B1183" s="3"/>
      <c r="C1183" s="3"/>
      <c r="D1183" s="3"/>
      <c r="E1183" s="3"/>
      <c r="F1183" s="3"/>
      <c r="G1183" s="3"/>
      <c r="H1183" s="18" t="s">
        <v>39</v>
      </c>
      <c r="I1183" s="18"/>
      <c r="J1183" s="18"/>
      <c r="K1183" s="18"/>
      <c r="L1183" s="32">
        <f>SUM(L1181,L1182)</f>
        <v>5.8860999999999999</v>
      </c>
    </row>
    <row r="1184" spans="1:12" ht="15" customHeight="1">
      <c r="A1184" s="3"/>
      <c r="B1184" s="3"/>
      <c r="C1184" s="3"/>
      <c r="D1184" s="3"/>
      <c r="E1184" s="3"/>
      <c r="F1184" s="3"/>
      <c r="G1184" s="3"/>
      <c r="H1184" s="18" t="s">
        <v>13</v>
      </c>
      <c r="I1184" s="18"/>
      <c r="J1184" s="18"/>
      <c r="K1184" s="18"/>
      <c r="L1184" s="19">
        <f>ROUND(SUM(L1183),4)</f>
        <v>5.8860999999999999</v>
      </c>
    </row>
    <row r="1185" spans="1:12" ht="9.9499999999999993" customHeight="1">
      <c r="A1185" s="3"/>
      <c r="B1185" s="3"/>
      <c r="C1185" s="3"/>
      <c r="D1185" s="3"/>
      <c r="E1185" s="3"/>
      <c r="F1185" s="3"/>
      <c r="G1185" s="3"/>
      <c r="H1185" s="4"/>
      <c r="I1185" s="4"/>
      <c r="J1185" s="4"/>
      <c r="K1185" s="4"/>
      <c r="L1185" s="4"/>
    </row>
    <row r="1186" spans="1:12" ht="20.100000000000001" customHeight="1">
      <c r="A1186" s="5" t="s">
        <v>354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</row>
    <row r="1187" spans="1:12" ht="12.95" customHeight="1">
      <c r="A1187" s="47" t="s">
        <v>113</v>
      </c>
      <c r="B1187" s="47"/>
      <c r="C1187" s="47"/>
      <c r="D1187" s="48" t="s">
        <v>114</v>
      </c>
      <c r="E1187" s="48"/>
      <c r="F1187" s="24" t="s">
        <v>115</v>
      </c>
      <c r="G1187" s="24"/>
      <c r="H1187" s="24" t="s">
        <v>116</v>
      </c>
      <c r="I1187" s="24"/>
      <c r="J1187" s="24"/>
      <c r="K1187" s="24"/>
      <c r="L1187" s="24" t="s">
        <v>65</v>
      </c>
    </row>
    <row r="1188" spans="1:12" ht="12" customHeight="1">
      <c r="A1188" s="47"/>
      <c r="B1188" s="47"/>
      <c r="C1188" s="47"/>
      <c r="D1188" s="48"/>
      <c r="E1188" s="48"/>
      <c r="F1188" s="8" t="s">
        <v>117</v>
      </c>
      <c r="G1188" s="8" t="s">
        <v>118</v>
      </c>
      <c r="H1188" s="7" t="s">
        <v>117</v>
      </c>
      <c r="I1188" s="7"/>
      <c r="J1188" s="7" t="s">
        <v>118</v>
      </c>
      <c r="K1188" s="7"/>
      <c r="L1188" s="24"/>
    </row>
    <row r="1189" spans="1:12" ht="15" customHeight="1">
      <c r="A1189" s="25" t="s">
        <v>158</v>
      </c>
      <c r="B1189" s="26" t="s">
        <v>159</v>
      </c>
      <c r="C1189" s="26"/>
      <c r="D1189" s="34">
        <v>1</v>
      </c>
      <c r="E1189" s="34"/>
      <c r="F1189" s="49">
        <v>1</v>
      </c>
      <c r="G1189" s="49">
        <v>0</v>
      </c>
      <c r="H1189" s="50">
        <v>454.69709999999998</v>
      </c>
      <c r="I1189" s="50"/>
      <c r="J1189" s="50">
        <v>185.14850000000001</v>
      </c>
      <c r="K1189" s="50"/>
      <c r="L1189" s="32">
        <f>ROUND(D1189*(ROUND(F1189*H1189,4)+ROUND(G1189*J1189,4)),4)</f>
        <v>454.69709999999998</v>
      </c>
    </row>
    <row r="1190" spans="1:12" ht="15" customHeight="1">
      <c r="A1190" s="3"/>
      <c r="B1190" s="3"/>
      <c r="C1190" s="3"/>
      <c r="D1190" s="3"/>
      <c r="E1190" s="3"/>
      <c r="F1190" s="3"/>
      <c r="G1190" s="3"/>
      <c r="H1190" s="30" t="s">
        <v>121</v>
      </c>
      <c r="I1190" s="30"/>
      <c r="J1190" s="30"/>
      <c r="K1190" s="30"/>
      <c r="L1190" s="51">
        <f>SUM(L1188:L1189)</f>
        <v>454.69709999999998</v>
      </c>
    </row>
    <row r="1191" spans="1:12" ht="20.100000000000001" customHeight="1">
      <c r="A1191" s="22" t="s">
        <v>63</v>
      </c>
      <c r="B1191" s="22"/>
      <c r="C1191" s="22"/>
      <c r="D1191" s="22"/>
      <c r="E1191" s="22"/>
      <c r="F1191" s="22"/>
      <c r="G1191" s="23" t="s">
        <v>3</v>
      </c>
      <c r="H1191" s="24" t="s">
        <v>19</v>
      </c>
      <c r="I1191" s="24"/>
      <c r="J1191" s="24" t="s">
        <v>64</v>
      </c>
      <c r="K1191" s="24"/>
      <c r="L1191" s="23" t="s">
        <v>65</v>
      </c>
    </row>
    <row r="1192" spans="1:12" ht="15" customHeight="1">
      <c r="A1192" s="25" t="s">
        <v>69</v>
      </c>
      <c r="B1192" s="33" t="s">
        <v>70</v>
      </c>
      <c r="C1192" s="33"/>
      <c r="D1192" s="33"/>
      <c r="E1192" s="33"/>
      <c r="F1192" s="33"/>
      <c r="G1192" s="25" t="s">
        <v>68</v>
      </c>
      <c r="H1192" s="34">
        <v>1</v>
      </c>
      <c r="I1192" s="34"/>
      <c r="J1192" s="35">
        <v>23.6</v>
      </c>
      <c r="K1192" s="35"/>
      <c r="L1192" s="36">
        <f>ROUND(ROUND(H1192,8)*J1192,2)</f>
        <v>23.6</v>
      </c>
    </row>
    <row r="1193" spans="1:12" ht="15" customHeight="1">
      <c r="A1193" s="3"/>
      <c r="B1193" s="3"/>
      <c r="C1193" s="3"/>
      <c r="D1193" s="3"/>
      <c r="E1193" s="3"/>
      <c r="F1193" s="3"/>
      <c r="G1193" s="3"/>
      <c r="H1193" s="30" t="s">
        <v>71</v>
      </c>
      <c r="I1193" s="30"/>
      <c r="J1193" s="30"/>
      <c r="K1193" s="30"/>
      <c r="L1193" s="37">
        <f>SUM(L1192:L1192)</f>
        <v>23.6</v>
      </c>
    </row>
    <row r="1194" spans="1:12" ht="15" customHeight="1">
      <c r="A1194" s="3"/>
      <c r="B1194" s="3"/>
      <c r="C1194" s="3"/>
      <c r="D1194" s="3"/>
      <c r="E1194" s="3"/>
      <c r="F1194" s="3"/>
      <c r="G1194" s="3"/>
      <c r="H1194" s="18" t="s">
        <v>72</v>
      </c>
      <c r="I1194" s="18"/>
      <c r="J1194" s="18"/>
      <c r="K1194" s="18"/>
      <c r="L1194" s="32">
        <f>SUM(L1190,L1193)</f>
        <v>478.2971</v>
      </c>
    </row>
    <row r="1195" spans="1:12" ht="15" customHeight="1">
      <c r="A1195" s="3"/>
      <c r="B1195" s="3"/>
      <c r="C1195" s="3"/>
      <c r="D1195" s="3"/>
      <c r="E1195" s="3"/>
      <c r="F1195" s="3"/>
      <c r="G1195" s="3"/>
      <c r="H1195" s="18" t="s">
        <v>73</v>
      </c>
      <c r="I1195" s="18"/>
      <c r="J1195" s="18"/>
      <c r="K1195" s="18"/>
      <c r="L1195" s="38">
        <v>176.81</v>
      </c>
    </row>
    <row r="1196" spans="1:12" ht="15" customHeight="1">
      <c r="A1196" s="3"/>
      <c r="B1196" s="3"/>
      <c r="C1196" s="3"/>
      <c r="D1196" s="3"/>
      <c r="E1196" s="3"/>
      <c r="F1196" s="3"/>
      <c r="G1196" s="3"/>
      <c r="H1196" s="18" t="s">
        <v>74</v>
      </c>
      <c r="I1196" s="18"/>
      <c r="J1196" s="18"/>
      <c r="K1196" s="18"/>
      <c r="L1196" s="32">
        <f>ROUND(L1194/L1195,4)</f>
        <v>2.7050999999999998</v>
      </c>
    </row>
    <row r="1197" spans="1:12" ht="15" customHeight="1">
      <c r="A1197" s="3"/>
      <c r="B1197" s="3"/>
      <c r="C1197" s="3"/>
      <c r="D1197" s="3"/>
      <c r="E1197" s="3"/>
      <c r="F1197" s="3"/>
      <c r="G1197" s="3"/>
      <c r="H1197" s="18" t="s">
        <v>355</v>
      </c>
      <c r="I1197" s="18"/>
      <c r="J1197" s="18"/>
      <c r="K1197" s="18"/>
      <c r="L1197" s="32">
        <f>ROUND((((D1189*J1189)+L1193)/L1195)*0.0278,4)</f>
        <v>3.2800000000000003E-2</v>
      </c>
    </row>
    <row r="1198" spans="1:12" ht="15" customHeight="1">
      <c r="A1198" s="3"/>
      <c r="B1198" s="3"/>
      <c r="C1198" s="3"/>
      <c r="D1198" s="3"/>
      <c r="E1198" s="3"/>
      <c r="F1198" s="3"/>
      <c r="G1198" s="3"/>
      <c r="H1198" s="18" t="s">
        <v>39</v>
      </c>
      <c r="I1198" s="18"/>
      <c r="J1198" s="18"/>
      <c r="K1198" s="18"/>
      <c r="L1198" s="32">
        <f>SUM(L1196,L1197)</f>
        <v>2.7378999999999998</v>
      </c>
    </row>
    <row r="1199" spans="1:12" ht="15" customHeight="1">
      <c r="A1199" s="17" t="s">
        <v>356</v>
      </c>
      <c r="B1199" s="17"/>
      <c r="C1199" s="17"/>
      <c r="D1199" s="17"/>
      <c r="E1199" s="3"/>
      <c r="F1199" s="3"/>
      <c r="G1199" s="3"/>
      <c r="H1199" s="18" t="s">
        <v>13</v>
      </c>
      <c r="I1199" s="18"/>
      <c r="J1199" s="18"/>
      <c r="K1199" s="18"/>
      <c r="L1199" s="19">
        <f>ROUND(SUM(L1198),4)</f>
        <v>2.7378999999999998</v>
      </c>
    </row>
    <row r="1200" spans="1:12" ht="9.9499999999999993" customHeight="1">
      <c r="A1200" s="3"/>
      <c r="B1200" s="3"/>
      <c r="C1200" s="3"/>
      <c r="D1200" s="3"/>
      <c r="E1200" s="3"/>
      <c r="F1200" s="3"/>
      <c r="G1200" s="3"/>
      <c r="H1200" s="4"/>
      <c r="I1200" s="4"/>
      <c r="J1200" s="4"/>
      <c r="K1200" s="4"/>
      <c r="L1200" s="4"/>
    </row>
    <row r="1201" spans="1:12" ht="20.100000000000001" customHeight="1">
      <c r="A1201" s="5" t="s">
        <v>357</v>
      </c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</row>
    <row r="1202" spans="1:12" ht="12.95" customHeight="1">
      <c r="A1202" s="47" t="s">
        <v>113</v>
      </c>
      <c r="B1202" s="47"/>
      <c r="C1202" s="47"/>
      <c r="D1202" s="48" t="s">
        <v>114</v>
      </c>
      <c r="E1202" s="48"/>
      <c r="F1202" s="24" t="s">
        <v>115</v>
      </c>
      <c r="G1202" s="24"/>
      <c r="H1202" s="24" t="s">
        <v>116</v>
      </c>
      <c r="I1202" s="24"/>
      <c r="J1202" s="24"/>
      <c r="K1202" s="24"/>
      <c r="L1202" s="24" t="s">
        <v>65</v>
      </c>
    </row>
    <row r="1203" spans="1:12" ht="12" customHeight="1">
      <c r="A1203" s="47"/>
      <c r="B1203" s="47"/>
      <c r="C1203" s="47"/>
      <c r="D1203" s="48"/>
      <c r="E1203" s="48"/>
      <c r="F1203" s="8" t="s">
        <v>117</v>
      </c>
      <c r="G1203" s="8" t="s">
        <v>118</v>
      </c>
      <c r="H1203" s="7" t="s">
        <v>117</v>
      </c>
      <c r="I1203" s="7"/>
      <c r="J1203" s="7" t="s">
        <v>118</v>
      </c>
      <c r="K1203" s="7"/>
      <c r="L1203" s="24"/>
    </row>
    <row r="1204" spans="1:12" ht="15" customHeight="1">
      <c r="A1204" s="25" t="s">
        <v>358</v>
      </c>
      <c r="B1204" s="26" t="s">
        <v>359</v>
      </c>
      <c r="C1204" s="26"/>
      <c r="D1204" s="34">
        <v>1</v>
      </c>
      <c r="E1204" s="34"/>
      <c r="F1204" s="49">
        <v>1</v>
      </c>
      <c r="G1204" s="49">
        <v>0</v>
      </c>
      <c r="H1204" s="50">
        <v>319.18150000000003</v>
      </c>
      <c r="I1204" s="50"/>
      <c r="J1204" s="50">
        <v>145.80959999999999</v>
      </c>
      <c r="K1204" s="50"/>
      <c r="L1204" s="32">
        <f>ROUND(D1204*(ROUND(F1204*H1204,4)+ROUND(G1204*J1204,4)),4)</f>
        <v>319.18150000000003</v>
      </c>
    </row>
    <row r="1205" spans="1:12" ht="15" customHeight="1">
      <c r="A1205" s="3"/>
      <c r="B1205" s="3"/>
      <c r="C1205" s="3"/>
      <c r="D1205" s="3"/>
      <c r="E1205" s="3"/>
      <c r="F1205" s="3"/>
      <c r="G1205" s="3"/>
      <c r="H1205" s="30" t="s">
        <v>121</v>
      </c>
      <c r="I1205" s="30"/>
      <c r="J1205" s="30"/>
      <c r="K1205" s="30"/>
      <c r="L1205" s="51">
        <f>SUM(L1203:L1204)</f>
        <v>319.18150000000003</v>
      </c>
    </row>
    <row r="1206" spans="1:12" ht="15" customHeight="1">
      <c r="A1206" s="3"/>
      <c r="B1206" s="3"/>
      <c r="C1206" s="3"/>
      <c r="D1206" s="3"/>
      <c r="E1206" s="3"/>
      <c r="F1206" s="3"/>
      <c r="G1206" s="3"/>
      <c r="H1206" s="18" t="s">
        <v>72</v>
      </c>
      <c r="I1206" s="18"/>
      <c r="J1206" s="18"/>
      <c r="K1206" s="18"/>
      <c r="L1206" s="32">
        <f>SUM(L1205)</f>
        <v>319.18150000000003</v>
      </c>
    </row>
    <row r="1207" spans="1:12" ht="15" customHeight="1">
      <c r="A1207" s="3"/>
      <c r="B1207" s="3"/>
      <c r="C1207" s="3"/>
      <c r="D1207" s="3"/>
      <c r="E1207" s="3"/>
      <c r="F1207" s="3"/>
      <c r="G1207" s="3"/>
      <c r="H1207" s="18" t="s">
        <v>73</v>
      </c>
      <c r="I1207" s="18"/>
      <c r="J1207" s="18"/>
      <c r="K1207" s="18"/>
      <c r="L1207" s="38">
        <v>8.3025199999999995</v>
      </c>
    </row>
    <row r="1208" spans="1:12" ht="15" customHeight="1">
      <c r="A1208" s="3"/>
      <c r="B1208" s="3"/>
      <c r="C1208" s="3"/>
      <c r="D1208" s="3"/>
      <c r="E1208" s="3"/>
      <c r="F1208" s="3"/>
      <c r="G1208" s="3"/>
      <c r="H1208" s="18" t="s">
        <v>74</v>
      </c>
      <c r="I1208" s="18"/>
      <c r="J1208" s="18"/>
      <c r="K1208" s="18"/>
      <c r="L1208" s="32">
        <f>ROUND(L1206/L1207,4)</f>
        <v>38.443899999999999</v>
      </c>
    </row>
    <row r="1209" spans="1:12" ht="20.100000000000001" customHeight="1">
      <c r="A1209" s="22" t="s">
        <v>75</v>
      </c>
      <c r="B1209" s="22"/>
      <c r="C1209" s="22"/>
      <c r="D1209" s="22"/>
      <c r="E1209" s="22"/>
      <c r="F1209" s="22"/>
      <c r="G1209" s="23" t="s">
        <v>3</v>
      </c>
      <c r="H1209" s="24" t="s">
        <v>19</v>
      </c>
      <c r="I1209" s="24"/>
      <c r="J1209" s="24" t="s">
        <v>76</v>
      </c>
      <c r="K1209" s="24"/>
      <c r="L1209" s="23" t="s">
        <v>20</v>
      </c>
    </row>
    <row r="1210" spans="1:12" ht="15" customHeight="1">
      <c r="A1210" s="25" t="s">
        <v>360</v>
      </c>
      <c r="B1210" s="26" t="s">
        <v>361</v>
      </c>
      <c r="C1210" s="26"/>
      <c r="D1210" s="26"/>
      <c r="E1210" s="26"/>
      <c r="F1210" s="26"/>
      <c r="G1210" s="25" t="s">
        <v>10</v>
      </c>
      <c r="H1210" s="34">
        <v>7.1000000000000002E-4</v>
      </c>
      <c r="I1210" s="34"/>
      <c r="J1210" s="28">
        <v>6328.1</v>
      </c>
      <c r="K1210" s="28"/>
      <c r="L1210" s="29">
        <f>ROUND(ROUND(H1210,8)*J1210,2)</f>
        <v>4.49</v>
      </c>
    </row>
    <row r="1211" spans="1:12" ht="15" customHeight="1">
      <c r="A1211" s="3"/>
      <c r="B1211" s="3"/>
      <c r="C1211" s="3"/>
      <c r="D1211" s="3"/>
      <c r="E1211" s="3"/>
      <c r="F1211" s="3"/>
      <c r="G1211" s="3"/>
      <c r="H1211" s="30" t="s">
        <v>87</v>
      </c>
      <c r="I1211" s="30"/>
      <c r="J1211" s="30"/>
      <c r="K1211" s="30"/>
      <c r="L1211" s="31">
        <f>SUM(L1210:L1210)</f>
        <v>4.49</v>
      </c>
    </row>
    <row r="1212" spans="1:12" ht="20.100000000000001" customHeight="1">
      <c r="A1212" s="22" t="s">
        <v>18</v>
      </c>
      <c r="B1212" s="22"/>
      <c r="C1212" s="22"/>
      <c r="D1212" s="22"/>
      <c r="E1212" s="22"/>
      <c r="F1212" s="22"/>
      <c r="G1212" s="23" t="s">
        <v>3</v>
      </c>
      <c r="H1212" s="24" t="s">
        <v>19</v>
      </c>
      <c r="I1212" s="24"/>
      <c r="J1212" s="24" t="s">
        <v>5</v>
      </c>
      <c r="K1212" s="24"/>
      <c r="L1212" s="23" t="s">
        <v>20</v>
      </c>
    </row>
    <row r="1213" spans="1:12" ht="15" customHeight="1">
      <c r="A1213" s="25" t="s">
        <v>362</v>
      </c>
      <c r="B1213" s="26" t="s">
        <v>363</v>
      </c>
      <c r="C1213" s="26"/>
      <c r="D1213" s="26"/>
      <c r="E1213" s="26"/>
      <c r="F1213" s="26"/>
      <c r="G1213" s="25" t="s">
        <v>364</v>
      </c>
      <c r="H1213" s="27">
        <v>40</v>
      </c>
      <c r="I1213" s="27"/>
      <c r="J1213" s="28">
        <v>0.28000000000000003</v>
      </c>
      <c r="K1213" s="28"/>
      <c r="L1213" s="29">
        <f>ROUND(ROUND(H1213,8)*J1213,2)</f>
        <v>11.2</v>
      </c>
    </row>
    <row r="1214" spans="1:12" ht="15" customHeight="1">
      <c r="A1214" s="3"/>
      <c r="B1214" s="3"/>
      <c r="C1214" s="3"/>
      <c r="D1214" s="3"/>
      <c r="E1214" s="3"/>
      <c r="F1214" s="3"/>
      <c r="G1214" s="3"/>
      <c r="H1214" s="30" t="s">
        <v>38</v>
      </c>
      <c r="I1214" s="30"/>
      <c r="J1214" s="30"/>
      <c r="K1214" s="30"/>
      <c r="L1214" s="31">
        <f>SUM(L1213:L1213)</f>
        <v>11.2</v>
      </c>
    </row>
    <row r="1215" spans="1:12" ht="15" customHeight="1">
      <c r="A1215" s="22" t="s">
        <v>90</v>
      </c>
      <c r="B1215" s="22"/>
      <c r="C1215" s="22"/>
      <c r="D1215" s="7" t="s">
        <v>91</v>
      </c>
      <c r="E1215" s="7"/>
      <c r="F1215" s="7" t="s">
        <v>92</v>
      </c>
      <c r="G1215" s="7"/>
      <c r="H1215" s="7" t="s">
        <v>19</v>
      </c>
      <c r="I1215" s="7"/>
      <c r="J1215" s="7" t="s">
        <v>5</v>
      </c>
      <c r="K1215" s="7"/>
      <c r="L1215" s="8" t="s">
        <v>20</v>
      </c>
    </row>
    <row r="1216" spans="1:12" ht="20.100000000000001" customHeight="1">
      <c r="A1216" s="39" t="s">
        <v>365</v>
      </c>
      <c r="B1216" s="40" t="s">
        <v>366</v>
      </c>
      <c r="C1216" s="40"/>
      <c r="D1216" s="41" t="s">
        <v>94</v>
      </c>
      <c r="E1216" s="41"/>
      <c r="F1216" s="41" t="s">
        <v>367</v>
      </c>
      <c r="G1216" s="41"/>
      <c r="H1216" s="42">
        <v>2.5</v>
      </c>
      <c r="I1216" s="42"/>
      <c r="J1216" s="43">
        <v>3.23</v>
      </c>
      <c r="K1216" s="43"/>
      <c r="L1216" s="44">
        <f>ROUND(ROUND(H1216,8)*J1216,2)</f>
        <v>8.08</v>
      </c>
    </row>
    <row r="1217" spans="1:12" ht="15" customHeight="1">
      <c r="A1217" s="3"/>
      <c r="B1217" s="3"/>
      <c r="C1217" s="3"/>
      <c r="D1217" s="3"/>
      <c r="E1217" s="3"/>
      <c r="F1217" s="3"/>
      <c r="G1217" s="3"/>
      <c r="H1217" s="30" t="s">
        <v>98</v>
      </c>
      <c r="I1217" s="30"/>
      <c r="J1217" s="30"/>
      <c r="K1217" s="30"/>
      <c r="L1217" s="29">
        <f>SUM(L1216:L1216)</f>
        <v>8.08</v>
      </c>
    </row>
    <row r="1218" spans="1:12" ht="12.95" customHeight="1">
      <c r="A1218" s="22" t="s">
        <v>99</v>
      </c>
      <c r="B1218" s="22"/>
      <c r="C1218" s="7" t="s">
        <v>100</v>
      </c>
      <c r="D1218" s="7" t="s">
        <v>101</v>
      </c>
      <c r="E1218" s="7"/>
      <c r="F1218" s="7" t="s">
        <v>102</v>
      </c>
      <c r="G1218" s="7"/>
      <c r="H1218" s="7" t="s">
        <v>103</v>
      </c>
      <c r="I1218" s="7"/>
      <c r="J1218" s="7" t="s">
        <v>104</v>
      </c>
      <c r="K1218" s="7"/>
      <c r="L1218" s="7" t="s">
        <v>20</v>
      </c>
    </row>
    <row r="1219" spans="1:12" ht="12" customHeight="1">
      <c r="A1219" s="22"/>
      <c r="B1219" s="22"/>
      <c r="C1219" s="7"/>
      <c r="D1219" s="7"/>
      <c r="E1219" s="7"/>
      <c r="F1219" s="8" t="s">
        <v>105</v>
      </c>
      <c r="G1219" s="8" t="s">
        <v>106</v>
      </c>
      <c r="H1219" s="8" t="s">
        <v>105</v>
      </c>
      <c r="I1219" s="8" t="s">
        <v>106</v>
      </c>
      <c r="J1219" s="8" t="s">
        <v>105</v>
      </c>
      <c r="K1219" s="8" t="s">
        <v>106</v>
      </c>
      <c r="L1219" s="7"/>
    </row>
    <row r="1220" spans="1:12" ht="20.100000000000001" customHeight="1">
      <c r="A1220" s="39" t="s">
        <v>365</v>
      </c>
      <c r="B1220" s="45" t="s">
        <v>366</v>
      </c>
      <c r="C1220" s="39" t="s">
        <v>108</v>
      </c>
      <c r="D1220" s="42">
        <v>2.5</v>
      </c>
      <c r="E1220" s="42"/>
      <c r="F1220" s="46">
        <v>0</v>
      </c>
      <c r="G1220" s="44">
        <v>1.36</v>
      </c>
      <c r="H1220" s="46">
        <v>0</v>
      </c>
      <c r="I1220" s="44">
        <v>1.0900000000000001</v>
      </c>
      <c r="J1220" s="46">
        <v>0</v>
      </c>
      <c r="K1220" s="44">
        <v>0.89</v>
      </c>
      <c r="L1220" s="44">
        <f>ROUND(D1220*((ROUND(F1220*G1220,2)+ROUND(H1220*I1220,2)+ROUND(J1220*K1220,2))),2)</f>
        <v>0</v>
      </c>
    </row>
    <row r="1221" spans="1:12" ht="15" customHeight="1">
      <c r="A1221" s="3"/>
      <c r="B1221" s="3"/>
      <c r="C1221" s="3"/>
      <c r="D1221" s="3"/>
      <c r="E1221" s="3"/>
      <c r="F1221" s="3"/>
      <c r="G1221" s="3"/>
      <c r="H1221" s="30" t="s">
        <v>111</v>
      </c>
      <c r="I1221" s="30"/>
      <c r="J1221" s="30"/>
      <c r="K1221" s="30"/>
      <c r="L1221" s="29">
        <f>SUM(L1219:L1220)</f>
        <v>0</v>
      </c>
    </row>
    <row r="1222" spans="1:12" ht="15" customHeight="1">
      <c r="A1222" s="3"/>
      <c r="B1222" s="3"/>
      <c r="C1222" s="3"/>
      <c r="D1222" s="3"/>
      <c r="E1222" s="3"/>
      <c r="F1222" s="3"/>
      <c r="G1222" s="3"/>
      <c r="H1222" s="18" t="s">
        <v>39</v>
      </c>
      <c r="I1222" s="18"/>
      <c r="J1222" s="18"/>
      <c r="K1222" s="18"/>
      <c r="L1222" s="32">
        <f>SUM(L1208,L1211,L1214,L1217,L1221)</f>
        <v>62.213899999999995</v>
      </c>
    </row>
    <row r="1223" spans="1:12" ht="15" customHeight="1">
      <c r="A1223" s="3"/>
      <c r="B1223" s="3"/>
      <c r="C1223" s="3"/>
      <c r="D1223" s="3"/>
      <c r="E1223" s="3"/>
      <c r="F1223" s="3"/>
      <c r="G1223" s="3"/>
      <c r="H1223" s="18" t="s">
        <v>13</v>
      </c>
      <c r="I1223" s="18"/>
      <c r="J1223" s="18"/>
      <c r="K1223" s="18"/>
      <c r="L1223" s="19">
        <f>ROUND(SUM(L1222),4)</f>
        <v>62.213900000000002</v>
      </c>
    </row>
    <row r="1224" spans="1:12" ht="9.9499999999999993" customHeight="1">
      <c r="A1224" s="3"/>
      <c r="B1224" s="3"/>
      <c r="C1224" s="3"/>
      <c r="D1224" s="3"/>
      <c r="E1224" s="3"/>
      <c r="F1224" s="3"/>
      <c r="G1224" s="3"/>
      <c r="H1224" s="4"/>
      <c r="I1224" s="4"/>
      <c r="J1224" s="4"/>
      <c r="K1224" s="4"/>
      <c r="L1224" s="4"/>
    </row>
    <row r="1225" spans="1:12" ht="20.100000000000001" customHeight="1">
      <c r="A1225" s="5" t="s">
        <v>368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</row>
    <row r="1226" spans="1:12" ht="12.95" customHeight="1">
      <c r="A1226" s="47" t="s">
        <v>113</v>
      </c>
      <c r="B1226" s="47"/>
      <c r="C1226" s="47"/>
      <c r="D1226" s="48" t="s">
        <v>114</v>
      </c>
      <c r="E1226" s="48"/>
      <c r="F1226" s="24" t="s">
        <v>115</v>
      </c>
      <c r="G1226" s="24"/>
      <c r="H1226" s="24" t="s">
        <v>116</v>
      </c>
      <c r="I1226" s="24"/>
      <c r="J1226" s="24"/>
      <c r="K1226" s="24"/>
      <c r="L1226" s="24" t="s">
        <v>65</v>
      </c>
    </row>
    <row r="1227" spans="1:12" ht="12" customHeight="1">
      <c r="A1227" s="47"/>
      <c r="B1227" s="47"/>
      <c r="C1227" s="47"/>
      <c r="D1227" s="48"/>
      <c r="E1227" s="48"/>
      <c r="F1227" s="8" t="s">
        <v>117</v>
      </c>
      <c r="G1227" s="8" t="s">
        <v>118</v>
      </c>
      <c r="H1227" s="7" t="s">
        <v>117</v>
      </c>
      <c r="I1227" s="7"/>
      <c r="J1227" s="7" t="s">
        <v>118</v>
      </c>
      <c r="K1227" s="7"/>
      <c r="L1227" s="24"/>
    </row>
    <row r="1228" spans="1:12" ht="15.95" customHeight="1">
      <c r="A1228" s="25" t="s">
        <v>348</v>
      </c>
      <c r="B1228" s="26" t="s">
        <v>349</v>
      </c>
      <c r="C1228" s="26"/>
      <c r="D1228" s="34">
        <v>1</v>
      </c>
      <c r="E1228" s="34"/>
      <c r="F1228" s="49">
        <v>1</v>
      </c>
      <c r="G1228" s="49">
        <v>0</v>
      </c>
      <c r="H1228" s="50">
        <v>154.54140000000001</v>
      </c>
      <c r="I1228" s="50"/>
      <c r="J1228" s="50">
        <v>77.704999999999998</v>
      </c>
      <c r="K1228" s="50"/>
      <c r="L1228" s="32">
        <f>ROUND(D1228*(ROUND(F1228*H1228,4)+ROUND(G1228*J1228,4)),4)</f>
        <v>154.54140000000001</v>
      </c>
    </row>
    <row r="1229" spans="1:12" ht="15" customHeight="1">
      <c r="A1229" s="3"/>
      <c r="B1229" s="3"/>
      <c r="C1229" s="3"/>
      <c r="D1229" s="3"/>
      <c r="E1229" s="3"/>
      <c r="F1229" s="3"/>
      <c r="G1229" s="3"/>
      <c r="H1229" s="30" t="s">
        <v>121</v>
      </c>
      <c r="I1229" s="30"/>
      <c r="J1229" s="30"/>
      <c r="K1229" s="30"/>
      <c r="L1229" s="51">
        <f>SUM(L1227:L1228)</f>
        <v>154.54140000000001</v>
      </c>
    </row>
    <row r="1230" spans="1:12" ht="20.100000000000001" customHeight="1">
      <c r="A1230" s="22" t="s">
        <v>63</v>
      </c>
      <c r="B1230" s="22"/>
      <c r="C1230" s="22"/>
      <c r="D1230" s="22"/>
      <c r="E1230" s="22"/>
      <c r="F1230" s="22"/>
      <c r="G1230" s="23" t="s">
        <v>3</v>
      </c>
      <c r="H1230" s="24" t="s">
        <v>19</v>
      </c>
      <c r="I1230" s="24"/>
      <c r="J1230" s="24" t="s">
        <v>64</v>
      </c>
      <c r="K1230" s="24"/>
      <c r="L1230" s="23" t="s">
        <v>65</v>
      </c>
    </row>
    <row r="1231" spans="1:12" ht="15" customHeight="1">
      <c r="A1231" s="25" t="s">
        <v>69</v>
      </c>
      <c r="B1231" s="33" t="s">
        <v>70</v>
      </c>
      <c r="C1231" s="33"/>
      <c r="D1231" s="33"/>
      <c r="E1231" s="33"/>
      <c r="F1231" s="33"/>
      <c r="G1231" s="25" t="s">
        <v>68</v>
      </c>
      <c r="H1231" s="34">
        <v>2</v>
      </c>
      <c r="I1231" s="34"/>
      <c r="J1231" s="35">
        <v>23.6</v>
      </c>
      <c r="K1231" s="35"/>
      <c r="L1231" s="36">
        <f>ROUND(ROUND(H1231,8)*J1231,2)</f>
        <v>47.2</v>
      </c>
    </row>
    <row r="1232" spans="1:12" ht="15" customHeight="1">
      <c r="A1232" s="3"/>
      <c r="B1232" s="3"/>
      <c r="C1232" s="3"/>
      <c r="D1232" s="3"/>
      <c r="E1232" s="3"/>
      <c r="F1232" s="3"/>
      <c r="G1232" s="3"/>
      <c r="H1232" s="30" t="s">
        <v>71</v>
      </c>
      <c r="I1232" s="30"/>
      <c r="J1232" s="30"/>
      <c r="K1232" s="30"/>
      <c r="L1232" s="37">
        <f>SUM(L1231:L1231)</f>
        <v>47.2</v>
      </c>
    </row>
    <row r="1233" spans="1:12" ht="15" customHeight="1">
      <c r="A1233" s="3"/>
      <c r="B1233" s="3"/>
      <c r="C1233" s="3"/>
      <c r="D1233" s="3"/>
      <c r="E1233" s="3"/>
      <c r="F1233" s="3"/>
      <c r="G1233" s="3"/>
      <c r="H1233" s="18" t="s">
        <v>72</v>
      </c>
      <c r="I1233" s="18"/>
      <c r="J1233" s="18"/>
      <c r="K1233" s="18"/>
      <c r="L1233" s="32">
        <f>SUM(L1229,L1232)</f>
        <v>201.7414</v>
      </c>
    </row>
    <row r="1234" spans="1:12" ht="15" customHeight="1">
      <c r="A1234" s="3"/>
      <c r="B1234" s="3"/>
      <c r="C1234" s="3"/>
      <c r="D1234" s="3"/>
      <c r="E1234" s="3"/>
      <c r="F1234" s="3"/>
      <c r="G1234" s="3"/>
      <c r="H1234" s="18" t="s">
        <v>73</v>
      </c>
      <c r="I1234" s="18"/>
      <c r="J1234" s="18"/>
      <c r="K1234" s="18"/>
      <c r="L1234" s="38">
        <v>19.38</v>
      </c>
    </row>
    <row r="1235" spans="1:12" ht="15" customHeight="1">
      <c r="A1235" s="3"/>
      <c r="B1235" s="3"/>
      <c r="C1235" s="3"/>
      <c r="D1235" s="3"/>
      <c r="E1235" s="3"/>
      <c r="F1235" s="3"/>
      <c r="G1235" s="3"/>
      <c r="H1235" s="18" t="s">
        <v>74</v>
      </c>
      <c r="I1235" s="18"/>
      <c r="J1235" s="18"/>
      <c r="K1235" s="18"/>
      <c r="L1235" s="32">
        <f>ROUND(L1233/L1234,4)</f>
        <v>10.409800000000001</v>
      </c>
    </row>
    <row r="1236" spans="1:12" ht="15" customHeight="1">
      <c r="A1236" s="3"/>
      <c r="B1236" s="3"/>
      <c r="C1236" s="3"/>
      <c r="D1236" s="3"/>
      <c r="E1236" s="3"/>
      <c r="F1236" s="3"/>
      <c r="G1236" s="3"/>
      <c r="H1236" s="18" t="s">
        <v>152</v>
      </c>
      <c r="I1236" s="18"/>
      <c r="J1236" s="18"/>
      <c r="K1236" s="18"/>
      <c r="L1236" s="32">
        <f>ROUND((((D1228*J1228)+L1232)/L1234)*0.04722,4)</f>
        <v>0.30430000000000001</v>
      </c>
    </row>
    <row r="1237" spans="1:12" ht="15" customHeight="1">
      <c r="A1237" s="3"/>
      <c r="B1237" s="3"/>
      <c r="C1237" s="3"/>
      <c r="D1237" s="3"/>
      <c r="E1237" s="3"/>
      <c r="F1237" s="3"/>
      <c r="G1237" s="3"/>
      <c r="H1237" s="18" t="s">
        <v>39</v>
      </c>
      <c r="I1237" s="18"/>
      <c r="J1237" s="18"/>
      <c r="K1237" s="18"/>
      <c r="L1237" s="32">
        <f>SUM(L1235,L1236)</f>
        <v>10.7141</v>
      </c>
    </row>
    <row r="1238" spans="1:12" ht="15" customHeight="1">
      <c r="A1238" s="3"/>
      <c r="B1238" s="3"/>
      <c r="C1238" s="3"/>
      <c r="D1238" s="3"/>
      <c r="E1238" s="3"/>
      <c r="F1238" s="3"/>
      <c r="G1238" s="3"/>
      <c r="H1238" s="18" t="s">
        <v>13</v>
      </c>
      <c r="I1238" s="18"/>
      <c r="J1238" s="18"/>
      <c r="K1238" s="18"/>
      <c r="L1238" s="19">
        <f>ROUND(SUM(L1237),4)</f>
        <v>10.7141</v>
      </c>
    </row>
    <row r="1239" spans="1:12" ht="9.9499999999999993" customHeight="1">
      <c r="A1239" s="3"/>
      <c r="B1239" s="3"/>
      <c r="C1239" s="3"/>
      <c r="D1239" s="3"/>
      <c r="E1239" s="3"/>
      <c r="F1239" s="3"/>
      <c r="G1239" s="3"/>
      <c r="H1239" s="4"/>
      <c r="I1239" s="4"/>
      <c r="J1239" s="4"/>
      <c r="K1239" s="4"/>
      <c r="L1239" s="4"/>
    </row>
    <row r="1240" spans="1:12" ht="20.100000000000001" customHeight="1">
      <c r="A1240" s="5" t="s">
        <v>369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</row>
    <row r="1241" spans="1:12" ht="12.95" customHeight="1">
      <c r="A1241" s="47" t="s">
        <v>113</v>
      </c>
      <c r="B1241" s="47"/>
      <c r="C1241" s="47"/>
      <c r="D1241" s="48" t="s">
        <v>114</v>
      </c>
      <c r="E1241" s="48"/>
      <c r="F1241" s="24" t="s">
        <v>115</v>
      </c>
      <c r="G1241" s="24"/>
      <c r="H1241" s="24" t="s">
        <v>116</v>
      </c>
      <c r="I1241" s="24"/>
      <c r="J1241" s="24"/>
      <c r="K1241" s="24"/>
      <c r="L1241" s="24" t="s">
        <v>65</v>
      </c>
    </row>
    <row r="1242" spans="1:12" ht="12" customHeight="1">
      <c r="A1242" s="47"/>
      <c r="B1242" s="47"/>
      <c r="C1242" s="47"/>
      <c r="D1242" s="48"/>
      <c r="E1242" s="48"/>
      <c r="F1242" s="8" t="s">
        <v>117</v>
      </c>
      <c r="G1242" s="8" t="s">
        <v>118</v>
      </c>
      <c r="H1242" s="7" t="s">
        <v>117</v>
      </c>
      <c r="I1242" s="7"/>
      <c r="J1242" s="7" t="s">
        <v>118</v>
      </c>
      <c r="K1242" s="7"/>
      <c r="L1242" s="24"/>
    </row>
    <row r="1243" spans="1:12" ht="15" customHeight="1">
      <c r="A1243" s="25" t="s">
        <v>231</v>
      </c>
      <c r="B1243" s="26" t="s">
        <v>232</v>
      </c>
      <c r="C1243" s="26"/>
      <c r="D1243" s="34">
        <v>1</v>
      </c>
      <c r="E1243" s="34"/>
      <c r="F1243" s="49">
        <v>1</v>
      </c>
      <c r="G1243" s="49">
        <v>0</v>
      </c>
      <c r="H1243" s="50">
        <v>313.64170000000001</v>
      </c>
      <c r="I1243" s="50"/>
      <c r="J1243" s="50">
        <v>91.522400000000005</v>
      </c>
      <c r="K1243" s="50"/>
      <c r="L1243" s="32">
        <f>ROUND(D1243*(ROUND(F1243*H1243,4)+ROUND(G1243*J1243,4)),4)</f>
        <v>313.64170000000001</v>
      </c>
    </row>
    <row r="1244" spans="1:12" ht="15" customHeight="1">
      <c r="A1244" s="3"/>
      <c r="B1244" s="3"/>
      <c r="C1244" s="3"/>
      <c r="D1244" s="3"/>
      <c r="E1244" s="3"/>
      <c r="F1244" s="3"/>
      <c r="G1244" s="3"/>
      <c r="H1244" s="30" t="s">
        <v>121</v>
      </c>
      <c r="I1244" s="30"/>
      <c r="J1244" s="30"/>
      <c r="K1244" s="30"/>
      <c r="L1244" s="51">
        <f>SUM(L1242:L1243)</f>
        <v>313.64170000000001</v>
      </c>
    </row>
    <row r="1245" spans="1:12" ht="15" customHeight="1">
      <c r="A1245" s="3"/>
      <c r="B1245" s="3"/>
      <c r="C1245" s="3"/>
      <c r="D1245" s="3"/>
      <c r="E1245" s="3"/>
      <c r="F1245" s="3"/>
      <c r="G1245" s="3"/>
      <c r="H1245" s="18" t="s">
        <v>72</v>
      </c>
      <c r="I1245" s="18"/>
      <c r="J1245" s="18"/>
      <c r="K1245" s="18"/>
      <c r="L1245" s="32">
        <f>SUM(L1244)</f>
        <v>313.64170000000001</v>
      </c>
    </row>
    <row r="1246" spans="1:12" ht="15" customHeight="1">
      <c r="A1246" s="3"/>
      <c r="B1246" s="3"/>
      <c r="C1246" s="3"/>
      <c r="D1246" s="3"/>
      <c r="E1246" s="3"/>
      <c r="F1246" s="3"/>
      <c r="G1246" s="3"/>
      <c r="H1246" s="18" t="s">
        <v>73</v>
      </c>
      <c r="I1246" s="18"/>
      <c r="J1246" s="18"/>
      <c r="K1246" s="18"/>
      <c r="L1246" s="38">
        <v>373.5</v>
      </c>
    </row>
    <row r="1247" spans="1:12" ht="15" customHeight="1">
      <c r="A1247" s="3"/>
      <c r="B1247" s="3"/>
      <c r="C1247" s="3"/>
      <c r="D1247" s="3"/>
      <c r="E1247" s="3"/>
      <c r="F1247" s="3"/>
      <c r="G1247" s="3"/>
      <c r="H1247" s="18" t="s">
        <v>74</v>
      </c>
      <c r="I1247" s="18"/>
      <c r="J1247" s="18"/>
      <c r="K1247" s="18"/>
      <c r="L1247" s="32">
        <f>ROUND(L1245/L1246,4)</f>
        <v>0.8397</v>
      </c>
    </row>
    <row r="1248" spans="1:12" ht="15" customHeight="1">
      <c r="A1248" s="3"/>
      <c r="B1248" s="3"/>
      <c r="C1248" s="3"/>
      <c r="D1248" s="3"/>
      <c r="E1248" s="3"/>
      <c r="F1248" s="3"/>
      <c r="G1248" s="3"/>
      <c r="H1248" s="18" t="s">
        <v>39</v>
      </c>
      <c r="I1248" s="18"/>
      <c r="J1248" s="18"/>
      <c r="K1248" s="18"/>
      <c r="L1248" s="32">
        <f>SUM(L1247)</f>
        <v>0.8397</v>
      </c>
    </row>
    <row r="1249" spans="1:12" ht="15" customHeight="1">
      <c r="A1249" s="3"/>
      <c r="B1249" s="3"/>
      <c r="C1249" s="3"/>
      <c r="D1249" s="3"/>
      <c r="E1249" s="3"/>
      <c r="F1249" s="3"/>
      <c r="G1249" s="3"/>
      <c r="H1249" s="18" t="s">
        <v>13</v>
      </c>
      <c r="I1249" s="18"/>
      <c r="J1249" s="18"/>
      <c r="K1249" s="18"/>
      <c r="L1249" s="19">
        <f>ROUND(SUM(L1248),4)</f>
        <v>0.8397</v>
      </c>
    </row>
    <row r="1250" spans="1:12" ht="9.9499999999999993" customHeight="1">
      <c r="A1250" s="3"/>
      <c r="B1250" s="3"/>
      <c r="C1250" s="3"/>
      <c r="D1250" s="3"/>
      <c r="E1250" s="3"/>
      <c r="F1250" s="3"/>
      <c r="G1250" s="3"/>
      <c r="H1250" s="4"/>
      <c r="I1250" s="4"/>
      <c r="J1250" s="4"/>
      <c r="K1250" s="4"/>
      <c r="L1250" s="4"/>
    </row>
    <row r="1251" spans="1:12" ht="20.100000000000001" customHeight="1">
      <c r="A1251" s="5" t="s">
        <v>370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</row>
    <row r="1252" spans="1:12" ht="12.95" customHeight="1">
      <c r="A1252" s="47" t="s">
        <v>113</v>
      </c>
      <c r="B1252" s="47"/>
      <c r="C1252" s="47"/>
      <c r="D1252" s="48" t="s">
        <v>114</v>
      </c>
      <c r="E1252" s="48"/>
      <c r="F1252" s="24" t="s">
        <v>115</v>
      </c>
      <c r="G1252" s="24"/>
      <c r="H1252" s="24" t="s">
        <v>116</v>
      </c>
      <c r="I1252" s="24"/>
      <c r="J1252" s="24"/>
      <c r="K1252" s="24"/>
      <c r="L1252" s="24" t="s">
        <v>65</v>
      </c>
    </row>
    <row r="1253" spans="1:12" ht="12" customHeight="1">
      <c r="A1253" s="47"/>
      <c r="B1253" s="47"/>
      <c r="C1253" s="47"/>
      <c r="D1253" s="48"/>
      <c r="E1253" s="48"/>
      <c r="F1253" s="8" t="s">
        <v>117</v>
      </c>
      <c r="G1253" s="8" t="s">
        <v>118</v>
      </c>
      <c r="H1253" s="7" t="s">
        <v>117</v>
      </c>
      <c r="I1253" s="7"/>
      <c r="J1253" s="7" t="s">
        <v>118</v>
      </c>
      <c r="K1253" s="7"/>
      <c r="L1253" s="24"/>
    </row>
    <row r="1254" spans="1:12" ht="15" customHeight="1">
      <c r="A1254" s="25" t="s">
        <v>231</v>
      </c>
      <c r="B1254" s="26" t="s">
        <v>232</v>
      </c>
      <c r="C1254" s="26"/>
      <c r="D1254" s="34">
        <v>1</v>
      </c>
      <c r="E1254" s="34"/>
      <c r="F1254" s="49">
        <v>1</v>
      </c>
      <c r="G1254" s="49">
        <v>0</v>
      </c>
      <c r="H1254" s="50">
        <v>313.64170000000001</v>
      </c>
      <c r="I1254" s="50"/>
      <c r="J1254" s="50">
        <v>91.522400000000005</v>
      </c>
      <c r="K1254" s="50"/>
      <c r="L1254" s="32">
        <f>ROUND(D1254*(ROUND(F1254*H1254,4)+ROUND(G1254*J1254,4)),4)</f>
        <v>313.64170000000001</v>
      </c>
    </row>
    <row r="1255" spans="1:12" ht="15" customHeight="1">
      <c r="A1255" s="3"/>
      <c r="B1255" s="3"/>
      <c r="C1255" s="3"/>
      <c r="D1255" s="3"/>
      <c r="E1255" s="3"/>
      <c r="F1255" s="3"/>
      <c r="G1255" s="3"/>
      <c r="H1255" s="30" t="s">
        <v>121</v>
      </c>
      <c r="I1255" s="30"/>
      <c r="J1255" s="30"/>
      <c r="K1255" s="30"/>
      <c r="L1255" s="51">
        <f>SUM(L1253:L1254)</f>
        <v>313.64170000000001</v>
      </c>
    </row>
    <row r="1256" spans="1:12" ht="15" customHeight="1">
      <c r="A1256" s="3"/>
      <c r="B1256" s="3"/>
      <c r="C1256" s="3"/>
      <c r="D1256" s="3"/>
      <c r="E1256" s="3"/>
      <c r="F1256" s="3"/>
      <c r="G1256" s="3"/>
      <c r="H1256" s="18" t="s">
        <v>72</v>
      </c>
      <c r="I1256" s="18"/>
      <c r="J1256" s="18"/>
      <c r="K1256" s="18"/>
      <c r="L1256" s="32">
        <f>SUM(L1255)</f>
        <v>313.64170000000001</v>
      </c>
    </row>
    <row r="1257" spans="1:12" ht="15" customHeight="1">
      <c r="A1257" s="3"/>
      <c r="B1257" s="3"/>
      <c r="C1257" s="3"/>
      <c r="D1257" s="3"/>
      <c r="E1257" s="3"/>
      <c r="F1257" s="3"/>
      <c r="G1257" s="3"/>
      <c r="H1257" s="18" t="s">
        <v>73</v>
      </c>
      <c r="I1257" s="18"/>
      <c r="J1257" s="18"/>
      <c r="K1257" s="18"/>
      <c r="L1257" s="38">
        <v>311.25</v>
      </c>
    </row>
    <row r="1258" spans="1:12" ht="15" customHeight="1">
      <c r="A1258" s="3"/>
      <c r="B1258" s="3"/>
      <c r="C1258" s="3"/>
      <c r="D1258" s="3"/>
      <c r="E1258" s="3"/>
      <c r="F1258" s="3"/>
      <c r="G1258" s="3"/>
      <c r="H1258" s="18" t="s">
        <v>74</v>
      </c>
      <c r="I1258" s="18"/>
      <c r="J1258" s="18"/>
      <c r="K1258" s="18"/>
      <c r="L1258" s="32">
        <f>ROUND(L1256/L1257,4)</f>
        <v>1.0077</v>
      </c>
    </row>
    <row r="1259" spans="1:12" ht="15" customHeight="1">
      <c r="A1259" s="3"/>
      <c r="B1259" s="3"/>
      <c r="C1259" s="3"/>
      <c r="D1259" s="3"/>
      <c r="E1259" s="3"/>
      <c r="F1259" s="3"/>
      <c r="G1259" s="3"/>
      <c r="H1259" s="18" t="s">
        <v>152</v>
      </c>
      <c r="I1259" s="18"/>
      <c r="J1259" s="18"/>
      <c r="K1259" s="18"/>
      <c r="L1259" s="32">
        <f>ROUND((((D1254*J1254))/L1257)*0.04722,4)</f>
        <v>1.3899999999999999E-2</v>
      </c>
    </row>
    <row r="1260" spans="1:12" ht="15" customHeight="1">
      <c r="A1260" s="3"/>
      <c r="B1260" s="3"/>
      <c r="C1260" s="3"/>
      <c r="D1260" s="3"/>
      <c r="E1260" s="3"/>
      <c r="F1260" s="3"/>
      <c r="G1260" s="3"/>
      <c r="H1260" s="18" t="s">
        <v>39</v>
      </c>
      <c r="I1260" s="18"/>
      <c r="J1260" s="18"/>
      <c r="K1260" s="18"/>
      <c r="L1260" s="32">
        <f>SUM(L1258,L1259)</f>
        <v>1.0216000000000001</v>
      </c>
    </row>
    <row r="1261" spans="1:12" ht="15" customHeight="1">
      <c r="A1261" s="3"/>
      <c r="B1261" s="3"/>
      <c r="C1261" s="3"/>
      <c r="D1261" s="3"/>
      <c r="E1261" s="3"/>
      <c r="F1261" s="3"/>
      <c r="G1261" s="3"/>
      <c r="H1261" s="18" t="s">
        <v>13</v>
      </c>
      <c r="I1261" s="18"/>
      <c r="J1261" s="18"/>
      <c r="K1261" s="18"/>
      <c r="L1261" s="19">
        <f>ROUND(SUM(L1260),4)</f>
        <v>1.0216000000000001</v>
      </c>
    </row>
    <row r="1262" spans="1:12" ht="9.9499999999999993" customHeight="1">
      <c r="A1262" s="3"/>
      <c r="B1262" s="3"/>
      <c r="C1262" s="3"/>
      <c r="D1262" s="3"/>
      <c r="E1262" s="3"/>
      <c r="F1262" s="3"/>
      <c r="G1262" s="3"/>
      <c r="H1262" s="4"/>
      <c r="I1262" s="4"/>
      <c r="J1262" s="4"/>
      <c r="K1262" s="4"/>
      <c r="L1262" s="4"/>
    </row>
    <row r="1263" spans="1:12" ht="20.100000000000001" customHeight="1">
      <c r="A1263" s="5" t="s">
        <v>371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</row>
    <row r="1264" spans="1:12" ht="12.95" customHeight="1">
      <c r="A1264" s="47" t="s">
        <v>113</v>
      </c>
      <c r="B1264" s="47"/>
      <c r="C1264" s="47"/>
      <c r="D1264" s="48" t="s">
        <v>114</v>
      </c>
      <c r="E1264" s="48"/>
      <c r="F1264" s="24" t="s">
        <v>115</v>
      </c>
      <c r="G1264" s="24"/>
      <c r="H1264" s="24" t="s">
        <v>116</v>
      </c>
      <c r="I1264" s="24"/>
      <c r="J1264" s="24"/>
      <c r="K1264" s="24"/>
      <c r="L1264" s="24" t="s">
        <v>65</v>
      </c>
    </row>
    <row r="1265" spans="1:12" ht="12" customHeight="1">
      <c r="A1265" s="47"/>
      <c r="B1265" s="47"/>
      <c r="C1265" s="47"/>
      <c r="D1265" s="48"/>
      <c r="E1265" s="48"/>
      <c r="F1265" s="8" t="s">
        <v>117</v>
      </c>
      <c r="G1265" s="8" t="s">
        <v>118</v>
      </c>
      <c r="H1265" s="7" t="s">
        <v>117</v>
      </c>
      <c r="I1265" s="7"/>
      <c r="J1265" s="7" t="s">
        <v>118</v>
      </c>
      <c r="K1265" s="7"/>
      <c r="L1265" s="24"/>
    </row>
    <row r="1266" spans="1:12" ht="15" customHeight="1">
      <c r="A1266" s="25" t="s">
        <v>235</v>
      </c>
      <c r="B1266" s="26" t="s">
        <v>236</v>
      </c>
      <c r="C1266" s="26"/>
      <c r="D1266" s="34">
        <v>1</v>
      </c>
      <c r="E1266" s="34"/>
      <c r="F1266" s="49">
        <v>1</v>
      </c>
      <c r="G1266" s="49">
        <v>0</v>
      </c>
      <c r="H1266" s="50">
        <v>284.8759</v>
      </c>
      <c r="I1266" s="50"/>
      <c r="J1266" s="50">
        <v>85.810199999999995</v>
      </c>
      <c r="K1266" s="50"/>
      <c r="L1266" s="32">
        <f>ROUND(D1266*(ROUND(F1266*H1266,4)+ROUND(G1266*J1266,4)),4)</f>
        <v>284.8759</v>
      </c>
    </row>
    <row r="1267" spans="1:12" ht="15" customHeight="1">
      <c r="A1267" s="3"/>
      <c r="B1267" s="3"/>
      <c r="C1267" s="3"/>
      <c r="D1267" s="3"/>
      <c r="E1267" s="3"/>
      <c r="F1267" s="3"/>
      <c r="G1267" s="3"/>
      <c r="H1267" s="30" t="s">
        <v>121</v>
      </c>
      <c r="I1267" s="30"/>
      <c r="J1267" s="30"/>
      <c r="K1267" s="30"/>
      <c r="L1267" s="51">
        <f>SUM(L1265:L1266)</f>
        <v>284.8759</v>
      </c>
    </row>
    <row r="1268" spans="1:12" ht="15" customHeight="1">
      <c r="A1268" s="3"/>
      <c r="B1268" s="3"/>
      <c r="C1268" s="3"/>
      <c r="D1268" s="3"/>
      <c r="E1268" s="3"/>
      <c r="F1268" s="3"/>
      <c r="G1268" s="3"/>
      <c r="H1268" s="18" t="s">
        <v>72</v>
      </c>
      <c r="I1268" s="18"/>
      <c r="J1268" s="18"/>
      <c r="K1268" s="18"/>
      <c r="L1268" s="32">
        <f>SUM(L1267)</f>
        <v>284.8759</v>
      </c>
    </row>
    <row r="1269" spans="1:12" ht="15" customHeight="1">
      <c r="A1269" s="3"/>
      <c r="B1269" s="3"/>
      <c r="C1269" s="3"/>
      <c r="D1269" s="3"/>
      <c r="E1269" s="3"/>
      <c r="F1269" s="3"/>
      <c r="G1269" s="3"/>
      <c r="H1269" s="18" t="s">
        <v>73</v>
      </c>
      <c r="I1269" s="18"/>
      <c r="J1269" s="18"/>
      <c r="K1269" s="18"/>
      <c r="L1269" s="38">
        <v>323.8</v>
      </c>
    </row>
    <row r="1270" spans="1:12" ht="15" customHeight="1">
      <c r="A1270" s="3"/>
      <c r="B1270" s="3"/>
      <c r="C1270" s="3"/>
      <c r="D1270" s="3"/>
      <c r="E1270" s="3"/>
      <c r="F1270" s="3"/>
      <c r="G1270" s="3"/>
      <c r="H1270" s="18" t="s">
        <v>74</v>
      </c>
      <c r="I1270" s="18"/>
      <c r="J1270" s="18"/>
      <c r="K1270" s="18"/>
      <c r="L1270" s="32">
        <f>ROUND(L1268/L1269,4)</f>
        <v>0.87980000000000003</v>
      </c>
    </row>
    <row r="1271" spans="1:12" ht="15" customHeight="1">
      <c r="A1271" s="3"/>
      <c r="B1271" s="3"/>
      <c r="C1271" s="3"/>
      <c r="D1271" s="3"/>
      <c r="E1271" s="3"/>
      <c r="F1271" s="3"/>
      <c r="G1271" s="3"/>
      <c r="H1271" s="18" t="s">
        <v>152</v>
      </c>
      <c r="I1271" s="18"/>
      <c r="J1271" s="18"/>
      <c r="K1271" s="18"/>
      <c r="L1271" s="32">
        <f>ROUND((((D1266*J1266))/L1269)*0.04722,4)</f>
        <v>1.2500000000000001E-2</v>
      </c>
    </row>
    <row r="1272" spans="1:12" ht="15" customHeight="1">
      <c r="A1272" s="3"/>
      <c r="B1272" s="3"/>
      <c r="C1272" s="3"/>
      <c r="D1272" s="3"/>
      <c r="E1272" s="3"/>
      <c r="F1272" s="3"/>
      <c r="G1272" s="3"/>
      <c r="H1272" s="18" t="s">
        <v>39</v>
      </c>
      <c r="I1272" s="18"/>
      <c r="J1272" s="18"/>
      <c r="K1272" s="18"/>
      <c r="L1272" s="32">
        <f>SUM(L1270,L1271)</f>
        <v>0.89229999999999998</v>
      </c>
    </row>
    <row r="1273" spans="1:12" ht="15" customHeight="1">
      <c r="A1273" s="3"/>
      <c r="B1273" s="3"/>
      <c r="C1273" s="3"/>
      <c r="D1273" s="3"/>
      <c r="E1273" s="3"/>
      <c r="F1273" s="3"/>
      <c r="G1273" s="3"/>
      <c r="H1273" s="18" t="s">
        <v>13</v>
      </c>
      <c r="I1273" s="18"/>
      <c r="J1273" s="18"/>
      <c r="K1273" s="18"/>
      <c r="L1273" s="19">
        <f>ROUND(SUM(L1272),4)</f>
        <v>0.89229999999999998</v>
      </c>
    </row>
    <row r="1274" spans="1:12" ht="9.9499999999999993" customHeight="1">
      <c r="A1274" s="3"/>
      <c r="B1274" s="3"/>
      <c r="C1274" s="3"/>
      <c r="D1274" s="3"/>
      <c r="E1274" s="3"/>
      <c r="F1274" s="3"/>
      <c r="G1274" s="3"/>
      <c r="H1274" s="4"/>
      <c r="I1274" s="4"/>
      <c r="J1274" s="4"/>
      <c r="K1274" s="4"/>
      <c r="L1274" s="4"/>
    </row>
    <row r="1275" spans="1:12" ht="20.100000000000001" customHeight="1">
      <c r="A1275" s="5" t="s">
        <v>372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</row>
    <row r="1276" spans="1:12" ht="12.95" customHeight="1">
      <c r="A1276" s="47" t="s">
        <v>113</v>
      </c>
      <c r="B1276" s="47"/>
      <c r="C1276" s="47"/>
      <c r="D1276" s="48" t="s">
        <v>114</v>
      </c>
      <c r="E1276" s="48"/>
      <c r="F1276" s="24" t="s">
        <v>115</v>
      </c>
      <c r="G1276" s="24"/>
      <c r="H1276" s="24" t="s">
        <v>116</v>
      </c>
      <c r="I1276" s="24"/>
      <c r="J1276" s="24"/>
      <c r="K1276" s="24"/>
      <c r="L1276" s="24" t="s">
        <v>65</v>
      </c>
    </row>
    <row r="1277" spans="1:12" ht="12" customHeight="1">
      <c r="A1277" s="47"/>
      <c r="B1277" s="47"/>
      <c r="C1277" s="47"/>
      <c r="D1277" s="48"/>
      <c r="E1277" s="48"/>
      <c r="F1277" s="8" t="s">
        <v>117</v>
      </c>
      <c r="G1277" s="8" t="s">
        <v>118</v>
      </c>
      <c r="H1277" s="7" t="s">
        <v>117</v>
      </c>
      <c r="I1277" s="7"/>
      <c r="J1277" s="7" t="s">
        <v>118</v>
      </c>
      <c r="K1277" s="7"/>
      <c r="L1277" s="24"/>
    </row>
    <row r="1278" spans="1:12" ht="15.95" customHeight="1">
      <c r="A1278" s="25" t="s">
        <v>315</v>
      </c>
      <c r="B1278" s="26" t="s">
        <v>316</v>
      </c>
      <c r="C1278" s="26"/>
      <c r="D1278" s="34">
        <v>1</v>
      </c>
      <c r="E1278" s="34"/>
      <c r="F1278" s="49">
        <v>1</v>
      </c>
      <c r="G1278" s="49">
        <v>0</v>
      </c>
      <c r="H1278" s="50">
        <v>329.55759999999998</v>
      </c>
      <c r="I1278" s="50"/>
      <c r="J1278" s="50">
        <v>115.2184</v>
      </c>
      <c r="K1278" s="50"/>
      <c r="L1278" s="32">
        <f>ROUND(D1278*(ROUND(F1278*H1278,4)+ROUND(G1278*J1278,4)),4)</f>
        <v>329.55759999999998</v>
      </c>
    </row>
    <row r="1279" spans="1:12" ht="15" customHeight="1">
      <c r="A1279" s="3"/>
      <c r="B1279" s="3"/>
      <c r="C1279" s="3"/>
      <c r="D1279" s="3"/>
      <c r="E1279" s="3"/>
      <c r="F1279" s="3"/>
      <c r="G1279" s="3"/>
      <c r="H1279" s="30" t="s">
        <v>121</v>
      </c>
      <c r="I1279" s="30"/>
      <c r="J1279" s="30"/>
      <c r="K1279" s="30"/>
      <c r="L1279" s="51">
        <f>SUM(L1277:L1278)</f>
        <v>329.55759999999998</v>
      </c>
    </row>
    <row r="1280" spans="1:12" ht="15" customHeight="1">
      <c r="A1280" s="3"/>
      <c r="B1280" s="3"/>
      <c r="C1280" s="3"/>
      <c r="D1280" s="3"/>
      <c r="E1280" s="3"/>
      <c r="F1280" s="3"/>
      <c r="G1280" s="3"/>
      <c r="H1280" s="18" t="s">
        <v>72</v>
      </c>
      <c r="I1280" s="18"/>
      <c r="J1280" s="18"/>
      <c r="K1280" s="18"/>
      <c r="L1280" s="32">
        <f>SUM(L1279)</f>
        <v>329.55759999999998</v>
      </c>
    </row>
    <row r="1281" spans="1:12" ht="15" customHeight="1">
      <c r="A1281" s="3"/>
      <c r="B1281" s="3"/>
      <c r="C1281" s="3"/>
      <c r="D1281" s="3"/>
      <c r="E1281" s="3"/>
      <c r="F1281" s="3"/>
      <c r="G1281" s="3"/>
      <c r="H1281" s="18" t="s">
        <v>73</v>
      </c>
      <c r="I1281" s="18"/>
      <c r="J1281" s="18"/>
      <c r="K1281" s="18"/>
      <c r="L1281" s="38">
        <v>145.25</v>
      </c>
    </row>
    <row r="1282" spans="1:12" ht="15" customHeight="1">
      <c r="A1282" s="3"/>
      <c r="B1282" s="3"/>
      <c r="C1282" s="3"/>
      <c r="D1282" s="3"/>
      <c r="E1282" s="3"/>
      <c r="F1282" s="3"/>
      <c r="G1282" s="3"/>
      <c r="H1282" s="18" t="s">
        <v>74</v>
      </c>
      <c r="I1282" s="18"/>
      <c r="J1282" s="18"/>
      <c r="K1282" s="18"/>
      <c r="L1282" s="32">
        <f>ROUND(L1280/L1281,4)</f>
        <v>2.2688999999999999</v>
      </c>
    </row>
    <row r="1283" spans="1:12" ht="15" customHeight="1">
      <c r="A1283" s="3"/>
      <c r="B1283" s="3"/>
      <c r="C1283" s="3"/>
      <c r="D1283" s="3"/>
      <c r="E1283" s="3"/>
      <c r="F1283" s="3"/>
      <c r="G1283" s="3"/>
      <c r="H1283" s="18" t="s">
        <v>152</v>
      </c>
      <c r="I1283" s="18"/>
      <c r="J1283" s="18"/>
      <c r="K1283" s="18"/>
      <c r="L1283" s="32">
        <f>ROUND((((D1278*J1278))/L1281)*0.04722,4)</f>
        <v>3.7499999999999999E-2</v>
      </c>
    </row>
    <row r="1284" spans="1:12" ht="15" customHeight="1">
      <c r="A1284" s="3"/>
      <c r="B1284" s="3"/>
      <c r="C1284" s="3"/>
      <c r="D1284" s="3"/>
      <c r="E1284" s="3"/>
      <c r="F1284" s="3"/>
      <c r="G1284" s="3"/>
      <c r="H1284" s="18" t="s">
        <v>39</v>
      </c>
      <c r="I1284" s="18"/>
      <c r="J1284" s="18"/>
      <c r="K1284" s="18"/>
      <c r="L1284" s="32">
        <f>SUM(L1282,L1283)</f>
        <v>2.3064</v>
      </c>
    </row>
    <row r="1285" spans="1:12" ht="15" customHeight="1">
      <c r="A1285" s="3"/>
      <c r="B1285" s="3"/>
      <c r="C1285" s="3"/>
      <c r="D1285" s="3"/>
      <c r="E1285" s="3"/>
      <c r="F1285" s="3"/>
      <c r="G1285" s="3"/>
      <c r="H1285" s="18" t="s">
        <v>13</v>
      </c>
      <c r="I1285" s="18"/>
      <c r="J1285" s="18"/>
      <c r="K1285" s="18"/>
      <c r="L1285" s="19">
        <f>ROUND(SUM(L1284),4)</f>
        <v>2.3064</v>
      </c>
    </row>
    <row r="1286" spans="1:12" ht="9.9499999999999993" customHeight="1">
      <c r="A1286" s="3"/>
      <c r="B1286" s="3"/>
      <c r="C1286" s="3"/>
      <c r="D1286" s="3"/>
      <c r="E1286" s="3"/>
      <c r="F1286" s="3"/>
      <c r="G1286" s="3"/>
      <c r="H1286" s="4"/>
      <c r="I1286" s="4"/>
      <c r="J1286" s="4"/>
      <c r="K1286" s="4"/>
      <c r="L1286" s="4"/>
    </row>
    <row r="1287" spans="1:12" ht="20.100000000000001" customHeight="1">
      <c r="A1287" s="5" t="s">
        <v>373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</row>
    <row r="1288" spans="1:12" ht="12.95" customHeight="1">
      <c r="A1288" s="47" t="s">
        <v>113</v>
      </c>
      <c r="B1288" s="47"/>
      <c r="C1288" s="47"/>
      <c r="D1288" s="48" t="s">
        <v>114</v>
      </c>
      <c r="E1288" s="48"/>
      <c r="F1288" s="24" t="s">
        <v>115</v>
      </c>
      <c r="G1288" s="24"/>
      <c r="H1288" s="24" t="s">
        <v>116</v>
      </c>
      <c r="I1288" s="24"/>
      <c r="J1288" s="24"/>
      <c r="K1288" s="24"/>
      <c r="L1288" s="24" t="s">
        <v>65</v>
      </c>
    </row>
    <row r="1289" spans="1:12" ht="12" customHeight="1">
      <c r="A1289" s="47"/>
      <c r="B1289" s="47"/>
      <c r="C1289" s="47"/>
      <c r="D1289" s="48"/>
      <c r="E1289" s="48"/>
      <c r="F1289" s="8" t="s">
        <v>117</v>
      </c>
      <c r="G1289" s="8" t="s">
        <v>118</v>
      </c>
      <c r="H1289" s="7" t="s">
        <v>117</v>
      </c>
      <c r="I1289" s="7"/>
      <c r="J1289" s="7" t="s">
        <v>118</v>
      </c>
      <c r="K1289" s="7"/>
      <c r="L1289" s="24"/>
    </row>
    <row r="1290" spans="1:12" ht="15" customHeight="1">
      <c r="A1290" s="25" t="s">
        <v>292</v>
      </c>
      <c r="B1290" s="26" t="s">
        <v>293</v>
      </c>
      <c r="C1290" s="26"/>
      <c r="D1290" s="34">
        <v>1</v>
      </c>
      <c r="E1290" s="34"/>
      <c r="F1290" s="49">
        <v>1</v>
      </c>
      <c r="G1290" s="49">
        <v>0</v>
      </c>
      <c r="H1290" s="50">
        <v>174.0453</v>
      </c>
      <c r="I1290" s="50"/>
      <c r="J1290" s="50">
        <v>68.988299999999995</v>
      </c>
      <c r="K1290" s="50"/>
      <c r="L1290" s="32">
        <f>ROUND(D1290*(ROUND(F1290*H1290,4)+ROUND(G1290*J1290,4)),4)</f>
        <v>174.0453</v>
      </c>
    </row>
    <row r="1291" spans="1:12" ht="15" customHeight="1">
      <c r="A1291" s="3"/>
      <c r="B1291" s="3"/>
      <c r="C1291" s="3"/>
      <c r="D1291" s="3"/>
      <c r="E1291" s="3"/>
      <c r="F1291" s="3"/>
      <c r="G1291" s="3"/>
      <c r="H1291" s="30" t="s">
        <v>121</v>
      </c>
      <c r="I1291" s="30"/>
      <c r="J1291" s="30"/>
      <c r="K1291" s="30"/>
      <c r="L1291" s="51">
        <f>SUM(L1289:L1290)</f>
        <v>174.0453</v>
      </c>
    </row>
    <row r="1292" spans="1:12" ht="15" customHeight="1">
      <c r="A1292" s="3"/>
      <c r="B1292" s="3"/>
      <c r="C1292" s="3"/>
      <c r="D1292" s="3"/>
      <c r="E1292" s="3"/>
      <c r="F1292" s="3"/>
      <c r="G1292" s="3"/>
      <c r="H1292" s="18" t="s">
        <v>72</v>
      </c>
      <c r="I1292" s="18"/>
      <c r="J1292" s="18"/>
      <c r="K1292" s="18"/>
      <c r="L1292" s="32">
        <f>SUM(L1291)</f>
        <v>174.0453</v>
      </c>
    </row>
    <row r="1293" spans="1:12" ht="15" customHeight="1">
      <c r="A1293" s="3"/>
      <c r="B1293" s="3"/>
      <c r="C1293" s="3"/>
      <c r="D1293" s="3"/>
      <c r="E1293" s="3"/>
      <c r="F1293" s="3"/>
      <c r="G1293" s="3"/>
      <c r="H1293" s="18" t="s">
        <v>73</v>
      </c>
      <c r="I1293" s="18"/>
      <c r="J1293" s="18"/>
      <c r="K1293" s="18"/>
      <c r="L1293" s="38">
        <v>125.37</v>
      </c>
    </row>
    <row r="1294" spans="1:12" ht="15" customHeight="1">
      <c r="A1294" s="3"/>
      <c r="B1294" s="3"/>
      <c r="C1294" s="3"/>
      <c r="D1294" s="3"/>
      <c r="E1294" s="3"/>
      <c r="F1294" s="3"/>
      <c r="G1294" s="3"/>
      <c r="H1294" s="18" t="s">
        <v>74</v>
      </c>
      <c r="I1294" s="18"/>
      <c r="J1294" s="18"/>
      <c r="K1294" s="18"/>
      <c r="L1294" s="32">
        <f>ROUND(L1292/L1293,4)</f>
        <v>1.3883000000000001</v>
      </c>
    </row>
    <row r="1295" spans="1:12" ht="15" customHeight="1">
      <c r="A1295" s="3"/>
      <c r="B1295" s="3"/>
      <c r="C1295" s="3"/>
      <c r="D1295" s="3"/>
      <c r="E1295" s="3"/>
      <c r="F1295" s="3"/>
      <c r="G1295" s="3"/>
      <c r="H1295" s="18" t="s">
        <v>39</v>
      </c>
      <c r="I1295" s="18"/>
      <c r="J1295" s="18"/>
      <c r="K1295" s="18"/>
      <c r="L1295" s="32">
        <f>SUM(L1294)</f>
        <v>1.3883000000000001</v>
      </c>
    </row>
    <row r="1296" spans="1:12" ht="15" customHeight="1">
      <c r="A1296" s="3"/>
      <c r="B1296" s="3"/>
      <c r="C1296" s="3"/>
      <c r="D1296" s="3"/>
      <c r="E1296" s="3"/>
      <c r="F1296" s="3"/>
      <c r="G1296" s="3"/>
      <c r="H1296" s="18" t="s">
        <v>13</v>
      </c>
      <c r="I1296" s="18"/>
      <c r="J1296" s="18"/>
      <c r="K1296" s="18"/>
      <c r="L1296" s="19">
        <f>ROUND(SUM(L1295),4)</f>
        <v>1.3883000000000001</v>
      </c>
    </row>
    <row r="1297" spans="1:12" ht="9.9499999999999993" customHeight="1">
      <c r="A1297" s="3"/>
      <c r="B1297" s="3"/>
      <c r="C1297" s="3"/>
      <c r="D1297" s="3"/>
      <c r="E1297" s="3"/>
      <c r="F1297" s="3"/>
      <c r="G1297" s="3"/>
      <c r="H1297" s="4"/>
      <c r="I1297" s="4"/>
      <c r="J1297" s="4"/>
      <c r="K1297" s="4"/>
      <c r="L1297" s="4"/>
    </row>
    <row r="1298" spans="1:12" ht="20.100000000000001" customHeight="1">
      <c r="A1298" s="5" t="s">
        <v>374</v>
      </c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</row>
    <row r="1299" spans="1:12" ht="12.95" customHeight="1">
      <c r="A1299" s="47" t="s">
        <v>113</v>
      </c>
      <c r="B1299" s="47"/>
      <c r="C1299" s="47"/>
      <c r="D1299" s="48" t="s">
        <v>114</v>
      </c>
      <c r="E1299" s="48"/>
      <c r="F1299" s="24" t="s">
        <v>115</v>
      </c>
      <c r="G1299" s="24"/>
      <c r="H1299" s="24" t="s">
        <v>116</v>
      </c>
      <c r="I1299" s="24"/>
      <c r="J1299" s="24"/>
      <c r="K1299" s="24"/>
      <c r="L1299" s="24" t="s">
        <v>65</v>
      </c>
    </row>
    <row r="1300" spans="1:12" ht="12" customHeight="1">
      <c r="A1300" s="47"/>
      <c r="B1300" s="47"/>
      <c r="C1300" s="47"/>
      <c r="D1300" s="48"/>
      <c r="E1300" s="48"/>
      <c r="F1300" s="8" t="s">
        <v>117</v>
      </c>
      <c r="G1300" s="8" t="s">
        <v>118</v>
      </c>
      <c r="H1300" s="7" t="s">
        <v>117</v>
      </c>
      <c r="I1300" s="7"/>
      <c r="J1300" s="7" t="s">
        <v>118</v>
      </c>
      <c r="K1300" s="7"/>
      <c r="L1300" s="24"/>
    </row>
    <row r="1301" spans="1:12" ht="15" customHeight="1">
      <c r="A1301" s="25" t="s">
        <v>292</v>
      </c>
      <c r="B1301" s="26" t="s">
        <v>293</v>
      </c>
      <c r="C1301" s="26"/>
      <c r="D1301" s="34">
        <v>1</v>
      </c>
      <c r="E1301" s="34"/>
      <c r="F1301" s="49">
        <v>1</v>
      </c>
      <c r="G1301" s="49">
        <v>0</v>
      </c>
      <c r="H1301" s="50">
        <v>174.0453</v>
      </c>
      <c r="I1301" s="50"/>
      <c r="J1301" s="50">
        <v>68.988299999999995</v>
      </c>
      <c r="K1301" s="50"/>
      <c r="L1301" s="32">
        <f>ROUND(D1301*(ROUND(F1301*H1301,4)+ROUND(G1301*J1301,4)),4)</f>
        <v>174.0453</v>
      </c>
    </row>
    <row r="1302" spans="1:12" ht="15" customHeight="1">
      <c r="A1302" s="3"/>
      <c r="B1302" s="3"/>
      <c r="C1302" s="3"/>
      <c r="D1302" s="3"/>
      <c r="E1302" s="3"/>
      <c r="F1302" s="3"/>
      <c r="G1302" s="3"/>
      <c r="H1302" s="30" t="s">
        <v>121</v>
      </c>
      <c r="I1302" s="30"/>
      <c r="J1302" s="30"/>
      <c r="K1302" s="30"/>
      <c r="L1302" s="51">
        <f>SUM(L1300:L1301)</f>
        <v>174.0453</v>
      </c>
    </row>
    <row r="1303" spans="1:12" ht="15" customHeight="1">
      <c r="A1303" s="3"/>
      <c r="B1303" s="3"/>
      <c r="C1303" s="3"/>
      <c r="D1303" s="3"/>
      <c r="E1303" s="3"/>
      <c r="F1303" s="3"/>
      <c r="G1303" s="3"/>
      <c r="H1303" s="18" t="s">
        <v>72</v>
      </c>
      <c r="I1303" s="18"/>
      <c r="J1303" s="18"/>
      <c r="K1303" s="18"/>
      <c r="L1303" s="32">
        <f>SUM(L1302)</f>
        <v>174.0453</v>
      </c>
    </row>
    <row r="1304" spans="1:12" ht="15" customHeight="1">
      <c r="A1304" s="3"/>
      <c r="B1304" s="3"/>
      <c r="C1304" s="3"/>
      <c r="D1304" s="3"/>
      <c r="E1304" s="3"/>
      <c r="F1304" s="3"/>
      <c r="G1304" s="3"/>
      <c r="H1304" s="18" t="s">
        <v>73</v>
      </c>
      <c r="I1304" s="18"/>
      <c r="J1304" s="18"/>
      <c r="K1304" s="18"/>
      <c r="L1304" s="38">
        <v>104.48</v>
      </c>
    </row>
    <row r="1305" spans="1:12" ht="15" customHeight="1">
      <c r="A1305" s="3"/>
      <c r="B1305" s="3"/>
      <c r="C1305" s="3"/>
      <c r="D1305" s="3"/>
      <c r="E1305" s="3"/>
      <c r="F1305" s="3"/>
      <c r="G1305" s="3"/>
      <c r="H1305" s="18" t="s">
        <v>74</v>
      </c>
      <c r="I1305" s="18"/>
      <c r="J1305" s="18"/>
      <c r="K1305" s="18"/>
      <c r="L1305" s="32">
        <f>ROUND(L1303/L1304,4)</f>
        <v>1.6657999999999999</v>
      </c>
    </row>
    <row r="1306" spans="1:12" ht="15" customHeight="1">
      <c r="A1306" s="3"/>
      <c r="B1306" s="3"/>
      <c r="C1306" s="3"/>
      <c r="D1306" s="3"/>
      <c r="E1306" s="3"/>
      <c r="F1306" s="3"/>
      <c r="G1306" s="3"/>
      <c r="H1306" s="18" t="s">
        <v>152</v>
      </c>
      <c r="I1306" s="18"/>
      <c r="J1306" s="18"/>
      <c r="K1306" s="18"/>
      <c r="L1306" s="32">
        <f>ROUND((((D1301*J1301))/L1304)*0.04722,4)</f>
        <v>3.1199999999999999E-2</v>
      </c>
    </row>
    <row r="1307" spans="1:12" ht="15" customHeight="1">
      <c r="A1307" s="3"/>
      <c r="B1307" s="3"/>
      <c r="C1307" s="3"/>
      <c r="D1307" s="3"/>
      <c r="E1307" s="3"/>
      <c r="F1307" s="3"/>
      <c r="G1307" s="3"/>
      <c r="H1307" s="18" t="s">
        <v>39</v>
      </c>
      <c r="I1307" s="18"/>
      <c r="J1307" s="18"/>
      <c r="K1307" s="18"/>
      <c r="L1307" s="32">
        <f>SUM(L1305,L1306)</f>
        <v>1.6969999999999998</v>
      </c>
    </row>
    <row r="1308" spans="1:12" ht="15" customHeight="1">
      <c r="A1308" s="3"/>
      <c r="B1308" s="3"/>
      <c r="C1308" s="3"/>
      <c r="D1308" s="3"/>
      <c r="E1308" s="3"/>
      <c r="F1308" s="3"/>
      <c r="G1308" s="3"/>
      <c r="H1308" s="18" t="s">
        <v>13</v>
      </c>
      <c r="I1308" s="18"/>
      <c r="J1308" s="18"/>
      <c r="K1308" s="18"/>
      <c r="L1308" s="19">
        <f>ROUND(SUM(L1307),4)</f>
        <v>1.6970000000000001</v>
      </c>
    </row>
    <row r="1309" spans="1:12" ht="9.9499999999999993" customHeight="1">
      <c r="A1309" s="3"/>
      <c r="B1309" s="3"/>
      <c r="C1309" s="3"/>
      <c r="D1309" s="3"/>
      <c r="E1309" s="3"/>
      <c r="F1309" s="3"/>
      <c r="G1309" s="3"/>
      <c r="H1309" s="4"/>
      <c r="I1309" s="4"/>
      <c r="J1309" s="4"/>
      <c r="K1309" s="4"/>
      <c r="L1309" s="4"/>
    </row>
    <row r="1310" spans="1:12" ht="20.100000000000001" customHeight="1">
      <c r="A1310" s="5" t="s">
        <v>375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</row>
    <row r="1311" spans="1:12" ht="20.100000000000001" customHeight="1">
      <c r="A1311" s="22" t="s">
        <v>63</v>
      </c>
      <c r="B1311" s="22"/>
      <c r="C1311" s="22"/>
      <c r="D1311" s="22"/>
      <c r="E1311" s="22"/>
      <c r="F1311" s="22"/>
      <c r="G1311" s="23" t="s">
        <v>3</v>
      </c>
      <c r="H1311" s="24" t="s">
        <v>19</v>
      </c>
      <c r="I1311" s="24"/>
      <c r="J1311" s="24" t="s">
        <v>64</v>
      </c>
      <c r="K1311" s="24"/>
      <c r="L1311" s="23" t="s">
        <v>65</v>
      </c>
    </row>
    <row r="1312" spans="1:12" ht="15" customHeight="1">
      <c r="A1312" s="25" t="s">
        <v>69</v>
      </c>
      <c r="B1312" s="33" t="s">
        <v>70</v>
      </c>
      <c r="C1312" s="33"/>
      <c r="D1312" s="33"/>
      <c r="E1312" s="33"/>
      <c r="F1312" s="33"/>
      <c r="G1312" s="25" t="s">
        <v>68</v>
      </c>
      <c r="H1312" s="34">
        <v>4</v>
      </c>
      <c r="I1312" s="34"/>
      <c r="J1312" s="35">
        <v>23.6</v>
      </c>
      <c r="K1312" s="35"/>
      <c r="L1312" s="36">
        <f>ROUND(ROUND(H1312,8)*J1312,2)</f>
        <v>94.4</v>
      </c>
    </row>
    <row r="1313" spans="1:12" ht="15" customHeight="1">
      <c r="A1313" s="3"/>
      <c r="B1313" s="3"/>
      <c r="C1313" s="3"/>
      <c r="D1313" s="3"/>
      <c r="E1313" s="3"/>
      <c r="F1313" s="3"/>
      <c r="G1313" s="3"/>
      <c r="H1313" s="30" t="s">
        <v>71</v>
      </c>
      <c r="I1313" s="30"/>
      <c r="J1313" s="30"/>
      <c r="K1313" s="30"/>
      <c r="L1313" s="37">
        <f>SUM(L1312:L1312)</f>
        <v>94.4</v>
      </c>
    </row>
    <row r="1314" spans="1:12" ht="15" customHeight="1">
      <c r="A1314" s="3"/>
      <c r="B1314" s="3"/>
      <c r="C1314" s="3"/>
      <c r="D1314" s="3"/>
      <c r="E1314" s="3"/>
      <c r="F1314" s="3"/>
      <c r="G1314" s="3"/>
      <c r="H1314" s="18" t="s">
        <v>72</v>
      </c>
      <c r="I1314" s="18"/>
      <c r="J1314" s="18"/>
      <c r="K1314" s="18"/>
      <c r="L1314" s="32">
        <f>SUM(L1313)</f>
        <v>94.4</v>
      </c>
    </row>
    <row r="1315" spans="1:12" ht="15" customHeight="1">
      <c r="A1315" s="3"/>
      <c r="B1315" s="3"/>
      <c r="C1315" s="3"/>
      <c r="D1315" s="3"/>
      <c r="E1315" s="3"/>
      <c r="F1315" s="3"/>
      <c r="G1315" s="3"/>
      <c r="H1315" s="18" t="s">
        <v>73</v>
      </c>
      <c r="I1315" s="18"/>
      <c r="J1315" s="18"/>
      <c r="K1315" s="18"/>
      <c r="L1315" s="38">
        <v>10</v>
      </c>
    </row>
    <row r="1316" spans="1:12" ht="15" customHeight="1">
      <c r="A1316" s="3"/>
      <c r="B1316" s="3"/>
      <c r="C1316" s="3"/>
      <c r="D1316" s="3"/>
      <c r="E1316" s="3"/>
      <c r="F1316" s="3"/>
      <c r="G1316" s="3"/>
      <c r="H1316" s="18" t="s">
        <v>74</v>
      </c>
      <c r="I1316" s="18"/>
      <c r="J1316" s="18"/>
      <c r="K1316" s="18"/>
      <c r="L1316" s="32">
        <f>ROUND(L1314/L1315,4)</f>
        <v>9.44</v>
      </c>
    </row>
    <row r="1317" spans="1:12" ht="20.100000000000001" customHeight="1">
      <c r="A1317" s="22" t="s">
        <v>75</v>
      </c>
      <c r="B1317" s="22"/>
      <c r="C1317" s="22"/>
      <c r="D1317" s="22"/>
      <c r="E1317" s="22"/>
      <c r="F1317" s="22"/>
      <c r="G1317" s="23" t="s">
        <v>3</v>
      </c>
      <c r="H1317" s="24" t="s">
        <v>19</v>
      </c>
      <c r="I1317" s="24"/>
      <c r="J1317" s="24" t="s">
        <v>76</v>
      </c>
      <c r="K1317" s="24"/>
      <c r="L1317" s="23" t="s">
        <v>20</v>
      </c>
    </row>
    <row r="1318" spans="1:12" ht="15" customHeight="1">
      <c r="A1318" s="25" t="s">
        <v>376</v>
      </c>
      <c r="B1318" s="26" t="s">
        <v>377</v>
      </c>
      <c r="C1318" s="26"/>
      <c r="D1318" s="26"/>
      <c r="E1318" s="26"/>
      <c r="F1318" s="26"/>
      <c r="G1318" s="25" t="s">
        <v>84</v>
      </c>
      <c r="H1318" s="34">
        <v>8.3890000000000006E-2</v>
      </c>
      <c r="I1318" s="34"/>
      <c r="J1318" s="28">
        <v>18.96</v>
      </c>
      <c r="K1318" s="28"/>
      <c r="L1318" s="29">
        <f>ROUND(ROUND(H1318,8)*J1318,2)</f>
        <v>1.59</v>
      </c>
    </row>
    <row r="1319" spans="1:12" ht="15" customHeight="1">
      <c r="A1319" s="25" t="s">
        <v>378</v>
      </c>
      <c r="B1319" s="26" t="s">
        <v>379</v>
      </c>
      <c r="C1319" s="26"/>
      <c r="D1319" s="26"/>
      <c r="E1319" s="26"/>
      <c r="F1319" s="26"/>
      <c r="G1319" s="25" t="s">
        <v>84</v>
      </c>
      <c r="H1319" s="34">
        <v>2.5770000000000001E-2</v>
      </c>
      <c r="I1319" s="34"/>
      <c r="J1319" s="28">
        <v>15.74</v>
      </c>
      <c r="K1319" s="28"/>
      <c r="L1319" s="29">
        <f>ROUND(ROUND(H1319,8)*J1319,2)</f>
        <v>0.41</v>
      </c>
    </row>
    <row r="1320" spans="1:12" ht="15" customHeight="1">
      <c r="A1320" s="25" t="s">
        <v>380</v>
      </c>
      <c r="B1320" s="26" t="s">
        <v>381</v>
      </c>
      <c r="C1320" s="26"/>
      <c r="D1320" s="26"/>
      <c r="E1320" s="26"/>
      <c r="F1320" s="26"/>
      <c r="G1320" s="25" t="s">
        <v>10</v>
      </c>
      <c r="H1320" s="34">
        <v>0.42</v>
      </c>
      <c r="I1320" s="34"/>
      <c r="J1320" s="28">
        <v>32.29</v>
      </c>
      <c r="K1320" s="28"/>
      <c r="L1320" s="29">
        <f>ROUND(ROUND(H1320,8)*J1320,2)</f>
        <v>13.56</v>
      </c>
    </row>
    <row r="1321" spans="1:12" ht="15" customHeight="1">
      <c r="A1321" s="25" t="s">
        <v>382</v>
      </c>
      <c r="B1321" s="26" t="s">
        <v>383</v>
      </c>
      <c r="C1321" s="26"/>
      <c r="D1321" s="26"/>
      <c r="E1321" s="26"/>
      <c r="F1321" s="26"/>
      <c r="G1321" s="25" t="s">
        <v>10</v>
      </c>
      <c r="H1321" s="34">
        <v>0.02</v>
      </c>
      <c r="I1321" s="34"/>
      <c r="J1321" s="28">
        <v>72.12</v>
      </c>
      <c r="K1321" s="28"/>
      <c r="L1321" s="29">
        <f>ROUND(ROUND(H1321,8)*J1321,2)</f>
        <v>1.44</v>
      </c>
    </row>
    <row r="1322" spans="1:12" ht="15" customHeight="1">
      <c r="A1322" s="3"/>
      <c r="B1322" s="3"/>
      <c r="C1322" s="3"/>
      <c r="D1322" s="3"/>
      <c r="E1322" s="3"/>
      <c r="F1322" s="3"/>
      <c r="G1322" s="3"/>
      <c r="H1322" s="30" t="s">
        <v>87</v>
      </c>
      <c r="I1322" s="30"/>
      <c r="J1322" s="30"/>
      <c r="K1322" s="30"/>
      <c r="L1322" s="31">
        <f>SUM(L1318:L1321)</f>
        <v>17</v>
      </c>
    </row>
    <row r="1323" spans="1:12" ht="15" customHeight="1">
      <c r="A1323" s="22" t="s">
        <v>90</v>
      </c>
      <c r="B1323" s="22"/>
      <c r="C1323" s="22"/>
      <c r="D1323" s="7" t="s">
        <v>91</v>
      </c>
      <c r="E1323" s="7"/>
      <c r="F1323" s="7" t="s">
        <v>92</v>
      </c>
      <c r="G1323" s="7"/>
      <c r="H1323" s="7" t="s">
        <v>19</v>
      </c>
      <c r="I1323" s="7"/>
      <c r="J1323" s="7" t="s">
        <v>5</v>
      </c>
      <c r="K1323" s="7"/>
      <c r="L1323" s="8" t="s">
        <v>20</v>
      </c>
    </row>
    <row r="1324" spans="1:12" ht="20.100000000000001" customHeight="1">
      <c r="A1324" s="39" t="s">
        <v>376</v>
      </c>
      <c r="B1324" s="40" t="s">
        <v>384</v>
      </c>
      <c r="C1324" s="40"/>
      <c r="D1324" s="41" t="s">
        <v>94</v>
      </c>
      <c r="E1324" s="41"/>
      <c r="F1324" s="41" t="s">
        <v>95</v>
      </c>
      <c r="G1324" s="41"/>
      <c r="H1324" s="42">
        <v>8.0000000000000007E-5</v>
      </c>
      <c r="I1324" s="42"/>
      <c r="J1324" s="43">
        <v>35.43</v>
      </c>
      <c r="K1324" s="43"/>
      <c r="L1324" s="44">
        <f>ROUND(ROUND(H1324,8)*J1324,2)</f>
        <v>0</v>
      </c>
    </row>
    <row r="1325" spans="1:12" ht="27.95" customHeight="1">
      <c r="A1325" s="39" t="s">
        <v>378</v>
      </c>
      <c r="B1325" s="40" t="s">
        <v>385</v>
      </c>
      <c r="C1325" s="40"/>
      <c r="D1325" s="41" t="s">
        <v>94</v>
      </c>
      <c r="E1325" s="41"/>
      <c r="F1325" s="41" t="s">
        <v>95</v>
      </c>
      <c r="G1325" s="41"/>
      <c r="H1325" s="42">
        <v>3.0000000000000001E-5</v>
      </c>
      <c r="I1325" s="42"/>
      <c r="J1325" s="43">
        <v>35.43</v>
      </c>
      <c r="K1325" s="43"/>
      <c r="L1325" s="44">
        <f>ROUND(ROUND(H1325,8)*J1325,2)</f>
        <v>0</v>
      </c>
    </row>
    <row r="1326" spans="1:12" ht="20.100000000000001" customHeight="1">
      <c r="A1326" s="39" t="s">
        <v>380</v>
      </c>
      <c r="B1326" s="40" t="s">
        <v>386</v>
      </c>
      <c r="C1326" s="40"/>
      <c r="D1326" s="41" t="s">
        <v>94</v>
      </c>
      <c r="E1326" s="41"/>
      <c r="F1326" s="41" t="s">
        <v>387</v>
      </c>
      <c r="G1326" s="41"/>
      <c r="H1326" s="42">
        <v>6.9300000000000004E-3</v>
      </c>
      <c r="I1326" s="42"/>
      <c r="J1326" s="43">
        <v>29.04</v>
      </c>
      <c r="K1326" s="43"/>
      <c r="L1326" s="44">
        <f>ROUND(ROUND(H1326,8)*J1326,2)</f>
        <v>0.2</v>
      </c>
    </row>
    <row r="1327" spans="1:12" ht="20.100000000000001" customHeight="1">
      <c r="A1327" s="39" t="s">
        <v>382</v>
      </c>
      <c r="B1327" s="40" t="s">
        <v>388</v>
      </c>
      <c r="C1327" s="40"/>
      <c r="D1327" s="41" t="s">
        <v>94</v>
      </c>
      <c r="E1327" s="41"/>
      <c r="F1327" s="41" t="s">
        <v>387</v>
      </c>
      <c r="G1327" s="41"/>
      <c r="H1327" s="42">
        <v>7.3999999999999999E-4</v>
      </c>
      <c r="I1327" s="42"/>
      <c r="J1327" s="43">
        <v>29.04</v>
      </c>
      <c r="K1327" s="43"/>
      <c r="L1327" s="44">
        <f>ROUND(ROUND(H1327,8)*J1327,2)</f>
        <v>0.02</v>
      </c>
    </row>
    <row r="1328" spans="1:12" ht="15" customHeight="1">
      <c r="A1328" s="3"/>
      <c r="B1328" s="3"/>
      <c r="C1328" s="3"/>
      <c r="D1328" s="3"/>
      <c r="E1328" s="3"/>
      <c r="F1328" s="3"/>
      <c r="G1328" s="3"/>
      <c r="H1328" s="30" t="s">
        <v>98</v>
      </c>
      <c r="I1328" s="30"/>
      <c r="J1328" s="30"/>
      <c r="K1328" s="30"/>
      <c r="L1328" s="29">
        <f>SUM(L1324:L1327)</f>
        <v>0.22</v>
      </c>
    </row>
    <row r="1329" spans="1:12" ht="12.95" customHeight="1">
      <c r="A1329" s="22" t="s">
        <v>99</v>
      </c>
      <c r="B1329" s="22"/>
      <c r="C1329" s="7" t="s">
        <v>100</v>
      </c>
      <c r="D1329" s="7" t="s">
        <v>101</v>
      </c>
      <c r="E1329" s="7"/>
      <c r="F1329" s="7" t="s">
        <v>102</v>
      </c>
      <c r="G1329" s="7"/>
      <c r="H1329" s="7" t="s">
        <v>103</v>
      </c>
      <c r="I1329" s="7"/>
      <c r="J1329" s="7" t="s">
        <v>104</v>
      </c>
      <c r="K1329" s="7"/>
      <c r="L1329" s="7" t="s">
        <v>20</v>
      </c>
    </row>
    <row r="1330" spans="1:12" ht="12" customHeight="1">
      <c r="A1330" s="22"/>
      <c r="B1330" s="22"/>
      <c r="C1330" s="7"/>
      <c r="D1330" s="7"/>
      <c r="E1330" s="7"/>
      <c r="F1330" s="8" t="s">
        <v>105</v>
      </c>
      <c r="G1330" s="8" t="s">
        <v>106</v>
      </c>
      <c r="H1330" s="8" t="s">
        <v>105</v>
      </c>
      <c r="I1330" s="8" t="s">
        <v>106</v>
      </c>
      <c r="J1330" s="8" t="s">
        <v>105</v>
      </c>
      <c r="K1330" s="8" t="s">
        <v>106</v>
      </c>
      <c r="L1330" s="7"/>
    </row>
    <row r="1331" spans="1:12" ht="20.100000000000001" customHeight="1">
      <c r="A1331" s="39" t="s">
        <v>376</v>
      </c>
      <c r="B1331" s="45" t="s">
        <v>389</v>
      </c>
      <c r="C1331" s="39" t="s">
        <v>108</v>
      </c>
      <c r="D1331" s="42">
        <v>8.0000000000000007E-5</v>
      </c>
      <c r="E1331" s="42"/>
      <c r="F1331" s="46">
        <v>0</v>
      </c>
      <c r="G1331" s="44">
        <v>2.12</v>
      </c>
      <c r="H1331" s="46">
        <v>0</v>
      </c>
      <c r="I1331" s="44">
        <v>1.7</v>
      </c>
      <c r="J1331" s="46">
        <v>0</v>
      </c>
      <c r="K1331" s="44">
        <v>1.39</v>
      </c>
      <c r="L1331" s="44">
        <f>ROUND(D1331*((ROUND(F1331*G1331,2)+ROUND(H1331*I1331,2)+ROUND(J1331*K1331,2))),2)</f>
        <v>0</v>
      </c>
    </row>
    <row r="1332" spans="1:12" ht="27.95" customHeight="1">
      <c r="A1332" s="39" t="s">
        <v>378</v>
      </c>
      <c r="B1332" s="45" t="s">
        <v>390</v>
      </c>
      <c r="C1332" s="39" t="s">
        <v>108</v>
      </c>
      <c r="D1332" s="42">
        <v>3.0000000000000001E-5</v>
      </c>
      <c r="E1332" s="42"/>
      <c r="F1332" s="46">
        <v>0</v>
      </c>
      <c r="G1332" s="44">
        <v>2.12</v>
      </c>
      <c r="H1332" s="46">
        <v>0</v>
      </c>
      <c r="I1332" s="44">
        <v>1.7</v>
      </c>
      <c r="J1332" s="46">
        <v>0</v>
      </c>
      <c r="K1332" s="44">
        <v>1.39</v>
      </c>
      <c r="L1332" s="44">
        <f>ROUND(D1332*((ROUND(F1332*G1332,2)+ROUND(H1332*I1332,2)+ROUND(J1332*K1332,2))),2)</f>
        <v>0</v>
      </c>
    </row>
    <row r="1333" spans="1:12" ht="20.100000000000001" customHeight="1">
      <c r="A1333" s="39" t="s">
        <v>380</v>
      </c>
      <c r="B1333" s="45" t="s">
        <v>391</v>
      </c>
      <c r="C1333" s="39" t="s">
        <v>108</v>
      </c>
      <c r="D1333" s="42">
        <v>6.9300000000000004E-3</v>
      </c>
      <c r="E1333" s="42"/>
      <c r="F1333" s="46">
        <v>0</v>
      </c>
      <c r="G1333" s="44">
        <v>2.12</v>
      </c>
      <c r="H1333" s="46">
        <v>0</v>
      </c>
      <c r="I1333" s="44">
        <v>1.7</v>
      </c>
      <c r="J1333" s="46">
        <v>0</v>
      </c>
      <c r="K1333" s="44">
        <v>1.39</v>
      </c>
      <c r="L1333" s="44">
        <f>ROUND(D1333*((ROUND(F1333*G1333,2)+ROUND(H1333*I1333,2)+ROUND(J1333*K1333,2))),2)</f>
        <v>0</v>
      </c>
    </row>
    <row r="1334" spans="1:12" ht="20.100000000000001" customHeight="1">
      <c r="A1334" s="39" t="s">
        <v>382</v>
      </c>
      <c r="B1334" s="45" t="s">
        <v>392</v>
      </c>
      <c r="C1334" s="39" t="s">
        <v>108</v>
      </c>
      <c r="D1334" s="42">
        <v>7.3999999999999999E-4</v>
      </c>
      <c r="E1334" s="42"/>
      <c r="F1334" s="46">
        <v>0</v>
      </c>
      <c r="G1334" s="44">
        <v>2.12</v>
      </c>
      <c r="H1334" s="46">
        <v>0</v>
      </c>
      <c r="I1334" s="44">
        <v>1.7</v>
      </c>
      <c r="J1334" s="46">
        <v>0</v>
      </c>
      <c r="K1334" s="44">
        <v>1.39</v>
      </c>
      <c r="L1334" s="44">
        <f>ROUND(D1334*((ROUND(F1334*G1334,2)+ROUND(H1334*I1334,2)+ROUND(J1334*K1334,2))),2)</f>
        <v>0</v>
      </c>
    </row>
    <row r="1335" spans="1:12" ht="15" customHeight="1">
      <c r="A1335" s="3"/>
      <c r="B1335" s="3"/>
      <c r="C1335" s="3"/>
      <c r="D1335" s="3"/>
      <c r="E1335" s="3"/>
      <c r="F1335" s="3"/>
      <c r="G1335" s="3"/>
      <c r="H1335" s="30" t="s">
        <v>111</v>
      </c>
      <c r="I1335" s="30"/>
      <c r="J1335" s="30"/>
      <c r="K1335" s="30"/>
      <c r="L1335" s="29">
        <f>SUM(L1330:L1334)</f>
        <v>0</v>
      </c>
    </row>
    <row r="1336" spans="1:12" ht="15" customHeight="1">
      <c r="A1336" s="3"/>
      <c r="B1336" s="3"/>
      <c r="C1336" s="3"/>
      <c r="D1336" s="3"/>
      <c r="E1336" s="3"/>
      <c r="F1336" s="3"/>
      <c r="G1336" s="3"/>
      <c r="H1336" s="18" t="s">
        <v>39</v>
      </c>
      <c r="I1336" s="18"/>
      <c r="J1336" s="18"/>
      <c r="K1336" s="18"/>
      <c r="L1336" s="32">
        <f>SUM(L1316,L1322,L1328,L1335)</f>
        <v>26.659999999999997</v>
      </c>
    </row>
    <row r="1337" spans="1:12" ht="15" customHeight="1">
      <c r="A1337" s="3"/>
      <c r="B1337" s="3"/>
      <c r="C1337" s="3"/>
      <c r="D1337" s="3"/>
      <c r="E1337" s="3"/>
      <c r="F1337" s="3"/>
      <c r="G1337" s="3"/>
      <c r="H1337" s="18" t="s">
        <v>13</v>
      </c>
      <c r="I1337" s="18"/>
      <c r="J1337" s="18"/>
      <c r="K1337" s="18"/>
      <c r="L1337" s="19">
        <f>ROUND(SUM(L1336),4)</f>
        <v>26.66</v>
      </c>
    </row>
    <row r="1338" spans="1:12" ht="9.9499999999999993" customHeight="1">
      <c r="A1338" s="3"/>
      <c r="B1338" s="3"/>
      <c r="C1338" s="3"/>
      <c r="D1338" s="3"/>
      <c r="E1338" s="3"/>
      <c r="F1338" s="3"/>
      <c r="G1338" s="3"/>
      <c r="H1338" s="4"/>
      <c r="I1338" s="4"/>
      <c r="J1338" s="4"/>
      <c r="K1338" s="4"/>
      <c r="L1338" s="4"/>
    </row>
    <row r="1339" spans="1:12" ht="20.100000000000001" customHeight="1">
      <c r="A1339" s="5" t="s">
        <v>393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</row>
    <row r="1340" spans="1:12" ht="12.95" customHeight="1">
      <c r="A1340" s="47" t="s">
        <v>113</v>
      </c>
      <c r="B1340" s="47"/>
      <c r="C1340" s="47"/>
      <c r="D1340" s="48" t="s">
        <v>114</v>
      </c>
      <c r="E1340" s="48"/>
      <c r="F1340" s="24" t="s">
        <v>115</v>
      </c>
      <c r="G1340" s="24"/>
      <c r="H1340" s="24" t="s">
        <v>116</v>
      </c>
      <c r="I1340" s="24"/>
      <c r="J1340" s="24"/>
      <c r="K1340" s="24"/>
      <c r="L1340" s="24" t="s">
        <v>65</v>
      </c>
    </row>
    <row r="1341" spans="1:12" ht="12" customHeight="1">
      <c r="A1341" s="47"/>
      <c r="B1341" s="47"/>
      <c r="C1341" s="47"/>
      <c r="D1341" s="48"/>
      <c r="E1341" s="48"/>
      <c r="F1341" s="8" t="s">
        <v>117</v>
      </c>
      <c r="G1341" s="8" t="s">
        <v>118</v>
      </c>
      <c r="H1341" s="7" t="s">
        <v>117</v>
      </c>
      <c r="I1341" s="7"/>
      <c r="J1341" s="7" t="s">
        <v>118</v>
      </c>
      <c r="K1341" s="7"/>
      <c r="L1341" s="24"/>
    </row>
    <row r="1342" spans="1:12" ht="15.95" customHeight="1">
      <c r="A1342" s="25" t="s">
        <v>394</v>
      </c>
      <c r="B1342" s="26" t="s">
        <v>395</v>
      </c>
      <c r="C1342" s="26"/>
      <c r="D1342" s="34">
        <v>1</v>
      </c>
      <c r="E1342" s="34"/>
      <c r="F1342" s="49">
        <v>1</v>
      </c>
      <c r="G1342" s="49">
        <v>0</v>
      </c>
      <c r="H1342" s="50">
        <v>400.58440000000002</v>
      </c>
      <c r="I1342" s="50"/>
      <c r="J1342" s="50">
        <v>158.1772</v>
      </c>
      <c r="K1342" s="50"/>
      <c r="L1342" s="32">
        <f>ROUND(D1342*(ROUND(F1342*H1342,4)+ROUND(G1342*J1342,4)),4)</f>
        <v>400.58440000000002</v>
      </c>
    </row>
    <row r="1343" spans="1:12" ht="15" customHeight="1">
      <c r="A1343" s="3"/>
      <c r="B1343" s="3"/>
      <c r="C1343" s="3"/>
      <c r="D1343" s="3"/>
      <c r="E1343" s="3"/>
      <c r="F1343" s="3"/>
      <c r="G1343" s="3"/>
      <c r="H1343" s="30" t="s">
        <v>121</v>
      </c>
      <c r="I1343" s="30"/>
      <c r="J1343" s="30"/>
      <c r="K1343" s="30"/>
      <c r="L1343" s="51">
        <f>SUM(L1341:L1342)</f>
        <v>400.58440000000002</v>
      </c>
    </row>
    <row r="1344" spans="1:12" ht="20.100000000000001" customHeight="1">
      <c r="A1344" s="22" t="s">
        <v>63</v>
      </c>
      <c r="B1344" s="22"/>
      <c r="C1344" s="22"/>
      <c r="D1344" s="22"/>
      <c r="E1344" s="22"/>
      <c r="F1344" s="22"/>
      <c r="G1344" s="23" t="s">
        <v>3</v>
      </c>
      <c r="H1344" s="24" t="s">
        <v>19</v>
      </c>
      <c r="I1344" s="24"/>
      <c r="J1344" s="24" t="s">
        <v>64</v>
      </c>
      <c r="K1344" s="24"/>
      <c r="L1344" s="23" t="s">
        <v>65</v>
      </c>
    </row>
    <row r="1345" spans="1:12" ht="15" customHeight="1">
      <c r="A1345" s="25" t="s">
        <v>396</v>
      </c>
      <c r="B1345" s="33" t="s">
        <v>397</v>
      </c>
      <c r="C1345" s="33"/>
      <c r="D1345" s="33"/>
      <c r="E1345" s="33"/>
      <c r="F1345" s="33"/>
      <c r="G1345" s="25" t="s">
        <v>68</v>
      </c>
      <c r="H1345" s="34">
        <v>3</v>
      </c>
      <c r="I1345" s="34"/>
      <c r="J1345" s="35">
        <v>26.21</v>
      </c>
      <c r="K1345" s="35"/>
      <c r="L1345" s="36">
        <f>ROUND(ROUND(H1345,8)*J1345,2)</f>
        <v>78.63</v>
      </c>
    </row>
    <row r="1346" spans="1:12" ht="15" customHeight="1">
      <c r="A1346" s="25" t="s">
        <v>398</v>
      </c>
      <c r="B1346" s="33" t="s">
        <v>399</v>
      </c>
      <c r="C1346" s="33"/>
      <c r="D1346" s="33"/>
      <c r="E1346" s="33"/>
      <c r="F1346" s="33"/>
      <c r="G1346" s="25" t="s">
        <v>68</v>
      </c>
      <c r="H1346" s="34">
        <v>1</v>
      </c>
      <c r="I1346" s="34"/>
      <c r="J1346" s="35">
        <v>34.520000000000003</v>
      </c>
      <c r="K1346" s="35"/>
      <c r="L1346" s="36">
        <f>ROUND(ROUND(H1346,8)*J1346,2)</f>
        <v>34.520000000000003</v>
      </c>
    </row>
    <row r="1347" spans="1:12" ht="15" customHeight="1">
      <c r="A1347" s="3"/>
      <c r="B1347" s="3"/>
      <c r="C1347" s="3"/>
      <c r="D1347" s="3"/>
      <c r="E1347" s="3"/>
      <c r="F1347" s="3"/>
      <c r="G1347" s="3"/>
      <c r="H1347" s="30" t="s">
        <v>71</v>
      </c>
      <c r="I1347" s="30"/>
      <c r="J1347" s="30"/>
      <c r="K1347" s="30"/>
      <c r="L1347" s="37">
        <f>SUM(L1345:L1346)</f>
        <v>113.15</v>
      </c>
    </row>
    <row r="1348" spans="1:12" ht="15" customHeight="1">
      <c r="A1348" s="3"/>
      <c r="B1348" s="3"/>
      <c r="C1348" s="3"/>
      <c r="D1348" s="3"/>
      <c r="E1348" s="3"/>
      <c r="F1348" s="3"/>
      <c r="G1348" s="3"/>
      <c r="H1348" s="18" t="s">
        <v>72</v>
      </c>
      <c r="I1348" s="18"/>
      <c r="J1348" s="18"/>
      <c r="K1348" s="18"/>
      <c r="L1348" s="32">
        <f>SUM(L1343,L1347)</f>
        <v>513.73440000000005</v>
      </c>
    </row>
    <row r="1349" spans="1:12" ht="15" customHeight="1">
      <c r="A1349" s="3"/>
      <c r="B1349" s="3"/>
      <c r="C1349" s="3"/>
      <c r="D1349" s="3"/>
      <c r="E1349" s="3"/>
      <c r="F1349" s="3"/>
      <c r="G1349" s="3"/>
      <c r="H1349" s="18" t="s">
        <v>73</v>
      </c>
      <c r="I1349" s="18"/>
      <c r="J1349" s="18"/>
      <c r="K1349" s="18"/>
      <c r="L1349" s="38">
        <v>66.400000000000006</v>
      </c>
    </row>
    <row r="1350" spans="1:12" ht="15" customHeight="1">
      <c r="A1350" s="3"/>
      <c r="B1350" s="3"/>
      <c r="C1350" s="3"/>
      <c r="D1350" s="3"/>
      <c r="E1350" s="3"/>
      <c r="F1350" s="3"/>
      <c r="G1350" s="3"/>
      <c r="H1350" s="18" t="s">
        <v>74</v>
      </c>
      <c r="I1350" s="18"/>
      <c r="J1350" s="18"/>
      <c r="K1350" s="18"/>
      <c r="L1350" s="32">
        <f>ROUND(L1348/L1349,4)</f>
        <v>7.7370000000000001</v>
      </c>
    </row>
    <row r="1351" spans="1:12" ht="20.100000000000001" customHeight="1">
      <c r="A1351" s="22" t="s">
        <v>75</v>
      </c>
      <c r="B1351" s="22"/>
      <c r="C1351" s="22"/>
      <c r="D1351" s="22"/>
      <c r="E1351" s="22"/>
      <c r="F1351" s="22"/>
      <c r="G1351" s="23" t="s">
        <v>3</v>
      </c>
      <c r="H1351" s="24" t="s">
        <v>19</v>
      </c>
      <c r="I1351" s="24"/>
      <c r="J1351" s="24" t="s">
        <v>76</v>
      </c>
      <c r="K1351" s="24"/>
      <c r="L1351" s="23" t="s">
        <v>20</v>
      </c>
    </row>
    <row r="1352" spans="1:12" ht="15" customHeight="1">
      <c r="A1352" s="25" t="s">
        <v>400</v>
      </c>
      <c r="B1352" s="26" t="s">
        <v>401</v>
      </c>
      <c r="C1352" s="26"/>
      <c r="D1352" s="26"/>
      <c r="E1352" s="26"/>
      <c r="F1352" s="26"/>
      <c r="G1352" s="25" t="s">
        <v>10</v>
      </c>
      <c r="H1352" s="34">
        <v>0.25</v>
      </c>
      <c r="I1352" s="34"/>
      <c r="J1352" s="28">
        <v>645.78</v>
      </c>
      <c r="K1352" s="28"/>
      <c r="L1352" s="29">
        <f>ROUND(ROUND(H1352,8)*J1352,2)</f>
        <v>161.44999999999999</v>
      </c>
    </row>
    <row r="1353" spans="1:12" ht="15" customHeight="1">
      <c r="A1353" s="3"/>
      <c r="B1353" s="3"/>
      <c r="C1353" s="3"/>
      <c r="D1353" s="3"/>
      <c r="E1353" s="3"/>
      <c r="F1353" s="3"/>
      <c r="G1353" s="3"/>
      <c r="H1353" s="30" t="s">
        <v>87</v>
      </c>
      <c r="I1353" s="30"/>
      <c r="J1353" s="30"/>
      <c r="K1353" s="30"/>
      <c r="L1353" s="31">
        <f>SUM(L1352:L1352)</f>
        <v>161.44999999999999</v>
      </c>
    </row>
    <row r="1354" spans="1:12" ht="15" customHeight="1">
      <c r="A1354" s="22" t="s">
        <v>90</v>
      </c>
      <c r="B1354" s="22"/>
      <c r="C1354" s="22"/>
      <c r="D1354" s="7" t="s">
        <v>91</v>
      </c>
      <c r="E1354" s="7"/>
      <c r="F1354" s="7" t="s">
        <v>92</v>
      </c>
      <c r="G1354" s="7"/>
      <c r="H1354" s="7" t="s">
        <v>19</v>
      </c>
      <c r="I1354" s="7"/>
      <c r="J1354" s="7" t="s">
        <v>5</v>
      </c>
      <c r="K1354" s="7"/>
      <c r="L1354" s="8" t="s">
        <v>20</v>
      </c>
    </row>
    <row r="1355" spans="1:12" ht="20.100000000000001" customHeight="1">
      <c r="A1355" s="39" t="s">
        <v>400</v>
      </c>
      <c r="B1355" s="40" t="s">
        <v>402</v>
      </c>
      <c r="C1355" s="40"/>
      <c r="D1355" s="41" t="s">
        <v>94</v>
      </c>
      <c r="E1355" s="41"/>
      <c r="F1355" s="41" t="s">
        <v>403</v>
      </c>
      <c r="G1355" s="41"/>
      <c r="H1355" s="42">
        <v>2.801E-2</v>
      </c>
      <c r="I1355" s="42"/>
      <c r="J1355" s="43">
        <v>19.86</v>
      </c>
      <c r="K1355" s="43"/>
      <c r="L1355" s="44">
        <f>ROUND(ROUND(H1355,8)*J1355,2)</f>
        <v>0.56000000000000005</v>
      </c>
    </row>
    <row r="1356" spans="1:12" ht="15" customHeight="1">
      <c r="A1356" s="3"/>
      <c r="B1356" s="3"/>
      <c r="C1356" s="3"/>
      <c r="D1356" s="3"/>
      <c r="E1356" s="3"/>
      <c r="F1356" s="3"/>
      <c r="G1356" s="3"/>
      <c r="H1356" s="30" t="s">
        <v>98</v>
      </c>
      <c r="I1356" s="30"/>
      <c r="J1356" s="30"/>
      <c r="K1356" s="30"/>
      <c r="L1356" s="29">
        <f>SUM(L1355:L1355)</f>
        <v>0.56000000000000005</v>
      </c>
    </row>
    <row r="1357" spans="1:12" ht="12.95" customHeight="1">
      <c r="A1357" s="22" t="s">
        <v>99</v>
      </c>
      <c r="B1357" s="22"/>
      <c r="C1357" s="7" t="s">
        <v>100</v>
      </c>
      <c r="D1357" s="7" t="s">
        <v>101</v>
      </c>
      <c r="E1357" s="7"/>
      <c r="F1357" s="7" t="s">
        <v>102</v>
      </c>
      <c r="G1357" s="7"/>
      <c r="H1357" s="7" t="s">
        <v>103</v>
      </c>
      <c r="I1357" s="7"/>
      <c r="J1357" s="7" t="s">
        <v>104</v>
      </c>
      <c r="K1357" s="7"/>
      <c r="L1357" s="7" t="s">
        <v>20</v>
      </c>
    </row>
    <row r="1358" spans="1:12" ht="12" customHeight="1">
      <c r="A1358" s="22"/>
      <c r="B1358" s="22"/>
      <c r="C1358" s="7"/>
      <c r="D1358" s="7"/>
      <c r="E1358" s="7"/>
      <c r="F1358" s="8" t="s">
        <v>105</v>
      </c>
      <c r="G1358" s="8" t="s">
        <v>106</v>
      </c>
      <c r="H1358" s="8" t="s">
        <v>105</v>
      </c>
      <c r="I1358" s="8" t="s">
        <v>106</v>
      </c>
      <c r="J1358" s="8" t="s">
        <v>105</v>
      </c>
      <c r="K1358" s="8" t="s">
        <v>106</v>
      </c>
      <c r="L1358" s="7"/>
    </row>
    <row r="1359" spans="1:12" ht="27.95" customHeight="1">
      <c r="A1359" s="39" t="s">
        <v>400</v>
      </c>
      <c r="B1359" s="45" t="s">
        <v>402</v>
      </c>
      <c r="C1359" s="39" t="s">
        <v>108</v>
      </c>
      <c r="D1359" s="42">
        <v>2.801E-2</v>
      </c>
      <c r="E1359" s="42"/>
      <c r="F1359" s="46">
        <v>0</v>
      </c>
      <c r="G1359" s="44">
        <v>2.88</v>
      </c>
      <c r="H1359" s="46">
        <v>0</v>
      </c>
      <c r="I1359" s="44">
        <v>2.31</v>
      </c>
      <c r="J1359" s="46">
        <v>0</v>
      </c>
      <c r="K1359" s="44">
        <v>1.89</v>
      </c>
      <c r="L1359" s="44">
        <f>ROUND(D1359*((ROUND(F1359*G1359,2)+ROUND(H1359*I1359,2)+ROUND(J1359*K1359,2))),2)</f>
        <v>0</v>
      </c>
    </row>
    <row r="1360" spans="1:12" ht="15" customHeight="1">
      <c r="A1360" s="3"/>
      <c r="B1360" s="3"/>
      <c r="C1360" s="3"/>
      <c r="D1360" s="3"/>
      <c r="E1360" s="3"/>
      <c r="F1360" s="3"/>
      <c r="G1360" s="3"/>
      <c r="H1360" s="30" t="s">
        <v>111</v>
      </c>
      <c r="I1360" s="30"/>
      <c r="J1360" s="30"/>
      <c r="K1360" s="30"/>
      <c r="L1360" s="29">
        <f>SUM(L1358:L1359)</f>
        <v>0</v>
      </c>
    </row>
    <row r="1361" spans="1:12" ht="15" customHeight="1">
      <c r="A1361" s="3"/>
      <c r="B1361" s="3"/>
      <c r="C1361" s="3"/>
      <c r="D1361" s="3"/>
      <c r="E1361" s="3"/>
      <c r="F1361" s="3"/>
      <c r="G1361" s="3"/>
      <c r="H1361" s="18" t="s">
        <v>39</v>
      </c>
      <c r="I1361" s="18"/>
      <c r="J1361" s="18"/>
      <c r="K1361" s="18"/>
      <c r="L1361" s="32">
        <f>SUM(L1350,L1353,L1356,L1360)</f>
        <v>169.74699999999999</v>
      </c>
    </row>
    <row r="1362" spans="1:12" ht="15" customHeight="1">
      <c r="A1362" s="17" t="s">
        <v>404</v>
      </c>
      <c r="B1362" s="17"/>
      <c r="C1362" s="17"/>
      <c r="D1362" s="17"/>
      <c r="E1362" s="3"/>
      <c r="F1362" s="3"/>
      <c r="G1362" s="3"/>
      <c r="H1362" s="18" t="s">
        <v>13</v>
      </c>
      <c r="I1362" s="18"/>
      <c r="J1362" s="18"/>
      <c r="K1362" s="18"/>
      <c r="L1362" s="19">
        <f>ROUND(SUM(L1361),4)</f>
        <v>169.74700000000001</v>
      </c>
    </row>
    <row r="1363" spans="1:12" ht="9.9499999999999993" customHeight="1">
      <c r="A1363" s="3"/>
      <c r="B1363" s="3"/>
      <c r="C1363" s="3"/>
      <c r="D1363" s="3"/>
      <c r="E1363" s="3"/>
      <c r="F1363" s="3"/>
      <c r="G1363" s="3"/>
      <c r="H1363" s="4"/>
      <c r="I1363" s="4"/>
      <c r="J1363" s="4"/>
      <c r="K1363" s="4"/>
      <c r="L1363" s="4"/>
    </row>
    <row r="1364" spans="1:12" ht="20.100000000000001" customHeight="1">
      <c r="A1364" s="5" t="s">
        <v>405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</row>
    <row r="1365" spans="1:12" ht="12.95" customHeight="1">
      <c r="A1365" s="47" t="s">
        <v>113</v>
      </c>
      <c r="B1365" s="47"/>
      <c r="C1365" s="47"/>
      <c r="D1365" s="48" t="s">
        <v>114</v>
      </c>
      <c r="E1365" s="48"/>
      <c r="F1365" s="24" t="s">
        <v>115</v>
      </c>
      <c r="G1365" s="24"/>
      <c r="H1365" s="24" t="s">
        <v>116</v>
      </c>
      <c r="I1365" s="24"/>
      <c r="J1365" s="24"/>
      <c r="K1365" s="24"/>
      <c r="L1365" s="24" t="s">
        <v>65</v>
      </c>
    </row>
    <row r="1366" spans="1:12" ht="12" customHeight="1">
      <c r="A1366" s="47"/>
      <c r="B1366" s="47"/>
      <c r="C1366" s="47"/>
      <c r="D1366" s="48"/>
      <c r="E1366" s="48"/>
      <c r="F1366" s="8" t="s">
        <v>117</v>
      </c>
      <c r="G1366" s="8" t="s">
        <v>118</v>
      </c>
      <c r="H1366" s="7" t="s">
        <v>117</v>
      </c>
      <c r="I1366" s="7"/>
      <c r="J1366" s="7" t="s">
        <v>118</v>
      </c>
      <c r="K1366" s="7"/>
      <c r="L1366" s="24"/>
    </row>
    <row r="1367" spans="1:12" ht="15.95" customHeight="1">
      <c r="A1367" s="25" t="s">
        <v>394</v>
      </c>
      <c r="B1367" s="26" t="s">
        <v>395</v>
      </c>
      <c r="C1367" s="26"/>
      <c r="D1367" s="34">
        <v>1</v>
      </c>
      <c r="E1367" s="34"/>
      <c r="F1367" s="49">
        <v>1</v>
      </c>
      <c r="G1367" s="49">
        <v>0</v>
      </c>
      <c r="H1367" s="50">
        <v>400.58440000000002</v>
      </c>
      <c r="I1367" s="50"/>
      <c r="J1367" s="50">
        <v>158.1772</v>
      </c>
      <c r="K1367" s="50"/>
      <c r="L1367" s="32">
        <f>ROUND(D1367*(ROUND(F1367*H1367,4)+ROUND(G1367*J1367,4)),4)</f>
        <v>400.58440000000002</v>
      </c>
    </row>
    <row r="1368" spans="1:12" ht="15" customHeight="1">
      <c r="A1368" s="3"/>
      <c r="B1368" s="3"/>
      <c r="C1368" s="3"/>
      <c r="D1368" s="3"/>
      <c r="E1368" s="3"/>
      <c r="F1368" s="3"/>
      <c r="G1368" s="3"/>
      <c r="H1368" s="30" t="s">
        <v>121</v>
      </c>
      <c r="I1368" s="30"/>
      <c r="J1368" s="30"/>
      <c r="K1368" s="30"/>
      <c r="L1368" s="51">
        <f>SUM(L1366:L1367)</f>
        <v>400.58440000000002</v>
      </c>
    </row>
    <row r="1369" spans="1:12" ht="20.100000000000001" customHeight="1">
      <c r="A1369" s="22" t="s">
        <v>63</v>
      </c>
      <c r="B1369" s="22"/>
      <c r="C1369" s="22"/>
      <c r="D1369" s="22"/>
      <c r="E1369" s="22"/>
      <c r="F1369" s="22"/>
      <c r="G1369" s="23" t="s">
        <v>3</v>
      </c>
      <c r="H1369" s="24" t="s">
        <v>19</v>
      </c>
      <c r="I1369" s="24"/>
      <c r="J1369" s="24" t="s">
        <v>64</v>
      </c>
      <c r="K1369" s="24"/>
      <c r="L1369" s="23" t="s">
        <v>65</v>
      </c>
    </row>
    <row r="1370" spans="1:12" ht="15" customHeight="1">
      <c r="A1370" s="25" t="s">
        <v>396</v>
      </c>
      <c r="B1370" s="33" t="s">
        <v>397</v>
      </c>
      <c r="C1370" s="33"/>
      <c r="D1370" s="33"/>
      <c r="E1370" s="33"/>
      <c r="F1370" s="33"/>
      <c r="G1370" s="25" t="s">
        <v>68</v>
      </c>
      <c r="H1370" s="34">
        <v>3</v>
      </c>
      <c r="I1370" s="34"/>
      <c r="J1370" s="35">
        <v>26.21</v>
      </c>
      <c r="K1370" s="35"/>
      <c r="L1370" s="36">
        <f>ROUND(ROUND(H1370,8)*J1370,2)</f>
        <v>78.63</v>
      </c>
    </row>
    <row r="1371" spans="1:12" ht="15" customHeight="1">
      <c r="A1371" s="25" t="s">
        <v>398</v>
      </c>
      <c r="B1371" s="33" t="s">
        <v>399</v>
      </c>
      <c r="C1371" s="33"/>
      <c r="D1371" s="33"/>
      <c r="E1371" s="33"/>
      <c r="F1371" s="33"/>
      <c r="G1371" s="25" t="s">
        <v>68</v>
      </c>
      <c r="H1371" s="34">
        <v>1</v>
      </c>
      <c r="I1371" s="34"/>
      <c r="J1371" s="35">
        <v>34.520000000000003</v>
      </c>
      <c r="K1371" s="35"/>
      <c r="L1371" s="36">
        <f>ROUND(ROUND(H1371,8)*J1371,2)</f>
        <v>34.520000000000003</v>
      </c>
    </row>
    <row r="1372" spans="1:12" ht="15" customHeight="1">
      <c r="A1372" s="3"/>
      <c r="B1372" s="3"/>
      <c r="C1372" s="3"/>
      <c r="D1372" s="3"/>
      <c r="E1372" s="3"/>
      <c r="F1372" s="3"/>
      <c r="G1372" s="3"/>
      <c r="H1372" s="30" t="s">
        <v>71</v>
      </c>
      <c r="I1372" s="30"/>
      <c r="J1372" s="30"/>
      <c r="K1372" s="30"/>
      <c r="L1372" s="37">
        <f>SUM(L1370:L1371)</f>
        <v>113.15</v>
      </c>
    </row>
    <row r="1373" spans="1:12" ht="15" customHeight="1">
      <c r="A1373" s="3"/>
      <c r="B1373" s="3"/>
      <c r="C1373" s="3"/>
      <c r="D1373" s="3"/>
      <c r="E1373" s="3"/>
      <c r="F1373" s="3"/>
      <c r="G1373" s="3"/>
      <c r="H1373" s="18" t="s">
        <v>72</v>
      </c>
      <c r="I1373" s="18"/>
      <c r="J1373" s="18"/>
      <c r="K1373" s="18"/>
      <c r="L1373" s="32">
        <f>SUM(L1368,L1372)</f>
        <v>513.73440000000005</v>
      </c>
    </row>
    <row r="1374" spans="1:12" ht="15" customHeight="1">
      <c r="A1374" s="3"/>
      <c r="B1374" s="3"/>
      <c r="C1374" s="3"/>
      <c r="D1374" s="3"/>
      <c r="E1374" s="3"/>
      <c r="F1374" s="3"/>
      <c r="G1374" s="3"/>
      <c r="H1374" s="18" t="s">
        <v>73</v>
      </c>
      <c r="I1374" s="18"/>
      <c r="J1374" s="18"/>
      <c r="K1374" s="18"/>
      <c r="L1374" s="38">
        <v>1</v>
      </c>
    </row>
    <row r="1375" spans="1:12" ht="15" customHeight="1">
      <c r="A1375" s="3"/>
      <c r="B1375" s="3"/>
      <c r="C1375" s="3"/>
      <c r="D1375" s="3"/>
      <c r="E1375" s="3"/>
      <c r="F1375" s="3"/>
      <c r="G1375" s="3"/>
      <c r="H1375" s="18" t="s">
        <v>74</v>
      </c>
      <c r="I1375" s="18"/>
      <c r="J1375" s="18"/>
      <c r="K1375" s="18"/>
      <c r="L1375" s="32">
        <f>ROUND(L1373/L1374,4)</f>
        <v>513.73440000000005</v>
      </c>
    </row>
    <row r="1376" spans="1:12" ht="20.100000000000001" customHeight="1">
      <c r="A1376" s="22" t="s">
        <v>75</v>
      </c>
      <c r="B1376" s="22"/>
      <c r="C1376" s="22"/>
      <c r="D1376" s="22"/>
      <c r="E1376" s="22"/>
      <c r="F1376" s="22"/>
      <c r="G1376" s="23" t="s">
        <v>3</v>
      </c>
      <c r="H1376" s="24" t="s">
        <v>19</v>
      </c>
      <c r="I1376" s="24"/>
      <c r="J1376" s="24" t="s">
        <v>76</v>
      </c>
      <c r="K1376" s="24"/>
      <c r="L1376" s="23" t="s">
        <v>20</v>
      </c>
    </row>
    <row r="1377" spans="1:12" ht="15" customHeight="1">
      <c r="A1377" s="25" t="s">
        <v>406</v>
      </c>
      <c r="B1377" s="26" t="s">
        <v>407</v>
      </c>
      <c r="C1377" s="26"/>
      <c r="D1377" s="26"/>
      <c r="E1377" s="26"/>
      <c r="F1377" s="26"/>
      <c r="G1377" s="25" t="s">
        <v>10</v>
      </c>
      <c r="H1377" s="34">
        <v>1</v>
      </c>
      <c r="I1377" s="34"/>
      <c r="J1377" s="28">
        <v>9101.92</v>
      </c>
      <c r="K1377" s="28"/>
      <c r="L1377" s="29">
        <f>ROUND(ROUND(H1377,8)*J1377,2)</f>
        <v>9101.92</v>
      </c>
    </row>
    <row r="1378" spans="1:12" ht="15" customHeight="1">
      <c r="A1378" s="3"/>
      <c r="B1378" s="3"/>
      <c r="C1378" s="3"/>
      <c r="D1378" s="3"/>
      <c r="E1378" s="3"/>
      <c r="F1378" s="3"/>
      <c r="G1378" s="3"/>
      <c r="H1378" s="30" t="s">
        <v>87</v>
      </c>
      <c r="I1378" s="30"/>
      <c r="J1378" s="30"/>
      <c r="K1378" s="30"/>
      <c r="L1378" s="31">
        <f>SUM(L1377:L1377)</f>
        <v>9101.92</v>
      </c>
    </row>
    <row r="1379" spans="1:12" ht="12.95" customHeight="1">
      <c r="A1379" s="22" t="s">
        <v>99</v>
      </c>
      <c r="B1379" s="22"/>
      <c r="C1379" s="7" t="s">
        <v>100</v>
      </c>
      <c r="D1379" s="7" t="s">
        <v>101</v>
      </c>
      <c r="E1379" s="7"/>
      <c r="F1379" s="7" t="s">
        <v>102</v>
      </c>
      <c r="G1379" s="7"/>
      <c r="H1379" s="7" t="s">
        <v>103</v>
      </c>
      <c r="I1379" s="7"/>
      <c r="J1379" s="7" t="s">
        <v>104</v>
      </c>
      <c r="K1379" s="7"/>
      <c r="L1379" s="7" t="s">
        <v>20</v>
      </c>
    </row>
    <row r="1380" spans="1:12" ht="12" customHeight="1">
      <c r="A1380" s="22"/>
      <c r="B1380" s="22"/>
      <c r="C1380" s="7"/>
      <c r="D1380" s="7"/>
      <c r="E1380" s="7"/>
      <c r="F1380" s="8" t="s">
        <v>105</v>
      </c>
      <c r="G1380" s="8" t="s">
        <v>106</v>
      </c>
      <c r="H1380" s="8" t="s">
        <v>105</v>
      </c>
      <c r="I1380" s="8" t="s">
        <v>106</v>
      </c>
      <c r="J1380" s="8" t="s">
        <v>105</v>
      </c>
      <c r="K1380" s="8" t="s">
        <v>106</v>
      </c>
      <c r="L1380" s="7"/>
    </row>
    <row r="1381" spans="1:12" ht="27.95" customHeight="1">
      <c r="A1381" s="39" t="s">
        <v>406</v>
      </c>
      <c r="B1381" s="45" t="s">
        <v>408</v>
      </c>
      <c r="C1381" s="39" t="s">
        <v>108</v>
      </c>
      <c r="D1381" s="42">
        <v>0.3</v>
      </c>
      <c r="E1381" s="42"/>
      <c r="F1381" s="46">
        <v>0</v>
      </c>
      <c r="G1381" s="44">
        <v>2.88</v>
      </c>
      <c r="H1381" s="46">
        <v>0</v>
      </c>
      <c r="I1381" s="44">
        <v>2.31</v>
      </c>
      <c r="J1381" s="46">
        <v>0</v>
      </c>
      <c r="K1381" s="44">
        <v>1.89</v>
      </c>
      <c r="L1381" s="44">
        <f>ROUND(D1381*((ROUND(F1381*G1381,2)+ROUND(H1381*I1381,2)+ROUND(J1381*K1381,2))),2)</f>
        <v>0</v>
      </c>
    </row>
    <row r="1382" spans="1:12" ht="15" customHeight="1">
      <c r="A1382" s="3"/>
      <c r="B1382" s="3"/>
      <c r="C1382" s="3"/>
      <c r="D1382" s="3"/>
      <c r="E1382" s="3"/>
      <c r="F1382" s="3"/>
      <c r="G1382" s="3"/>
      <c r="H1382" s="30" t="s">
        <v>111</v>
      </c>
      <c r="I1382" s="30"/>
      <c r="J1382" s="30"/>
      <c r="K1382" s="30"/>
      <c r="L1382" s="29">
        <f>SUM(L1380:L1381)</f>
        <v>0</v>
      </c>
    </row>
    <row r="1383" spans="1:12" ht="15" customHeight="1">
      <c r="A1383" s="3"/>
      <c r="B1383" s="3"/>
      <c r="C1383" s="3"/>
      <c r="D1383" s="3"/>
      <c r="E1383" s="3"/>
      <c r="F1383" s="3"/>
      <c r="G1383" s="3"/>
      <c r="H1383" s="18" t="s">
        <v>39</v>
      </c>
      <c r="I1383" s="18"/>
      <c r="J1383" s="18"/>
      <c r="K1383" s="18"/>
      <c r="L1383" s="32">
        <f>SUM(L1375,L1378,L1382)</f>
        <v>9615.6543999999994</v>
      </c>
    </row>
    <row r="1384" spans="1:12" ht="15" customHeight="1">
      <c r="A1384" s="17" t="s">
        <v>409</v>
      </c>
      <c r="B1384" s="17"/>
      <c r="C1384" s="17"/>
      <c r="D1384" s="17"/>
      <c r="E1384" s="3"/>
      <c r="F1384" s="3"/>
      <c r="G1384" s="3"/>
      <c r="H1384" s="18" t="s">
        <v>13</v>
      </c>
      <c r="I1384" s="18"/>
      <c r="J1384" s="18"/>
      <c r="K1384" s="18"/>
      <c r="L1384" s="19">
        <f>ROUND(SUM(L1383),4)</f>
        <v>9615.6543999999994</v>
      </c>
    </row>
    <row r="1385" spans="1:12" ht="9.9499999999999993" customHeight="1">
      <c r="A1385" s="3"/>
      <c r="B1385" s="3"/>
      <c r="C1385" s="3"/>
      <c r="D1385" s="3"/>
      <c r="E1385" s="3"/>
      <c r="F1385" s="3"/>
      <c r="G1385" s="3"/>
      <c r="H1385" s="4"/>
      <c r="I1385" s="4"/>
      <c r="J1385" s="4"/>
      <c r="K1385" s="4"/>
      <c r="L1385" s="4"/>
    </row>
    <row r="1386" spans="1:12" ht="20.100000000000001" customHeight="1">
      <c r="A1386" s="5" t="s">
        <v>410</v>
      </c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</row>
    <row r="1387" spans="1:12" ht="12.95" customHeight="1">
      <c r="A1387" s="47" t="s">
        <v>113</v>
      </c>
      <c r="B1387" s="47"/>
      <c r="C1387" s="47"/>
      <c r="D1387" s="48" t="s">
        <v>114</v>
      </c>
      <c r="E1387" s="48"/>
      <c r="F1387" s="24" t="s">
        <v>115</v>
      </c>
      <c r="G1387" s="24"/>
      <c r="H1387" s="24" t="s">
        <v>116</v>
      </c>
      <c r="I1387" s="24"/>
      <c r="J1387" s="24"/>
      <c r="K1387" s="24"/>
      <c r="L1387" s="24" t="s">
        <v>65</v>
      </c>
    </row>
    <row r="1388" spans="1:12" ht="12" customHeight="1">
      <c r="A1388" s="47"/>
      <c r="B1388" s="47"/>
      <c r="C1388" s="47"/>
      <c r="D1388" s="48"/>
      <c r="E1388" s="48"/>
      <c r="F1388" s="8" t="s">
        <v>117</v>
      </c>
      <c r="G1388" s="8" t="s">
        <v>118</v>
      </c>
      <c r="H1388" s="7" t="s">
        <v>117</v>
      </c>
      <c r="I1388" s="7"/>
      <c r="J1388" s="7" t="s">
        <v>118</v>
      </c>
      <c r="K1388" s="7"/>
      <c r="L1388" s="24"/>
    </row>
    <row r="1389" spans="1:12" ht="15" customHeight="1">
      <c r="A1389" s="25" t="s">
        <v>292</v>
      </c>
      <c r="B1389" s="26" t="s">
        <v>293</v>
      </c>
      <c r="C1389" s="26"/>
      <c r="D1389" s="34">
        <v>1</v>
      </c>
      <c r="E1389" s="34"/>
      <c r="F1389" s="49">
        <v>0.3</v>
      </c>
      <c r="G1389" s="49">
        <v>0.7</v>
      </c>
      <c r="H1389" s="50">
        <v>174.0453</v>
      </c>
      <c r="I1389" s="50"/>
      <c r="J1389" s="50">
        <v>68.988299999999995</v>
      </c>
      <c r="K1389" s="50"/>
      <c r="L1389" s="32">
        <f>ROUND(D1389*(ROUND(F1389*H1389,4)+ROUND(G1389*J1389,4)),4)</f>
        <v>100.50539999999999</v>
      </c>
    </row>
    <row r="1390" spans="1:12" ht="15" customHeight="1">
      <c r="A1390" s="3"/>
      <c r="B1390" s="3"/>
      <c r="C1390" s="3"/>
      <c r="D1390" s="3"/>
      <c r="E1390" s="3"/>
      <c r="F1390" s="3"/>
      <c r="G1390" s="3"/>
      <c r="H1390" s="30" t="s">
        <v>121</v>
      </c>
      <c r="I1390" s="30"/>
      <c r="J1390" s="30"/>
      <c r="K1390" s="30"/>
      <c r="L1390" s="51">
        <f>SUM(L1388:L1389)</f>
        <v>100.50539999999999</v>
      </c>
    </row>
    <row r="1391" spans="1:12" ht="20.100000000000001" customHeight="1">
      <c r="A1391" s="22" t="s">
        <v>63</v>
      </c>
      <c r="B1391" s="22"/>
      <c r="C1391" s="22"/>
      <c r="D1391" s="22"/>
      <c r="E1391" s="22"/>
      <c r="F1391" s="22"/>
      <c r="G1391" s="23" t="s">
        <v>3</v>
      </c>
      <c r="H1391" s="24" t="s">
        <v>19</v>
      </c>
      <c r="I1391" s="24"/>
      <c r="J1391" s="24" t="s">
        <v>64</v>
      </c>
      <c r="K1391" s="24"/>
      <c r="L1391" s="23" t="s">
        <v>65</v>
      </c>
    </row>
    <row r="1392" spans="1:12" ht="15" customHeight="1">
      <c r="A1392" s="25" t="s">
        <v>398</v>
      </c>
      <c r="B1392" s="33" t="s">
        <v>399</v>
      </c>
      <c r="C1392" s="33"/>
      <c r="D1392" s="33"/>
      <c r="E1392" s="33"/>
      <c r="F1392" s="33"/>
      <c r="G1392" s="25" t="s">
        <v>68</v>
      </c>
      <c r="H1392" s="34">
        <v>0.05</v>
      </c>
      <c r="I1392" s="34"/>
      <c r="J1392" s="35">
        <v>34.520000000000003</v>
      </c>
      <c r="K1392" s="35"/>
      <c r="L1392" s="36">
        <f>ROUND(ROUND(H1392,8)*J1392,2)</f>
        <v>1.73</v>
      </c>
    </row>
    <row r="1393" spans="1:12" ht="15" customHeight="1">
      <c r="A1393" s="25" t="s">
        <v>69</v>
      </c>
      <c r="B1393" s="33" t="s">
        <v>70</v>
      </c>
      <c r="C1393" s="33"/>
      <c r="D1393" s="33"/>
      <c r="E1393" s="33"/>
      <c r="F1393" s="33"/>
      <c r="G1393" s="25" t="s">
        <v>68</v>
      </c>
      <c r="H1393" s="34">
        <v>2</v>
      </c>
      <c r="I1393" s="34"/>
      <c r="J1393" s="35">
        <v>23.6</v>
      </c>
      <c r="K1393" s="35"/>
      <c r="L1393" s="36">
        <f>ROUND(ROUND(H1393,8)*J1393,2)</f>
        <v>47.2</v>
      </c>
    </row>
    <row r="1394" spans="1:12" ht="15" customHeight="1">
      <c r="A1394" s="3"/>
      <c r="B1394" s="3"/>
      <c r="C1394" s="3"/>
      <c r="D1394" s="3"/>
      <c r="E1394" s="3"/>
      <c r="F1394" s="3"/>
      <c r="G1394" s="3"/>
      <c r="H1394" s="30" t="s">
        <v>71</v>
      </c>
      <c r="I1394" s="30"/>
      <c r="J1394" s="30"/>
      <c r="K1394" s="30"/>
      <c r="L1394" s="37">
        <f>SUM(L1392:L1393)</f>
        <v>48.93</v>
      </c>
    </row>
    <row r="1395" spans="1:12" ht="15" customHeight="1">
      <c r="A1395" s="3"/>
      <c r="B1395" s="3"/>
      <c r="C1395" s="3"/>
      <c r="D1395" s="3"/>
      <c r="E1395" s="3"/>
      <c r="F1395" s="3"/>
      <c r="G1395" s="3"/>
      <c r="H1395" s="18" t="s">
        <v>72</v>
      </c>
      <c r="I1395" s="18"/>
      <c r="J1395" s="18"/>
      <c r="K1395" s="18"/>
      <c r="L1395" s="32">
        <f>SUM(L1390,L1394)</f>
        <v>149.43539999999999</v>
      </c>
    </row>
    <row r="1396" spans="1:12" ht="15" customHeight="1">
      <c r="A1396" s="3"/>
      <c r="B1396" s="3"/>
      <c r="C1396" s="3"/>
      <c r="D1396" s="3"/>
      <c r="E1396" s="3"/>
      <c r="F1396" s="3"/>
      <c r="G1396" s="3"/>
      <c r="H1396" s="18" t="s">
        <v>73</v>
      </c>
      <c r="I1396" s="18"/>
      <c r="J1396" s="18"/>
      <c r="K1396" s="18"/>
      <c r="L1396" s="38">
        <v>12</v>
      </c>
    </row>
    <row r="1397" spans="1:12" ht="15" customHeight="1">
      <c r="A1397" s="3"/>
      <c r="B1397" s="3"/>
      <c r="C1397" s="3"/>
      <c r="D1397" s="3"/>
      <c r="E1397" s="3"/>
      <c r="F1397" s="3"/>
      <c r="G1397" s="3"/>
      <c r="H1397" s="18" t="s">
        <v>74</v>
      </c>
      <c r="I1397" s="18"/>
      <c r="J1397" s="18"/>
      <c r="K1397" s="18"/>
      <c r="L1397" s="32">
        <f>ROUND(L1395/L1396,4)</f>
        <v>12.452999999999999</v>
      </c>
    </row>
    <row r="1398" spans="1:12" ht="20.100000000000001" customHeight="1">
      <c r="A1398" s="22" t="s">
        <v>18</v>
      </c>
      <c r="B1398" s="22"/>
      <c r="C1398" s="22"/>
      <c r="D1398" s="22"/>
      <c r="E1398" s="22"/>
      <c r="F1398" s="22"/>
      <c r="G1398" s="23" t="s">
        <v>3</v>
      </c>
      <c r="H1398" s="24" t="s">
        <v>19</v>
      </c>
      <c r="I1398" s="24"/>
      <c r="J1398" s="24" t="s">
        <v>5</v>
      </c>
      <c r="K1398" s="24"/>
      <c r="L1398" s="23" t="s">
        <v>20</v>
      </c>
    </row>
    <row r="1399" spans="1:12" ht="15" customHeight="1">
      <c r="A1399" s="25" t="s">
        <v>411</v>
      </c>
      <c r="B1399" s="26" t="s">
        <v>412</v>
      </c>
      <c r="C1399" s="26"/>
      <c r="D1399" s="26"/>
      <c r="E1399" s="26"/>
      <c r="F1399" s="26"/>
      <c r="G1399" s="25" t="s">
        <v>31</v>
      </c>
      <c r="H1399" s="27">
        <v>0.01</v>
      </c>
      <c r="I1399" s="27"/>
      <c r="J1399" s="28">
        <v>423.24</v>
      </c>
      <c r="K1399" s="28"/>
      <c r="L1399" s="29">
        <f>ROUND(ROUND(H1399,8)*J1399,2)</f>
        <v>4.2300000000000004</v>
      </c>
    </row>
    <row r="1400" spans="1:12" ht="15" customHeight="1">
      <c r="A1400" s="3"/>
      <c r="B1400" s="3"/>
      <c r="C1400" s="3"/>
      <c r="D1400" s="3"/>
      <c r="E1400" s="3"/>
      <c r="F1400" s="3"/>
      <c r="G1400" s="3"/>
      <c r="H1400" s="30" t="s">
        <v>38</v>
      </c>
      <c r="I1400" s="30"/>
      <c r="J1400" s="30"/>
      <c r="K1400" s="30"/>
      <c r="L1400" s="31">
        <f>SUM(L1399:L1399)</f>
        <v>4.2300000000000004</v>
      </c>
    </row>
    <row r="1401" spans="1:12" ht="15" customHeight="1">
      <c r="A1401" s="3"/>
      <c r="B1401" s="3"/>
      <c r="C1401" s="3"/>
      <c r="D1401" s="3"/>
      <c r="E1401" s="3"/>
      <c r="F1401" s="3"/>
      <c r="G1401" s="3"/>
      <c r="H1401" s="18" t="s">
        <v>39</v>
      </c>
      <c r="I1401" s="18"/>
      <c r="J1401" s="18"/>
      <c r="K1401" s="18"/>
      <c r="L1401" s="32">
        <f>SUM(L1397,L1400)</f>
        <v>16.683</v>
      </c>
    </row>
    <row r="1402" spans="1:12" ht="15" customHeight="1">
      <c r="A1402" s="17" t="s">
        <v>413</v>
      </c>
      <c r="B1402" s="17"/>
      <c r="C1402" s="17"/>
      <c r="D1402" s="17"/>
      <c r="E1402" s="3"/>
      <c r="F1402" s="3"/>
      <c r="G1402" s="3"/>
      <c r="H1402" s="18" t="s">
        <v>13</v>
      </c>
      <c r="I1402" s="18"/>
      <c r="J1402" s="18"/>
      <c r="K1402" s="18"/>
      <c r="L1402" s="19">
        <f>ROUND(SUM(L1401),4)</f>
        <v>16.683</v>
      </c>
    </row>
    <row r="1403" spans="1:12" ht="9.9499999999999993" customHeight="1">
      <c r="A1403" s="3"/>
      <c r="B1403" s="3"/>
      <c r="C1403" s="3"/>
      <c r="D1403" s="3"/>
      <c r="E1403" s="3"/>
      <c r="F1403" s="3"/>
      <c r="G1403" s="3"/>
      <c r="H1403" s="4"/>
      <c r="I1403" s="4"/>
      <c r="J1403" s="4"/>
      <c r="K1403" s="4"/>
      <c r="L1403" s="4"/>
    </row>
    <row r="1404" spans="1:12" ht="20.100000000000001" customHeight="1">
      <c r="A1404" s="5" t="s">
        <v>414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</row>
    <row r="1405" spans="1:12" ht="20.100000000000001" customHeight="1">
      <c r="A1405" s="22" t="s">
        <v>63</v>
      </c>
      <c r="B1405" s="22"/>
      <c r="C1405" s="22"/>
      <c r="D1405" s="22"/>
      <c r="E1405" s="22"/>
      <c r="F1405" s="22"/>
      <c r="G1405" s="23" t="s">
        <v>3</v>
      </c>
      <c r="H1405" s="24" t="s">
        <v>19</v>
      </c>
      <c r="I1405" s="24"/>
      <c r="J1405" s="24" t="s">
        <v>64</v>
      </c>
      <c r="K1405" s="24"/>
      <c r="L1405" s="23" t="s">
        <v>65</v>
      </c>
    </row>
    <row r="1406" spans="1:12" ht="15" customHeight="1">
      <c r="A1406" s="25" t="s">
        <v>285</v>
      </c>
      <c r="B1406" s="33" t="s">
        <v>286</v>
      </c>
      <c r="C1406" s="33"/>
      <c r="D1406" s="33"/>
      <c r="E1406" s="33"/>
      <c r="F1406" s="33"/>
      <c r="G1406" s="25" t="s">
        <v>68</v>
      </c>
      <c r="H1406" s="34">
        <v>3.5135665</v>
      </c>
      <c r="I1406" s="34"/>
      <c r="J1406" s="35">
        <v>29.62</v>
      </c>
      <c r="K1406" s="35"/>
      <c r="L1406" s="36">
        <f>ROUND(ROUND(H1406,8)*J1406,2)</f>
        <v>104.07</v>
      </c>
    </row>
    <row r="1407" spans="1:12" ht="15" customHeight="1">
      <c r="A1407" s="25" t="s">
        <v>69</v>
      </c>
      <c r="B1407" s="33" t="s">
        <v>70</v>
      </c>
      <c r="C1407" s="33"/>
      <c r="D1407" s="33"/>
      <c r="E1407" s="33"/>
      <c r="F1407" s="33"/>
      <c r="G1407" s="25" t="s">
        <v>68</v>
      </c>
      <c r="H1407" s="34">
        <v>7.0271330000000001</v>
      </c>
      <c r="I1407" s="34"/>
      <c r="J1407" s="35">
        <v>23.6</v>
      </c>
      <c r="K1407" s="35"/>
      <c r="L1407" s="36">
        <f>ROUND(ROUND(H1407,8)*J1407,2)</f>
        <v>165.84</v>
      </c>
    </row>
    <row r="1408" spans="1:12" ht="15" customHeight="1">
      <c r="A1408" s="3"/>
      <c r="B1408" s="3"/>
      <c r="C1408" s="3"/>
      <c r="D1408" s="3"/>
      <c r="E1408" s="3"/>
      <c r="F1408" s="3"/>
      <c r="G1408" s="3"/>
      <c r="H1408" s="30" t="s">
        <v>71</v>
      </c>
      <c r="I1408" s="30"/>
      <c r="J1408" s="30"/>
      <c r="K1408" s="30"/>
      <c r="L1408" s="37">
        <f>SUM(L1406:L1407)</f>
        <v>269.90999999999997</v>
      </c>
    </row>
    <row r="1409" spans="1:12" ht="15" customHeight="1">
      <c r="A1409" s="3"/>
      <c r="B1409" s="3"/>
      <c r="C1409" s="3"/>
      <c r="D1409" s="3"/>
      <c r="E1409" s="3"/>
      <c r="F1409" s="3"/>
      <c r="G1409" s="3"/>
      <c r="H1409" s="18" t="s">
        <v>72</v>
      </c>
      <c r="I1409" s="18"/>
      <c r="J1409" s="18"/>
      <c r="K1409" s="18"/>
      <c r="L1409" s="32">
        <f>SUM(L1408)</f>
        <v>269.90999999999997</v>
      </c>
    </row>
    <row r="1410" spans="1:12" ht="15" customHeight="1">
      <c r="A1410" s="3"/>
      <c r="B1410" s="3"/>
      <c r="C1410" s="3"/>
      <c r="D1410" s="3"/>
      <c r="E1410" s="3"/>
      <c r="F1410" s="3"/>
      <c r="G1410" s="3"/>
      <c r="H1410" s="18" t="s">
        <v>73</v>
      </c>
      <c r="I1410" s="18"/>
      <c r="J1410" s="18"/>
      <c r="K1410" s="18"/>
      <c r="L1410" s="38">
        <v>1</v>
      </c>
    </row>
    <row r="1411" spans="1:12" ht="15" customHeight="1">
      <c r="A1411" s="3"/>
      <c r="B1411" s="3"/>
      <c r="C1411" s="3"/>
      <c r="D1411" s="3"/>
      <c r="E1411" s="3"/>
      <c r="F1411" s="3"/>
      <c r="G1411" s="3"/>
      <c r="H1411" s="18" t="s">
        <v>74</v>
      </c>
      <c r="I1411" s="18"/>
      <c r="J1411" s="18"/>
      <c r="K1411" s="18"/>
      <c r="L1411" s="32">
        <f>ROUND(L1409/L1410,4)</f>
        <v>269.91000000000003</v>
      </c>
    </row>
    <row r="1412" spans="1:12" ht="20.100000000000001" customHeight="1">
      <c r="A1412" s="22" t="s">
        <v>75</v>
      </c>
      <c r="B1412" s="22"/>
      <c r="C1412" s="22"/>
      <c r="D1412" s="22"/>
      <c r="E1412" s="22"/>
      <c r="F1412" s="22"/>
      <c r="G1412" s="23" t="s">
        <v>3</v>
      </c>
      <c r="H1412" s="24" t="s">
        <v>19</v>
      </c>
      <c r="I1412" s="24"/>
      <c r="J1412" s="24" t="s">
        <v>76</v>
      </c>
      <c r="K1412" s="24"/>
      <c r="L1412" s="23" t="s">
        <v>20</v>
      </c>
    </row>
    <row r="1413" spans="1:12" ht="15" customHeight="1">
      <c r="A1413" s="25" t="s">
        <v>415</v>
      </c>
      <c r="B1413" s="26" t="s">
        <v>416</v>
      </c>
      <c r="C1413" s="26"/>
      <c r="D1413" s="26"/>
      <c r="E1413" s="26"/>
      <c r="F1413" s="26"/>
      <c r="G1413" s="25" t="s">
        <v>26</v>
      </c>
      <c r="H1413" s="34">
        <v>1.5</v>
      </c>
      <c r="I1413" s="34"/>
      <c r="J1413" s="28">
        <v>58.07</v>
      </c>
      <c r="K1413" s="28"/>
      <c r="L1413" s="29">
        <f>ROUND(ROUND(H1413,8)*J1413,2)</f>
        <v>87.11</v>
      </c>
    </row>
    <row r="1414" spans="1:12" ht="15" customHeight="1">
      <c r="A1414" s="25" t="s">
        <v>417</v>
      </c>
      <c r="B1414" s="26" t="s">
        <v>418</v>
      </c>
      <c r="C1414" s="26"/>
      <c r="D1414" s="26"/>
      <c r="E1414" s="26"/>
      <c r="F1414" s="26"/>
      <c r="G1414" s="25" t="s">
        <v>26</v>
      </c>
      <c r="H1414" s="34">
        <v>1</v>
      </c>
      <c r="I1414" s="34"/>
      <c r="J1414" s="28">
        <v>134.15</v>
      </c>
      <c r="K1414" s="28"/>
      <c r="L1414" s="29">
        <f>ROUND(ROUND(H1414,8)*J1414,2)</f>
        <v>134.15</v>
      </c>
    </row>
    <row r="1415" spans="1:12" ht="15" customHeight="1">
      <c r="A1415" s="25" t="s">
        <v>180</v>
      </c>
      <c r="B1415" s="26" t="s">
        <v>181</v>
      </c>
      <c r="C1415" s="26"/>
      <c r="D1415" s="26"/>
      <c r="E1415" s="26"/>
      <c r="F1415" s="26"/>
      <c r="G1415" s="25" t="s">
        <v>84</v>
      </c>
      <c r="H1415" s="34">
        <v>350</v>
      </c>
      <c r="I1415" s="34"/>
      <c r="J1415" s="28">
        <v>0.78</v>
      </c>
      <c r="K1415" s="28"/>
      <c r="L1415" s="29">
        <f>ROUND(ROUND(H1415,8)*J1415,2)</f>
        <v>273</v>
      </c>
    </row>
    <row r="1416" spans="1:12" ht="15" customHeight="1">
      <c r="A1416" s="25" t="s">
        <v>82</v>
      </c>
      <c r="B1416" s="26" t="s">
        <v>83</v>
      </c>
      <c r="C1416" s="26"/>
      <c r="D1416" s="26"/>
      <c r="E1416" s="26"/>
      <c r="F1416" s="26"/>
      <c r="G1416" s="25" t="s">
        <v>84</v>
      </c>
      <c r="H1416" s="34">
        <v>1</v>
      </c>
      <c r="I1416" s="34"/>
      <c r="J1416" s="28">
        <v>14.43</v>
      </c>
      <c r="K1416" s="28"/>
      <c r="L1416" s="29">
        <f>ROUND(ROUND(H1416,8)*J1416,2)</f>
        <v>14.43</v>
      </c>
    </row>
    <row r="1417" spans="1:12" ht="15" customHeight="1">
      <c r="A1417" s="25" t="s">
        <v>419</v>
      </c>
      <c r="B1417" s="26" t="s">
        <v>420</v>
      </c>
      <c r="C1417" s="26"/>
      <c r="D1417" s="26"/>
      <c r="E1417" s="26"/>
      <c r="F1417" s="26"/>
      <c r="G1417" s="25" t="s">
        <v>23</v>
      </c>
      <c r="H1417" s="34">
        <v>8.1</v>
      </c>
      <c r="I1417" s="34"/>
      <c r="J1417" s="28">
        <v>10.17</v>
      </c>
      <c r="K1417" s="28"/>
      <c r="L1417" s="29">
        <f>ROUND(ROUND(H1417,8)*J1417,2)</f>
        <v>82.38</v>
      </c>
    </row>
    <row r="1418" spans="1:12" ht="15" customHeight="1">
      <c r="A1418" s="3"/>
      <c r="B1418" s="3"/>
      <c r="C1418" s="3"/>
      <c r="D1418" s="3"/>
      <c r="E1418" s="3"/>
      <c r="F1418" s="3"/>
      <c r="G1418" s="3"/>
      <c r="H1418" s="30" t="s">
        <v>87</v>
      </c>
      <c r="I1418" s="30"/>
      <c r="J1418" s="30"/>
      <c r="K1418" s="30"/>
      <c r="L1418" s="31">
        <f>SUM(L1413:L1417)</f>
        <v>591.06999999999994</v>
      </c>
    </row>
    <row r="1419" spans="1:12" ht="15" customHeight="1">
      <c r="A1419" s="22" t="s">
        <v>90</v>
      </c>
      <c r="B1419" s="22"/>
      <c r="C1419" s="22"/>
      <c r="D1419" s="7" t="s">
        <v>91</v>
      </c>
      <c r="E1419" s="7"/>
      <c r="F1419" s="7" t="s">
        <v>92</v>
      </c>
      <c r="G1419" s="7"/>
      <c r="H1419" s="7" t="s">
        <v>19</v>
      </c>
      <c r="I1419" s="7"/>
      <c r="J1419" s="7" t="s">
        <v>5</v>
      </c>
      <c r="K1419" s="7"/>
      <c r="L1419" s="8" t="s">
        <v>20</v>
      </c>
    </row>
    <row r="1420" spans="1:12" ht="20.100000000000001" customHeight="1">
      <c r="A1420" s="39" t="s">
        <v>415</v>
      </c>
      <c r="B1420" s="40" t="s">
        <v>421</v>
      </c>
      <c r="C1420" s="40"/>
      <c r="D1420" s="41" t="s">
        <v>94</v>
      </c>
      <c r="E1420" s="41"/>
      <c r="F1420" s="41" t="s">
        <v>290</v>
      </c>
      <c r="G1420" s="41"/>
      <c r="H1420" s="42">
        <v>2.25</v>
      </c>
      <c r="I1420" s="42"/>
      <c r="J1420" s="43">
        <v>1.88</v>
      </c>
      <c r="K1420" s="43"/>
      <c r="L1420" s="44">
        <f>ROUND(ROUND(H1420,8)*J1420,2)</f>
        <v>4.2300000000000004</v>
      </c>
    </row>
    <row r="1421" spans="1:12" ht="15" customHeight="1">
      <c r="A1421" s="39" t="s">
        <v>417</v>
      </c>
      <c r="B1421" s="40" t="s">
        <v>422</v>
      </c>
      <c r="C1421" s="40"/>
      <c r="D1421" s="41" t="s">
        <v>94</v>
      </c>
      <c r="E1421" s="41"/>
      <c r="F1421" s="41" t="s">
        <v>290</v>
      </c>
      <c r="G1421" s="41"/>
      <c r="H1421" s="42">
        <v>1.5</v>
      </c>
      <c r="I1421" s="42"/>
      <c r="J1421" s="43">
        <v>1.88</v>
      </c>
      <c r="K1421" s="43"/>
      <c r="L1421" s="44">
        <f>ROUND(ROUND(H1421,8)*J1421,2)</f>
        <v>2.82</v>
      </c>
    </row>
    <row r="1422" spans="1:12" ht="20.100000000000001" customHeight="1">
      <c r="A1422" s="39" t="s">
        <v>180</v>
      </c>
      <c r="B1422" s="40" t="s">
        <v>188</v>
      </c>
      <c r="C1422" s="40"/>
      <c r="D1422" s="41" t="s">
        <v>94</v>
      </c>
      <c r="E1422" s="41"/>
      <c r="F1422" s="41" t="s">
        <v>95</v>
      </c>
      <c r="G1422" s="41"/>
      <c r="H1422" s="42">
        <v>0.35</v>
      </c>
      <c r="I1422" s="42"/>
      <c r="J1422" s="43">
        <v>35.43</v>
      </c>
      <c r="K1422" s="43"/>
      <c r="L1422" s="44">
        <f>ROUND(ROUND(H1422,8)*J1422,2)</f>
        <v>12.4</v>
      </c>
    </row>
    <row r="1423" spans="1:12" ht="20.100000000000001" customHeight="1">
      <c r="A1423" s="39" t="s">
        <v>82</v>
      </c>
      <c r="B1423" s="40" t="s">
        <v>96</v>
      </c>
      <c r="C1423" s="40"/>
      <c r="D1423" s="41" t="s">
        <v>94</v>
      </c>
      <c r="E1423" s="41"/>
      <c r="F1423" s="41" t="s">
        <v>95</v>
      </c>
      <c r="G1423" s="41"/>
      <c r="H1423" s="42">
        <v>1E-3</v>
      </c>
      <c r="I1423" s="42"/>
      <c r="J1423" s="43">
        <v>35.43</v>
      </c>
      <c r="K1423" s="43"/>
      <c r="L1423" s="44">
        <f>ROUND(ROUND(H1423,8)*J1423,2)</f>
        <v>0.04</v>
      </c>
    </row>
    <row r="1424" spans="1:12" ht="20.100000000000001" customHeight="1">
      <c r="A1424" s="39" t="s">
        <v>419</v>
      </c>
      <c r="B1424" s="40" t="s">
        <v>423</v>
      </c>
      <c r="C1424" s="40"/>
      <c r="D1424" s="41" t="s">
        <v>94</v>
      </c>
      <c r="E1424" s="41"/>
      <c r="F1424" s="41" t="s">
        <v>95</v>
      </c>
      <c r="G1424" s="41"/>
      <c r="H1424" s="42">
        <v>7.5084599999999998E-3</v>
      </c>
      <c r="I1424" s="42"/>
      <c r="J1424" s="43">
        <v>35.43</v>
      </c>
      <c r="K1424" s="43"/>
      <c r="L1424" s="44">
        <f>ROUND(ROUND(H1424,8)*J1424,2)</f>
        <v>0.27</v>
      </c>
    </row>
    <row r="1425" spans="1:12" ht="15" customHeight="1">
      <c r="A1425" s="3"/>
      <c r="B1425" s="3"/>
      <c r="C1425" s="3"/>
      <c r="D1425" s="3"/>
      <c r="E1425" s="3"/>
      <c r="F1425" s="3"/>
      <c r="G1425" s="3"/>
      <c r="H1425" s="30" t="s">
        <v>98</v>
      </c>
      <c r="I1425" s="30"/>
      <c r="J1425" s="30"/>
      <c r="K1425" s="30"/>
      <c r="L1425" s="29">
        <f>SUM(L1420:L1424)</f>
        <v>19.760000000000002</v>
      </c>
    </row>
    <row r="1426" spans="1:12" ht="12.95" customHeight="1">
      <c r="A1426" s="22" t="s">
        <v>99</v>
      </c>
      <c r="B1426" s="22"/>
      <c r="C1426" s="7" t="s">
        <v>100</v>
      </c>
      <c r="D1426" s="7" t="s">
        <v>101</v>
      </c>
      <c r="E1426" s="7"/>
      <c r="F1426" s="7" t="s">
        <v>102</v>
      </c>
      <c r="G1426" s="7"/>
      <c r="H1426" s="7" t="s">
        <v>103</v>
      </c>
      <c r="I1426" s="7"/>
      <c r="J1426" s="7" t="s">
        <v>104</v>
      </c>
      <c r="K1426" s="7"/>
      <c r="L1426" s="7" t="s">
        <v>20</v>
      </c>
    </row>
    <row r="1427" spans="1:12" ht="12" customHeight="1">
      <c r="A1427" s="22"/>
      <c r="B1427" s="22"/>
      <c r="C1427" s="7"/>
      <c r="D1427" s="7"/>
      <c r="E1427" s="7"/>
      <c r="F1427" s="8" t="s">
        <v>105</v>
      </c>
      <c r="G1427" s="8" t="s">
        <v>106</v>
      </c>
      <c r="H1427" s="8" t="s">
        <v>105</v>
      </c>
      <c r="I1427" s="8" t="s">
        <v>106</v>
      </c>
      <c r="J1427" s="8" t="s">
        <v>105</v>
      </c>
      <c r="K1427" s="8" t="s">
        <v>106</v>
      </c>
      <c r="L1427" s="7"/>
    </row>
    <row r="1428" spans="1:12" ht="20.100000000000001" customHeight="1">
      <c r="A1428" s="39" t="s">
        <v>415</v>
      </c>
      <c r="B1428" s="45" t="s">
        <v>421</v>
      </c>
      <c r="C1428" s="39" t="s">
        <v>108</v>
      </c>
      <c r="D1428" s="42">
        <v>2.25</v>
      </c>
      <c r="E1428" s="42"/>
      <c r="F1428" s="46">
        <v>0</v>
      </c>
      <c r="G1428" s="44">
        <v>1.28</v>
      </c>
      <c r="H1428" s="46">
        <v>0</v>
      </c>
      <c r="I1428" s="44">
        <v>1.02</v>
      </c>
      <c r="J1428" s="46">
        <v>0</v>
      </c>
      <c r="K1428" s="44">
        <v>0.84</v>
      </c>
      <c r="L1428" s="44">
        <f>ROUND(D1428*((ROUND(F1428*G1428,2)+ROUND(H1428*I1428,2)+ROUND(J1428*K1428,2))),2)</f>
        <v>0</v>
      </c>
    </row>
    <row r="1429" spans="1:12" ht="20.100000000000001" customHeight="1">
      <c r="A1429" s="39" t="s">
        <v>417</v>
      </c>
      <c r="B1429" s="45" t="s">
        <v>422</v>
      </c>
      <c r="C1429" s="39" t="s">
        <v>108</v>
      </c>
      <c r="D1429" s="42">
        <v>1.5</v>
      </c>
      <c r="E1429" s="42"/>
      <c r="F1429" s="46">
        <v>0</v>
      </c>
      <c r="G1429" s="44">
        <v>1.28</v>
      </c>
      <c r="H1429" s="46">
        <v>0</v>
      </c>
      <c r="I1429" s="44">
        <v>1.02</v>
      </c>
      <c r="J1429" s="46">
        <v>0</v>
      </c>
      <c r="K1429" s="44">
        <v>0.84</v>
      </c>
      <c r="L1429" s="44">
        <f>ROUND(D1429*((ROUND(F1429*G1429,2)+ROUND(H1429*I1429,2)+ROUND(J1429*K1429,2))),2)</f>
        <v>0</v>
      </c>
    </row>
    <row r="1430" spans="1:12" ht="20.100000000000001" customHeight="1">
      <c r="A1430" s="39" t="s">
        <v>180</v>
      </c>
      <c r="B1430" s="45" t="s">
        <v>188</v>
      </c>
      <c r="C1430" s="39" t="s">
        <v>108</v>
      </c>
      <c r="D1430" s="42">
        <v>0.35</v>
      </c>
      <c r="E1430" s="42"/>
      <c r="F1430" s="46">
        <v>0</v>
      </c>
      <c r="G1430" s="44">
        <v>1.1100000000000001</v>
      </c>
      <c r="H1430" s="46">
        <v>0</v>
      </c>
      <c r="I1430" s="44">
        <v>0.89</v>
      </c>
      <c r="J1430" s="46">
        <v>0</v>
      </c>
      <c r="K1430" s="44">
        <v>0.73</v>
      </c>
      <c r="L1430" s="44">
        <f>ROUND(D1430*((ROUND(F1430*G1430,2)+ROUND(H1430*I1430,2)+ROUND(J1430*K1430,2))),2)</f>
        <v>0</v>
      </c>
    </row>
    <row r="1431" spans="1:12" ht="20.100000000000001" customHeight="1">
      <c r="A1431" s="39" t="s">
        <v>82</v>
      </c>
      <c r="B1431" s="45" t="s">
        <v>96</v>
      </c>
      <c r="C1431" s="39" t="s">
        <v>108</v>
      </c>
      <c r="D1431" s="42">
        <v>1E-3</v>
      </c>
      <c r="E1431" s="42"/>
      <c r="F1431" s="46">
        <v>0</v>
      </c>
      <c r="G1431" s="44">
        <v>1.1100000000000001</v>
      </c>
      <c r="H1431" s="46">
        <v>0</v>
      </c>
      <c r="I1431" s="44">
        <v>0.89</v>
      </c>
      <c r="J1431" s="46">
        <v>0</v>
      </c>
      <c r="K1431" s="44">
        <v>0.73</v>
      </c>
      <c r="L1431" s="44">
        <f>ROUND(D1431*((ROUND(F1431*G1431,2)+ROUND(H1431*I1431,2)+ROUND(J1431*K1431,2))),2)</f>
        <v>0</v>
      </c>
    </row>
    <row r="1432" spans="1:12" ht="20.100000000000001" customHeight="1">
      <c r="A1432" s="39" t="s">
        <v>419</v>
      </c>
      <c r="B1432" s="45" t="s">
        <v>423</v>
      </c>
      <c r="C1432" s="39" t="s">
        <v>108</v>
      </c>
      <c r="D1432" s="42">
        <v>7.5084599999999998E-3</v>
      </c>
      <c r="E1432" s="42"/>
      <c r="F1432" s="46">
        <v>0</v>
      </c>
      <c r="G1432" s="44">
        <v>1.1100000000000001</v>
      </c>
      <c r="H1432" s="46">
        <v>0</v>
      </c>
      <c r="I1432" s="44">
        <v>0.89</v>
      </c>
      <c r="J1432" s="46">
        <v>0</v>
      </c>
      <c r="K1432" s="44">
        <v>0.73</v>
      </c>
      <c r="L1432" s="44">
        <f>ROUND(D1432*((ROUND(F1432*G1432,2)+ROUND(H1432*I1432,2)+ROUND(J1432*K1432,2))),2)</f>
        <v>0</v>
      </c>
    </row>
    <row r="1433" spans="1:12" ht="15" customHeight="1">
      <c r="A1433" s="3"/>
      <c r="B1433" s="3"/>
      <c r="C1433" s="3"/>
      <c r="D1433" s="3"/>
      <c r="E1433" s="3"/>
      <c r="F1433" s="3"/>
      <c r="G1433" s="3"/>
      <c r="H1433" s="30" t="s">
        <v>111</v>
      </c>
      <c r="I1433" s="30"/>
      <c r="J1433" s="30"/>
      <c r="K1433" s="30"/>
      <c r="L1433" s="29">
        <f>SUM(L1427:L1432)</f>
        <v>0</v>
      </c>
    </row>
    <row r="1434" spans="1:12" ht="15" customHeight="1">
      <c r="A1434" s="3"/>
      <c r="B1434" s="3"/>
      <c r="C1434" s="3"/>
      <c r="D1434" s="3"/>
      <c r="E1434" s="3"/>
      <c r="F1434" s="3"/>
      <c r="G1434" s="3"/>
      <c r="H1434" s="18" t="s">
        <v>39</v>
      </c>
      <c r="I1434" s="18"/>
      <c r="J1434" s="18"/>
      <c r="K1434" s="18"/>
      <c r="L1434" s="32">
        <f>SUM(L1411,L1418,L1425,L1433)</f>
        <v>880.74</v>
      </c>
    </row>
    <row r="1435" spans="1:12" ht="15" customHeight="1">
      <c r="A1435" s="17" t="s">
        <v>424</v>
      </c>
      <c r="B1435" s="17"/>
      <c r="C1435" s="17"/>
      <c r="D1435" s="17"/>
      <c r="E1435" s="3"/>
      <c r="F1435" s="3"/>
      <c r="G1435" s="3"/>
      <c r="H1435" s="18" t="s">
        <v>13</v>
      </c>
      <c r="I1435" s="18"/>
      <c r="J1435" s="18"/>
      <c r="K1435" s="18"/>
      <c r="L1435" s="19">
        <f>ROUND(SUM(L1434),4)</f>
        <v>880.74</v>
      </c>
    </row>
    <row r="1436" spans="1:12" ht="9.9499999999999993" customHeight="1">
      <c r="A1436" s="3"/>
      <c r="B1436" s="3"/>
      <c r="C1436" s="3"/>
      <c r="D1436" s="3"/>
      <c r="E1436" s="3"/>
      <c r="F1436" s="3"/>
      <c r="G1436" s="3"/>
      <c r="H1436" s="4"/>
      <c r="I1436" s="4"/>
      <c r="J1436" s="4"/>
      <c r="K1436" s="4"/>
      <c r="L1436" s="4"/>
    </row>
    <row r="1437" spans="1:12" ht="20.100000000000001" customHeight="1">
      <c r="A1437" s="5" t="s">
        <v>425</v>
      </c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</row>
    <row r="1438" spans="1:12" ht="12.95" customHeight="1">
      <c r="A1438" s="47" t="s">
        <v>113</v>
      </c>
      <c r="B1438" s="47"/>
      <c r="C1438" s="47"/>
      <c r="D1438" s="48" t="s">
        <v>114</v>
      </c>
      <c r="E1438" s="48"/>
      <c r="F1438" s="24" t="s">
        <v>115</v>
      </c>
      <c r="G1438" s="24"/>
      <c r="H1438" s="24" t="s">
        <v>116</v>
      </c>
      <c r="I1438" s="24"/>
      <c r="J1438" s="24"/>
      <c r="K1438" s="24"/>
      <c r="L1438" s="24" t="s">
        <v>65</v>
      </c>
    </row>
    <row r="1439" spans="1:12" ht="12" customHeight="1">
      <c r="A1439" s="47"/>
      <c r="B1439" s="47"/>
      <c r="C1439" s="47"/>
      <c r="D1439" s="48"/>
      <c r="E1439" s="48"/>
      <c r="F1439" s="8" t="s">
        <v>117</v>
      </c>
      <c r="G1439" s="8" t="s">
        <v>118</v>
      </c>
      <c r="H1439" s="7" t="s">
        <v>117</v>
      </c>
      <c r="I1439" s="7"/>
      <c r="J1439" s="7" t="s">
        <v>118</v>
      </c>
      <c r="K1439" s="7"/>
      <c r="L1439" s="24"/>
    </row>
    <row r="1440" spans="1:12" ht="15" customHeight="1">
      <c r="A1440" s="25" t="s">
        <v>292</v>
      </c>
      <c r="B1440" s="26" t="s">
        <v>293</v>
      </c>
      <c r="C1440" s="26"/>
      <c r="D1440" s="34">
        <v>1</v>
      </c>
      <c r="E1440" s="34"/>
      <c r="F1440" s="49">
        <v>0.3</v>
      </c>
      <c r="G1440" s="49">
        <v>0.7</v>
      </c>
      <c r="H1440" s="50">
        <v>174.0453</v>
      </c>
      <c r="I1440" s="50"/>
      <c r="J1440" s="50">
        <v>68.988299999999995</v>
      </c>
      <c r="K1440" s="50"/>
      <c r="L1440" s="32">
        <f>ROUND(D1440*(ROUND(F1440*H1440,4)+ROUND(G1440*J1440,4)),4)</f>
        <v>100.50539999999999</v>
      </c>
    </row>
    <row r="1441" spans="1:12" ht="15" customHeight="1">
      <c r="A1441" s="3"/>
      <c r="B1441" s="3"/>
      <c r="C1441" s="3"/>
      <c r="D1441" s="3"/>
      <c r="E1441" s="3"/>
      <c r="F1441" s="3"/>
      <c r="G1441" s="3"/>
      <c r="H1441" s="30" t="s">
        <v>121</v>
      </c>
      <c r="I1441" s="30"/>
      <c r="J1441" s="30"/>
      <c r="K1441" s="30"/>
      <c r="L1441" s="51">
        <f>SUM(L1439:L1440)</f>
        <v>100.50539999999999</v>
      </c>
    </row>
    <row r="1442" spans="1:12" ht="20.100000000000001" customHeight="1">
      <c r="A1442" s="22" t="s">
        <v>63</v>
      </c>
      <c r="B1442" s="22"/>
      <c r="C1442" s="22"/>
      <c r="D1442" s="22"/>
      <c r="E1442" s="22"/>
      <c r="F1442" s="22"/>
      <c r="G1442" s="23" t="s">
        <v>3</v>
      </c>
      <c r="H1442" s="24" t="s">
        <v>19</v>
      </c>
      <c r="I1442" s="24"/>
      <c r="J1442" s="24" t="s">
        <v>64</v>
      </c>
      <c r="K1442" s="24"/>
      <c r="L1442" s="23" t="s">
        <v>65</v>
      </c>
    </row>
    <row r="1443" spans="1:12" ht="15" customHeight="1">
      <c r="A1443" s="25" t="s">
        <v>398</v>
      </c>
      <c r="B1443" s="33" t="s">
        <v>399</v>
      </c>
      <c r="C1443" s="33"/>
      <c r="D1443" s="33"/>
      <c r="E1443" s="33"/>
      <c r="F1443" s="33"/>
      <c r="G1443" s="25" t="s">
        <v>68</v>
      </c>
      <c r="H1443" s="34">
        <v>1</v>
      </c>
      <c r="I1443" s="34"/>
      <c r="J1443" s="35">
        <v>34.520000000000003</v>
      </c>
      <c r="K1443" s="35"/>
      <c r="L1443" s="36">
        <f>ROUND(ROUND(H1443,8)*J1443,2)</f>
        <v>34.520000000000003</v>
      </c>
    </row>
    <row r="1444" spans="1:12" ht="15" customHeight="1">
      <c r="A1444" s="25" t="s">
        <v>69</v>
      </c>
      <c r="B1444" s="33" t="s">
        <v>70</v>
      </c>
      <c r="C1444" s="33"/>
      <c r="D1444" s="33"/>
      <c r="E1444" s="33"/>
      <c r="F1444" s="33"/>
      <c r="G1444" s="25" t="s">
        <v>68</v>
      </c>
      <c r="H1444" s="34">
        <v>2</v>
      </c>
      <c r="I1444" s="34"/>
      <c r="J1444" s="35">
        <v>23.6</v>
      </c>
      <c r="K1444" s="35"/>
      <c r="L1444" s="36">
        <f>ROUND(ROUND(H1444,8)*J1444,2)</f>
        <v>47.2</v>
      </c>
    </row>
    <row r="1445" spans="1:12" ht="15" customHeight="1">
      <c r="A1445" s="3"/>
      <c r="B1445" s="3"/>
      <c r="C1445" s="3"/>
      <c r="D1445" s="3"/>
      <c r="E1445" s="3"/>
      <c r="F1445" s="3"/>
      <c r="G1445" s="3"/>
      <c r="H1445" s="30" t="s">
        <v>71</v>
      </c>
      <c r="I1445" s="30"/>
      <c r="J1445" s="30"/>
      <c r="K1445" s="30"/>
      <c r="L1445" s="37">
        <f>SUM(L1443:L1444)</f>
        <v>81.72</v>
      </c>
    </row>
    <row r="1446" spans="1:12" ht="15" customHeight="1">
      <c r="A1446" s="3"/>
      <c r="B1446" s="3"/>
      <c r="C1446" s="3"/>
      <c r="D1446" s="3"/>
      <c r="E1446" s="3"/>
      <c r="F1446" s="3"/>
      <c r="G1446" s="3"/>
      <c r="H1446" s="18" t="s">
        <v>72</v>
      </c>
      <c r="I1446" s="18"/>
      <c r="J1446" s="18"/>
      <c r="K1446" s="18"/>
      <c r="L1446" s="32">
        <f>SUM(L1441,L1445)</f>
        <v>182.22539999999998</v>
      </c>
    </row>
    <row r="1447" spans="1:12" ht="15" customHeight="1">
      <c r="A1447" s="3"/>
      <c r="B1447" s="3"/>
      <c r="C1447" s="3"/>
      <c r="D1447" s="3"/>
      <c r="E1447" s="3"/>
      <c r="F1447" s="3"/>
      <c r="G1447" s="3"/>
      <c r="H1447" s="18" t="s">
        <v>73</v>
      </c>
      <c r="I1447" s="18"/>
      <c r="J1447" s="18"/>
      <c r="K1447" s="18"/>
      <c r="L1447" s="38">
        <v>3</v>
      </c>
    </row>
    <row r="1448" spans="1:12" ht="15" customHeight="1">
      <c r="A1448" s="3"/>
      <c r="B1448" s="3"/>
      <c r="C1448" s="3"/>
      <c r="D1448" s="3"/>
      <c r="E1448" s="3"/>
      <c r="F1448" s="3"/>
      <c r="G1448" s="3"/>
      <c r="H1448" s="18" t="s">
        <v>74</v>
      </c>
      <c r="I1448" s="18"/>
      <c r="J1448" s="18"/>
      <c r="K1448" s="18"/>
      <c r="L1448" s="32">
        <f>ROUND(L1446/L1447,4)</f>
        <v>60.741799999999998</v>
      </c>
    </row>
    <row r="1449" spans="1:12" ht="15" customHeight="1">
      <c r="A1449" s="3"/>
      <c r="B1449" s="3"/>
      <c r="C1449" s="3"/>
      <c r="D1449" s="3"/>
      <c r="E1449" s="3"/>
      <c r="F1449" s="3"/>
      <c r="G1449" s="3"/>
      <c r="H1449" s="18" t="s">
        <v>130</v>
      </c>
      <c r="I1449" s="18"/>
      <c r="J1449" s="18"/>
      <c r="K1449" s="18"/>
      <c r="L1449" s="32">
        <f>ROUND((((D1440*J1440)+L1445)/L1447)*0.03632,4)</f>
        <v>1.8246</v>
      </c>
    </row>
    <row r="1450" spans="1:12" ht="20.100000000000001" customHeight="1">
      <c r="A1450" s="22" t="s">
        <v>18</v>
      </c>
      <c r="B1450" s="22"/>
      <c r="C1450" s="22"/>
      <c r="D1450" s="22"/>
      <c r="E1450" s="22"/>
      <c r="F1450" s="22"/>
      <c r="G1450" s="23" t="s">
        <v>3</v>
      </c>
      <c r="H1450" s="24" t="s">
        <v>19</v>
      </c>
      <c r="I1450" s="24"/>
      <c r="J1450" s="24" t="s">
        <v>5</v>
      </c>
      <c r="K1450" s="24"/>
      <c r="L1450" s="23" t="s">
        <v>20</v>
      </c>
    </row>
    <row r="1451" spans="1:12" ht="15" customHeight="1">
      <c r="A1451" s="25" t="s">
        <v>426</v>
      </c>
      <c r="B1451" s="26" t="s">
        <v>427</v>
      </c>
      <c r="C1451" s="26"/>
      <c r="D1451" s="26"/>
      <c r="E1451" s="26"/>
      <c r="F1451" s="26"/>
      <c r="G1451" s="25" t="s">
        <v>31</v>
      </c>
      <c r="H1451" s="27">
        <v>1</v>
      </c>
      <c r="I1451" s="27"/>
      <c r="J1451" s="28">
        <v>496.64</v>
      </c>
      <c r="K1451" s="28"/>
      <c r="L1451" s="29">
        <f>ROUND(ROUND(H1451,8)*J1451,2)</f>
        <v>496.64</v>
      </c>
    </row>
    <row r="1452" spans="1:12" ht="15" customHeight="1">
      <c r="A1452" s="3"/>
      <c r="B1452" s="3"/>
      <c r="C1452" s="3"/>
      <c r="D1452" s="3"/>
      <c r="E1452" s="3"/>
      <c r="F1452" s="3"/>
      <c r="G1452" s="3"/>
      <c r="H1452" s="30" t="s">
        <v>38</v>
      </c>
      <c r="I1452" s="30"/>
      <c r="J1452" s="30"/>
      <c r="K1452" s="30"/>
      <c r="L1452" s="31">
        <f>SUM(L1451:L1451)</f>
        <v>496.64</v>
      </c>
    </row>
    <row r="1453" spans="1:12" ht="15" customHeight="1">
      <c r="A1453" s="3"/>
      <c r="B1453" s="3"/>
      <c r="C1453" s="3"/>
      <c r="D1453" s="3"/>
      <c r="E1453" s="3"/>
      <c r="F1453" s="3"/>
      <c r="G1453" s="3"/>
      <c r="H1453" s="18" t="s">
        <v>39</v>
      </c>
      <c r="I1453" s="18"/>
      <c r="J1453" s="18"/>
      <c r="K1453" s="18"/>
      <c r="L1453" s="32">
        <f>SUM(L1448,L1449,L1452)</f>
        <v>559.20640000000003</v>
      </c>
    </row>
    <row r="1454" spans="1:12" ht="15" customHeight="1">
      <c r="A1454" s="3"/>
      <c r="B1454" s="3"/>
      <c r="C1454" s="3"/>
      <c r="D1454" s="3"/>
      <c r="E1454" s="3"/>
      <c r="F1454" s="3"/>
      <c r="G1454" s="3"/>
      <c r="H1454" s="18" t="s">
        <v>13</v>
      </c>
      <c r="I1454" s="18"/>
      <c r="J1454" s="18"/>
      <c r="K1454" s="18"/>
      <c r="L1454" s="19">
        <f>ROUND(SUM(L1453),4)</f>
        <v>559.20640000000003</v>
      </c>
    </row>
    <row r="1455" spans="1:12" ht="9.9499999999999993" customHeight="1">
      <c r="A1455" s="3"/>
      <c r="B1455" s="3"/>
      <c r="C1455" s="3"/>
      <c r="D1455" s="3"/>
      <c r="E1455" s="3"/>
      <c r="F1455" s="3"/>
      <c r="G1455" s="3"/>
      <c r="H1455" s="4"/>
      <c r="I1455" s="4"/>
      <c r="J1455" s="4"/>
      <c r="K1455" s="4"/>
      <c r="L1455" s="4"/>
    </row>
    <row r="1456" spans="1:12" ht="20.100000000000001" customHeight="1">
      <c r="A1456" s="5" t="s">
        <v>428</v>
      </c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</row>
    <row r="1457" spans="1:12" ht="12.95" customHeight="1">
      <c r="A1457" s="47" t="s">
        <v>113</v>
      </c>
      <c r="B1457" s="47"/>
      <c r="C1457" s="47"/>
      <c r="D1457" s="48" t="s">
        <v>114</v>
      </c>
      <c r="E1457" s="48"/>
      <c r="F1457" s="24" t="s">
        <v>115</v>
      </c>
      <c r="G1457" s="24"/>
      <c r="H1457" s="24" t="s">
        <v>116</v>
      </c>
      <c r="I1457" s="24"/>
      <c r="J1457" s="24"/>
      <c r="K1457" s="24"/>
      <c r="L1457" s="24" t="s">
        <v>65</v>
      </c>
    </row>
    <row r="1458" spans="1:12" ht="12" customHeight="1">
      <c r="A1458" s="47"/>
      <c r="B1458" s="47"/>
      <c r="C1458" s="47"/>
      <c r="D1458" s="48"/>
      <c r="E1458" s="48"/>
      <c r="F1458" s="8" t="s">
        <v>117</v>
      </c>
      <c r="G1458" s="8" t="s">
        <v>118</v>
      </c>
      <c r="H1458" s="7" t="s">
        <v>117</v>
      </c>
      <c r="I1458" s="7"/>
      <c r="J1458" s="7" t="s">
        <v>118</v>
      </c>
      <c r="K1458" s="7"/>
      <c r="L1458" s="24"/>
    </row>
    <row r="1459" spans="1:12" ht="15" customHeight="1">
      <c r="A1459" s="25" t="s">
        <v>292</v>
      </c>
      <c r="B1459" s="26" t="s">
        <v>293</v>
      </c>
      <c r="C1459" s="26"/>
      <c r="D1459" s="34">
        <v>1</v>
      </c>
      <c r="E1459" s="34"/>
      <c r="F1459" s="49">
        <v>0.3</v>
      </c>
      <c r="G1459" s="49">
        <v>0.7</v>
      </c>
      <c r="H1459" s="50">
        <v>174.0453</v>
      </c>
      <c r="I1459" s="50"/>
      <c r="J1459" s="50">
        <v>68.988299999999995</v>
      </c>
      <c r="K1459" s="50"/>
      <c r="L1459" s="32">
        <f>ROUND(D1459*(ROUND(F1459*H1459,4)+ROUND(G1459*J1459,4)),4)</f>
        <v>100.50539999999999</v>
      </c>
    </row>
    <row r="1460" spans="1:12" ht="15" customHeight="1">
      <c r="A1460" s="3"/>
      <c r="B1460" s="3"/>
      <c r="C1460" s="3"/>
      <c r="D1460" s="3"/>
      <c r="E1460" s="3"/>
      <c r="F1460" s="3"/>
      <c r="G1460" s="3"/>
      <c r="H1460" s="30" t="s">
        <v>121</v>
      </c>
      <c r="I1460" s="30"/>
      <c r="J1460" s="30"/>
      <c r="K1460" s="30"/>
      <c r="L1460" s="51">
        <f>SUM(L1458:L1459)</f>
        <v>100.50539999999999</v>
      </c>
    </row>
    <row r="1461" spans="1:12" ht="20.100000000000001" customHeight="1">
      <c r="A1461" s="22" t="s">
        <v>63</v>
      </c>
      <c r="B1461" s="22"/>
      <c r="C1461" s="22"/>
      <c r="D1461" s="22"/>
      <c r="E1461" s="22"/>
      <c r="F1461" s="22"/>
      <c r="G1461" s="23" t="s">
        <v>3</v>
      </c>
      <c r="H1461" s="24" t="s">
        <v>19</v>
      </c>
      <c r="I1461" s="24"/>
      <c r="J1461" s="24" t="s">
        <v>64</v>
      </c>
      <c r="K1461" s="24"/>
      <c r="L1461" s="23" t="s">
        <v>65</v>
      </c>
    </row>
    <row r="1462" spans="1:12" ht="15" customHeight="1">
      <c r="A1462" s="25" t="s">
        <v>398</v>
      </c>
      <c r="B1462" s="33" t="s">
        <v>399</v>
      </c>
      <c r="C1462" s="33"/>
      <c r="D1462" s="33"/>
      <c r="E1462" s="33"/>
      <c r="F1462" s="33"/>
      <c r="G1462" s="25" t="s">
        <v>68</v>
      </c>
      <c r="H1462" s="34">
        <v>1</v>
      </c>
      <c r="I1462" s="34"/>
      <c r="J1462" s="35">
        <v>34.520000000000003</v>
      </c>
      <c r="K1462" s="35"/>
      <c r="L1462" s="36">
        <f>ROUND(ROUND(H1462,8)*J1462,2)</f>
        <v>34.520000000000003</v>
      </c>
    </row>
    <row r="1463" spans="1:12" ht="15" customHeight="1">
      <c r="A1463" s="25" t="s">
        <v>69</v>
      </c>
      <c r="B1463" s="33" t="s">
        <v>70</v>
      </c>
      <c r="C1463" s="33"/>
      <c r="D1463" s="33"/>
      <c r="E1463" s="33"/>
      <c r="F1463" s="33"/>
      <c r="G1463" s="25" t="s">
        <v>68</v>
      </c>
      <c r="H1463" s="34">
        <v>2</v>
      </c>
      <c r="I1463" s="34"/>
      <c r="J1463" s="35">
        <v>23.6</v>
      </c>
      <c r="K1463" s="35"/>
      <c r="L1463" s="36">
        <f>ROUND(ROUND(H1463,8)*J1463,2)</f>
        <v>47.2</v>
      </c>
    </row>
    <row r="1464" spans="1:12" ht="15" customHeight="1">
      <c r="A1464" s="3"/>
      <c r="B1464" s="3"/>
      <c r="C1464" s="3"/>
      <c r="D1464" s="3"/>
      <c r="E1464" s="3"/>
      <c r="F1464" s="3"/>
      <c r="G1464" s="3"/>
      <c r="H1464" s="30" t="s">
        <v>71</v>
      </c>
      <c r="I1464" s="30"/>
      <c r="J1464" s="30"/>
      <c r="K1464" s="30"/>
      <c r="L1464" s="37">
        <f>SUM(L1462:L1463)</f>
        <v>81.72</v>
      </c>
    </row>
    <row r="1465" spans="1:12" ht="15" customHeight="1">
      <c r="A1465" s="3"/>
      <c r="B1465" s="3"/>
      <c r="C1465" s="3"/>
      <c r="D1465" s="3"/>
      <c r="E1465" s="3"/>
      <c r="F1465" s="3"/>
      <c r="G1465" s="3"/>
      <c r="H1465" s="18" t="s">
        <v>72</v>
      </c>
      <c r="I1465" s="18"/>
      <c r="J1465" s="18"/>
      <c r="K1465" s="18"/>
      <c r="L1465" s="32">
        <f>SUM(L1460,L1464)</f>
        <v>182.22539999999998</v>
      </c>
    </row>
    <row r="1466" spans="1:12" ht="15" customHeight="1">
      <c r="A1466" s="3"/>
      <c r="B1466" s="3"/>
      <c r="C1466" s="3"/>
      <c r="D1466" s="3"/>
      <c r="E1466" s="3"/>
      <c r="F1466" s="3"/>
      <c r="G1466" s="3"/>
      <c r="H1466" s="18" t="s">
        <v>73</v>
      </c>
      <c r="I1466" s="18"/>
      <c r="J1466" s="18"/>
      <c r="K1466" s="18"/>
      <c r="L1466" s="38">
        <v>3</v>
      </c>
    </row>
    <row r="1467" spans="1:12" ht="15" customHeight="1">
      <c r="A1467" s="3"/>
      <c r="B1467" s="3"/>
      <c r="C1467" s="3"/>
      <c r="D1467" s="3"/>
      <c r="E1467" s="3"/>
      <c r="F1467" s="3"/>
      <c r="G1467" s="3"/>
      <c r="H1467" s="18" t="s">
        <v>74</v>
      </c>
      <c r="I1467" s="18"/>
      <c r="J1467" s="18"/>
      <c r="K1467" s="18"/>
      <c r="L1467" s="32">
        <f>ROUND(L1465/L1466,4)</f>
        <v>60.741799999999998</v>
      </c>
    </row>
    <row r="1468" spans="1:12" ht="15" customHeight="1">
      <c r="A1468" s="3"/>
      <c r="B1468" s="3"/>
      <c r="C1468" s="3"/>
      <c r="D1468" s="3"/>
      <c r="E1468" s="3"/>
      <c r="F1468" s="3"/>
      <c r="G1468" s="3"/>
      <c r="H1468" s="18" t="s">
        <v>130</v>
      </c>
      <c r="I1468" s="18"/>
      <c r="J1468" s="18"/>
      <c r="K1468" s="18"/>
      <c r="L1468" s="32">
        <f>ROUND((((D1459*J1459)+L1464)/L1466)*0.03632,4)</f>
        <v>1.8246</v>
      </c>
    </row>
    <row r="1469" spans="1:12" ht="20.100000000000001" customHeight="1">
      <c r="A1469" s="22" t="s">
        <v>18</v>
      </c>
      <c r="B1469" s="22"/>
      <c r="C1469" s="22"/>
      <c r="D1469" s="22"/>
      <c r="E1469" s="22"/>
      <c r="F1469" s="22"/>
      <c r="G1469" s="23" t="s">
        <v>3</v>
      </c>
      <c r="H1469" s="24" t="s">
        <v>19</v>
      </c>
      <c r="I1469" s="24"/>
      <c r="J1469" s="24" t="s">
        <v>5</v>
      </c>
      <c r="K1469" s="24"/>
      <c r="L1469" s="23" t="s">
        <v>20</v>
      </c>
    </row>
    <row r="1470" spans="1:12" ht="15" customHeight="1">
      <c r="A1470" s="25" t="s">
        <v>429</v>
      </c>
      <c r="B1470" s="26" t="s">
        <v>430</v>
      </c>
      <c r="C1470" s="26"/>
      <c r="D1470" s="26"/>
      <c r="E1470" s="26"/>
      <c r="F1470" s="26"/>
      <c r="G1470" s="25" t="s">
        <v>31</v>
      </c>
      <c r="H1470" s="27">
        <v>1</v>
      </c>
      <c r="I1470" s="27"/>
      <c r="J1470" s="28">
        <v>476.64</v>
      </c>
      <c r="K1470" s="28"/>
      <c r="L1470" s="29">
        <f>ROUND(ROUND(H1470,8)*J1470,2)</f>
        <v>476.64</v>
      </c>
    </row>
    <row r="1471" spans="1:12" ht="15" customHeight="1">
      <c r="A1471" s="3"/>
      <c r="B1471" s="3"/>
      <c r="C1471" s="3"/>
      <c r="D1471" s="3"/>
      <c r="E1471" s="3"/>
      <c r="F1471" s="3"/>
      <c r="G1471" s="3"/>
      <c r="H1471" s="30" t="s">
        <v>38</v>
      </c>
      <c r="I1471" s="30"/>
      <c r="J1471" s="30"/>
      <c r="K1471" s="30"/>
      <c r="L1471" s="31">
        <f>SUM(L1470:L1470)</f>
        <v>476.64</v>
      </c>
    </row>
    <row r="1472" spans="1:12" ht="15" customHeight="1">
      <c r="A1472" s="3"/>
      <c r="B1472" s="3"/>
      <c r="C1472" s="3"/>
      <c r="D1472" s="3"/>
      <c r="E1472" s="3"/>
      <c r="F1472" s="3"/>
      <c r="G1472" s="3"/>
      <c r="H1472" s="18" t="s">
        <v>39</v>
      </c>
      <c r="I1472" s="18"/>
      <c r="J1472" s="18"/>
      <c r="K1472" s="18"/>
      <c r="L1472" s="32">
        <f>SUM(L1467,L1468,L1471)</f>
        <v>539.20640000000003</v>
      </c>
    </row>
    <row r="1473" spans="1:12" ht="15" customHeight="1">
      <c r="A1473" s="17" t="s">
        <v>431</v>
      </c>
      <c r="B1473" s="17"/>
      <c r="C1473" s="17"/>
      <c r="D1473" s="17"/>
      <c r="E1473" s="3"/>
      <c r="F1473" s="3"/>
      <c r="G1473" s="3"/>
      <c r="H1473" s="18" t="s">
        <v>13</v>
      </c>
      <c r="I1473" s="18"/>
      <c r="J1473" s="18"/>
      <c r="K1473" s="18"/>
      <c r="L1473" s="19">
        <f>ROUND(SUM(L1472),4)</f>
        <v>539.20640000000003</v>
      </c>
    </row>
    <row r="1474" spans="1:12" ht="9.9499999999999993" customHeight="1">
      <c r="A1474" s="3"/>
      <c r="B1474" s="3"/>
      <c r="C1474" s="3"/>
      <c r="D1474" s="3"/>
      <c r="E1474" s="3"/>
      <c r="F1474" s="3"/>
      <c r="G1474" s="3"/>
      <c r="H1474" s="4"/>
      <c r="I1474" s="4"/>
      <c r="J1474" s="4"/>
      <c r="K1474" s="4"/>
      <c r="L1474" s="4"/>
    </row>
    <row r="1475" spans="1:12" ht="20.100000000000001" customHeight="1">
      <c r="A1475" s="5" t="s">
        <v>432</v>
      </c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</row>
    <row r="1476" spans="1:12" ht="12.95" customHeight="1">
      <c r="A1476" s="47" t="s">
        <v>113</v>
      </c>
      <c r="B1476" s="47"/>
      <c r="C1476" s="47"/>
      <c r="D1476" s="48" t="s">
        <v>114</v>
      </c>
      <c r="E1476" s="48"/>
      <c r="F1476" s="24" t="s">
        <v>115</v>
      </c>
      <c r="G1476" s="24"/>
      <c r="H1476" s="24" t="s">
        <v>116</v>
      </c>
      <c r="I1476" s="24"/>
      <c r="J1476" s="24"/>
      <c r="K1476" s="24"/>
      <c r="L1476" s="24" t="s">
        <v>65</v>
      </c>
    </row>
    <row r="1477" spans="1:12" ht="12" customHeight="1">
      <c r="A1477" s="47"/>
      <c r="B1477" s="47"/>
      <c r="C1477" s="47"/>
      <c r="D1477" s="48"/>
      <c r="E1477" s="48"/>
      <c r="F1477" s="8" t="s">
        <v>117</v>
      </c>
      <c r="G1477" s="8" t="s">
        <v>118</v>
      </c>
      <c r="H1477" s="7" t="s">
        <v>117</v>
      </c>
      <c r="I1477" s="7"/>
      <c r="J1477" s="7" t="s">
        <v>118</v>
      </c>
      <c r="K1477" s="7"/>
      <c r="L1477" s="24"/>
    </row>
    <row r="1478" spans="1:12" ht="15.95" customHeight="1">
      <c r="A1478" s="25" t="s">
        <v>315</v>
      </c>
      <c r="B1478" s="26" t="s">
        <v>316</v>
      </c>
      <c r="C1478" s="26"/>
      <c r="D1478" s="34">
        <v>1</v>
      </c>
      <c r="E1478" s="34"/>
      <c r="F1478" s="49">
        <v>1</v>
      </c>
      <c r="G1478" s="49">
        <v>0</v>
      </c>
      <c r="H1478" s="50">
        <v>329.55759999999998</v>
      </c>
      <c r="I1478" s="50"/>
      <c r="J1478" s="50">
        <v>115.2184</v>
      </c>
      <c r="K1478" s="50"/>
      <c r="L1478" s="32">
        <f>ROUND(D1478*(ROUND(F1478*H1478,4)+ROUND(G1478*J1478,4)),4)</f>
        <v>329.55759999999998</v>
      </c>
    </row>
    <row r="1479" spans="1:12" ht="15.95" customHeight="1">
      <c r="A1479" s="25" t="s">
        <v>433</v>
      </c>
      <c r="B1479" s="26" t="s">
        <v>434</v>
      </c>
      <c r="C1479" s="26"/>
      <c r="D1479" s="34">
        <v>1</v>
      </c>
      <c r="E1479" s="34"/>
      <c r="F1479" s="49">
        <v>1</v>
      </c>
      <c r="G1479" s="49">
        <v>0</v>
      </c>
      <c r="H1479" s="50">
        <v>307.13400000000001</v>
      </c>
      <c r="I1479" s="50"/>
      <c r="J1479" s="50">
        <v>103.02079999999999</v>
      </c>
      <c r="K1479" s="50"/>
      <c r="L1479" s="32">
        <f>ROUND(D1479*(ROUND(F1479*H1479,4)+ROUND(G1479*J1479,4)),4)</f>
        <v>307.13400000000001</v>
      </c>
    </row>
    <row r="1480" spans="1:12" ht="15" customHeight="1">
      <c r="A1480" s="3"/>
      <c r="B1480" s="3"/>
      <c r="C1480" s="3"/>
      <c r="D1480" s="3"/>
      <c r="E1480" s="3"/>
      <c r="F1480" s="3"/>
      <c r="G1480" s="3"/>
      <c r="H1480" s="30" t="s">
        <v>121</v>
      </c>
      <c r="I1480" s="30"/>
      <c r="J1480" s="30"/>
      <c r="K1480" s="30"/>
      <c r="L1480" s="51">
        <f>SUM(L1477:L1479)</f>
        <v>636.69159999999999</v>
      </c>
    </row>
    <row r="1481" spans="1:12" ht="20.100000000000001" customHeight="1">
      <c r="A1481" s="22" t="s">
        <v>63</v>
      </c>
      <c r="B1481" s="22"/>
      <c r="C1481" s="22"/>
      <c r="D1481" s="22"/>
      <c r="E1481" s="22"/>
      <c r="F1481" s="22"/>
      <c r="G1481" s="23" t="s">
        <v>3</v>
      </c>
      <c r="H1481" s="24" t="s">
        <v>19</v>
      </c>
      <c r="I1481" s="24"/>
      <c r="J1481" s="24" t="s">
        <v>64</v>
      </c>
      <c r="K1481" s="24"/>
      <c r="L1481" s="23" t="s">
        <v>65</v>
      </c>
    </row>
    <row r="1482" spans="1:12" ht="15" customHeight="1">
      <c r="A1482" s="25" t="s">
        <v>398</v>
      </c>
      <c r="B1482" s="33" t="s">
        <v>399</v>
      </c>
      <c r="C1482" s="33"/>
      <c r="D1482" s="33"/>
      <c r="E1482" s="33"/>
      <c r="F1482" s="33"/>
      <c r="G1482" s="25" t="s">
        <v>68</v>
      </c>
      <c r="H1482" s="34">
        <v>1</v>
      </c>
      <c r="I1482" s="34"/>
      <c r="J1482" s="35">
        <v>34.520000000000003</v>
      </c>
      <c r="K1482" s="35"/>
      <c r="L1482" s="36">
        <f>ROUND(ROUND(H1482,8)*J1482,2)</f>
        <v>34.520000000000003</v>
      </c>
    </row>
    <row r="1483" spans="1:12" ht="15" customHeight="1">
      <c r="A1483" s="25" t="s">
        <v>69</v>
      </c>
      <c r="B1483" s="33" t="s">
        <v>70</v>
      </c>
      <c r="C1483" s="33"/>
      <c r="D1483" s="33"/>
      <c r="E1483" s="33"/>
      <c r="F1483" s="33"/>
      <c r="G1483" s="25" t="s">
        <v>68</v>
      </c>
      <c r="H1483" s="34">
        <v>2</v>
      </c>
      <c r="I1483" s="34"/>
      <c r="J1483" s="35">
        <v>23.6</v>
      </c>
      <c r="K1483" s="35"/>
      <c r="L1483" s="36">
        <f>ROUND(ROUND(H1483,8)*J1483,2)</f>
        <v>47.2</v>
      </c>
    </row>
    <row r="1484" spans="1:12" ht="15" customHeight="1">
      <c r="A1484" s="3"/>
      <c r="B1484" s="3"/>
      <c r="C1484" s="3"/>
      <c r="D1484" s="3"/>
      <c r="E1484" s="3"/>
      <c r="F1484" s="3"/>
      <c r="G1484" s="3"/>
      <c r="H1484" s="30" t="s">
        <v>71</v>
      </c>
      <c r="I1484" s="30"/>
      <c r="J1484" s="30"/>
      <c r="K1484" s="30"/>
      <c r="L1484" s="37">
        <f>SUM(L1482:L1483)</f>
        <v>81.72</v>
      </c>
    </row>
    <row r="1485" spans="1:12" ht="15" customHeight="1">
      <c r="A1485" s="3"/>
      <c r="B1485" s="3"/>
      <c r="C1485" s="3"/>
      <c r="D1485" s="3"/>
      <c r="E1485" s="3"/>
      <c r="F1485" s="3"/>
      <c r="G1485" s="3"/>
      <c r="H1485" s="18" t="s">
        <v>72</v>
      </c>
      <c r="I1485" s="18"/>
      <c r="J1485" s="18"/>
      <c r="K1485" s="18"/>
      <c r="L1485" s="32">
        <f>SUM(L1480,L1484)</f>
        <v>718.41160000000002</v>
      </c>
    </row>
    <row r="1486" spans="1:12" ht="15" customHeight="1">
      <c r="A1486" s="3"/>
      <c r="B1486" s="3"/>
      <c r="C1486" s="3"/>
      <c r="D1486" s="3"/>
      <c r="E1486" s="3"/>
      <c r="F1486" s="3"/>
      <c r="G1486" s="3"/>
      <c r="H1486" s="18" t="s">
        <v>73</v>
      </c>
      <c r="I1486" s="18"/>
      <c r="J1486" s="18"/>
      <c r="K1486" s="18"/>
      <c r="L1486" s="38">
        <v>2</v>
      </c>
    </row>
    <row r="1487" spans="1:12" ht="15" customHeight="1">
      <c r="A1487" s="3"/>
      <c r="B1487" s="3"/>
      <c r="C1487" s="3"/>
      <c r="D1487" s="3"/>
      <c r="E1487" s="3"/>
      <c r="F1487" s="3"/>
      <c r="G1487" s="3"/>
      <c r="H1487" s="18" t="s">
        <v>74</v>
      </c>
      <c r="I1487" s="18"/>
      <c r="J1487" s="18"/>
      <c r="K1487" s="18"/>
      <c r="L1487" s="32">
        <f>ROUND(L1485/L1486,4)</f>
        <v>359.20580000000001</v>
      </c>
    </row>
    <row r="1488" spans="1:12" ht="15" customHeight="1">
      <c r="A1488" s="3"/>
      <c r="B1488" s="3"/>
      <c r="C1488" s="3"/>
      <c r="D1488" s="3"/>
      <c r="E1488" s="3"/>
      <c r="F1488" s="3"/>
      <c r="G1488" s="3"/>
      <c r="H1488" s="18" t="s">
        <v>130</v>
      </c>
      <c r="I1488" s="18"/>
      <c r="J1488" s="18"/>
      <c r="K1488" s="18"/>
      <c r="L1488" s="32">
        <f>ROUND((((D1478*J1478)+(D1479*J1479)+L1484)/L1486)*0.03632,4)</f>
        <v>5.4473000000000003</v>
      </c>
    </row>
    <row r="1489" spans="1:12" ht="20.100000000000001" customHeight="1">
      <c r="A1489" s="22" t="s">
        <v>18</v>
      </c>
      <c r="B1489" s="22"/>
      <c r="C1489" s="22"/>
      <c r="D1489" s="22"/>
      <c r="E1489" s="22"/>
      <c r="F1489" s="22"/>
      <c r="G1489" s="23" t="s">
        <v>3</v>
      </c>
      <c r="H1489" s="24" t="s">
        <v>19</v>
      </c>
      <c r="I1489" s="24"/>
      <c r="J1489" s="24" t="s">
        <v>5</v>
      </c>
      <c r="K1489" s="24"/>
      <c r="L1489" s="23" t="s">
        <v>20</v>
      </c>
    </row>
    <row r="1490" spans="1:12" ht="15.95" customHeight="1">
      <c r="A1490" s="25" t="s">
        <v>435</v>
      </c>
      <c r="B1490" s="26" t="s">
        <v>436</v>
      </c>
      <c r="C1490" s="26"/>
      <c r="D1490" s="26"/>
      <c r="E1490" s="26"/>
      <c r="F1490" s="26"/>
      <c r="G1490" s="25" t="s">
        <v>31</v>
      </c>
      <c r="H1490" s="27">
        <v>1</v>
      </c>
      <c r="I1490" s="27"/>
      <c r="J1490" s="28">
        <v>637.78</v>
      </c>
      <c r="K1490" s="28"/>
      <c r="L1490" s="29">
        <f>ROUND(ROUND(H1490,8)*J1490,2)</f>
        <v>637.78</v>
      </c>
    </row>
    <row r="1491" spans="1:12" ht="15" customHeight="1">
      <c r="A1491" s="3"/>
      <c r="B1491" s="3"/>
      <c r="C1491" s="3"/>
      <c r="D1491" s="3"/>
      <c r="E1491" s="3"/>
      <c r="F1491" s="3"/>
      <c r="G1491" s="3"/>
      <c r="H1491" s="30" t="s">
        <v>38</v>
      </c>
      <c r="I1491" s="30"/>
      <c r="J1491" s="30"/>
      <c r="K1491" s="30"/>
      <c r="L1491" s="31">
        <f>SUM(L1490:L1490)</f>
        <v>637.78</v>
      </c>
    </row>
    <row r="1492" spans="1:12" ht="15" customHeight="1">
      <c r="A1492" s="3"/>
      <c r="B1492" s="3"/>
      <c r="C1492" s="3"/>
      <c r="D1492" s="3"/>
      <c r="E1492" s="3"/>
      <c r="F1492" s="3"/>
      <c r="G1492" s="3"/>
      <c r="H1492" s="18" t="s">
        <v>39</v>
      </c>
      <c r="I1492" s="18"/>
      <c r="J1492" s="18"/>
      <c r="K1492" s="18"/>
      <c r="L1492" s="32">
        <f>SUM(L1487,L1488,L1491)</f>
        <v>1002.4331</v>
      </c>
    </row>
    <row r="1493" spans="1:12" ht="15" customHeight="1">
      <c r="A1493" s="17" t="s">
        <v>437</v>
      </c>
      <c r="B1493" s="17"/>
      <c r="C1493" s="17"/>
      <c r="D1493" s="17"/>
      <c r="E1493" s="3"/>
      <c r="F1493" s="3"/>
      <c r="G1493" s="3"/>
      <c r="H1493" s="18" t="s">
        <v>13</v>
      </c>
      <c r="I1493" s="18"/>
      <c r="J1493" s="18"/>
      <c r="K1493" s="18"/>
      <c r="L1493" s="19">
        <f>ROUND(SUM(L1492),4)</f>
        <v>1002.4331</v>
      </c>
    </row>
    <row r="1494" spans="1:12" ht="9.9499999999999993" customHeight="1">
      <c r="A1494" s="3"/>
      <c r="B1494" s="3"/>
      <c r="C1494" s="3"/>
      <c r="D1494" s="3"/>
      <c r="E1494" s="3"/>
      <c r="F1494" s="3"/>
      <c r="G1494" s="3"/>
      <c r="H1494" s="4"/>
      <c r="I1494" s="4"/>
      <c r="J1494" s="4"/>
      <c r="K1494" s="4"/>
      <c r="L1494" s="4"/>
    </row>
    <row r="1495" spans="1:12" ht="20.100000000000001" customHeight="1">
      <c r="A1495" s="5" t="s">
        <v>438</v>
      </c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</row>
    <row r="1496" spans="1:12" ht="12.95" customHeight="1">
      <c r="A1496" s="47" t="s">
        <v>113</v>
      </c>
      <c r="B1496" s="47"/>
      <c r="C1496" s="47"/>
      <c r="D1496" s="48" t="s">
        <v>114</v>
      </c>
      <c r="E1496" s="48"/>
      <c r="F1496" s="24" t="s">
        <v>115</v>
      </c>
      <c r="G1496" s="24"/>
      <c r="H1496" s="24" t="s">
        <v>116</v>
      </c>
      <c r="I1496" s="24"/>
      <c r="J1496" s="24"/>
      <c r="K1496" s="24"/>
      <c r="L1496" s="24" t="s">
        <v>65</v>
      </c>
    </row>
    <row r="1497" spans="1:12" ht="12" customHeight="1">
      <c r="A1497" s="47"/>
      <c r="B1497" s="47"/>
      <c r="C1497" s="47"/>
      <c r="D1497" s="48"/>
      <c r="E1497" s="48"/>
      <c r="F1497" s="8" t="s">
        <v>117</v>
      </c>
      <c r="G1497" s="8" t="s">
        <v>118</v>
      </c>
      <c r="H1497" s="7" t="s">
        <v>117</v>
      </c>
      <c r="I1497" s="7"/>
      <c r="J1497" s="7" t="s">
        <v>118</v>
      </c>
      <c r="K1497" s="7"/>
      <c r="L1497" s="24"/>
    </row>
    <row r="1498" spans="1:12" ht="15.95" customHeight="1">
      <c r="A1498" s="25" t="s">
        <v>315</v>
      </c>
      <c r="B1498" s="26" t="s">
        <v>316</v>
      </c>
      <c r="C1498" s="26"/>
      <c r="D1498" s="34">
        <v>1</v>
      </c>
      <c r="E1498" s="34"/>
      <c r="F1498" s="49">
        <v>1</v>
      </c>
      <c r="G1498" s="49">
        <v>0</v>
      </c>
      <c r="H1498" s="50">
        <v>329.55759999999998</v>
      </c>
      <c r="I1498" s="50"/>
      <c r="J1498" s="50">
        <v>115.2184</v>
      </c>
      <c r="K1498" s="50"/>
      <c r="L1498" s="32">
        <f>ROUND(D1498*(ROUND(F1498*H1498,4)+ROUND(G1498*J1498,4)),4)</f>
        <v>329.55759999999998</v>
      </c>
    </row>
    <row r="1499" spans="1:12" ht="15.95" customHeight="1">
      <c r="A1499" s="25" t="s">
        <v>433</v>
      </c>
      <c r="B1499" s="26" t="s">
        <v>434</v>
      </c>
      <c r="C1499" s="26"/>
      <c r="D1499" s="34">
        <v>1</v>
      </c>
      <c r="E1499" s="34"/>
      <c r="F1499" s="49">
        <v>1</v>
      </c>
      <c r="G1499" s="49">
        <v>0</v>
      </c>
      <c r="H1499" s="50">
        <v>307.13400000000001</v>
      </c>
      <c r="I1499" s="50"/>
      <c r="J1499" s="50">
        <v>103.02079999999999</v>
      </c>
      <c r="K1499" s="50"/>
      <c r="L1499" s="32">
        <f>ROUND(D1499*(ROUND(F1499*H1499,4)+ROUND(G1499*J1499,4)),4)</f>
        <v>307.13400000000001</v>
      </c>
    </row>
    <row r="1500" spans="1:12" ht="15" customHeight="1">
      <c r="A1500" s="3"/>
      <c r="B1500" s="3"/>
      <c r="C1500" s="3"/>
      <c r="D1500" s="3"/>
      <c r="E1500" s="3"/>
      <c r="F1500" s="3"/>
      <c r="G1500" s="3"/>
      <c r="H1500" s="30" t="s">
        <v>121</v>
      </c>
      <c r="I1500" s="30"/>
      <c r="J1500" s="30"/>
      <c r="K1500" s="30"/>
      <c r="L1500" s="51">
        <f>SUM(L1497:L1499)</f>
        <v>636.69159999999999</v>
      </c>
    </row>
    <row r="1501" spans="1:12" ht="20.100000000000001" customHeight="1">
      <c r="A1501" s="22" t="s">
        <v>63</v>
      </c>
      <c r="B1501" s="22"/>
      <c r="C1501" s="22"/>
      <c r="D1501" s="22"/>
      <c r="E1501" s="22"/>
      <c r="F1501" s="22"/>
      <c r="G1501" s="23" t="s">
        <v>3</v>
      </c>
      <c r="H1501" s="24" t="s">
        <v>19</v>
      </c>
      <c r="I1501" s="24"/>
      <c r="J1501" s="24" t="s">
        <v>64</v>
      </c>
      <c r="K1501" s="24"/>
      <c r="L1501" s="23" t="s">
        <v>65</v>
      </c>
    </row>
    <row r="1502" spans="1:12" ht="15" customHeight="1">
      <c r="A1502" s="25" t="s">
        <v>398</v>
      </c>
      <c r="B1502" s="33" t="s">
        <v>399</v>
      </c>
      <c r="C1502" s="33"/>
      <c r="D1502" s="33"/>
      <c r="E1502" s="33"/>
      <c r="F1502" s="33"/>
      <c r="G1502" s="25" t="s">
        <v>68</v>
      </c>
      <c r="H1502" s="34">
        <v>1</v>
      </c>
      <c r="I1502" s="34"/>
      <c r="J1502" s="35">
        <v>34.520000000000003</v>
      </c>
      <c r="K1502" s="35"/>
      <c r="L1502" s="36">
        <f>ROUND(ROUND(H1502,8)*J1502,2)</f>
        <v>34.520000000000003</v>
      </c>
    </row>
    <row r="1503" spans="1:12" ht="15" customHeight="1">
      <c r="A1503" s="25" t="s">
        <v>69</v>
      </c>
      <c r="B1503" s="33" t="s">
        <v>70</v>
      </c>
      <c r="C1503" s="33"/>
      <c r="D1503" s="33"/>
      <c r="E1503" s="33"/>
      <c r="F1503" s="33"/>
      <c r="G1503" s="25" t="s">
        <v>68</v>
      </c>
      <c r="H1503" s="34">
        <v>2</v>
      </c>
      <c r="I1503" s="34"/>
      <c r="J1503" s="35">
        <v>23.6</v>
      </c>
      <c r="K1503" s="35"/>
      <c r="L1503" s="36">
        <f>ROUND(ROUND(H1503,8)*J1503,2)</f>
        <v>47.2</v>
      </c>
    </row>
    <row r="1504" spans="1:12" ht="15" customHeight="1">
      <c r="A1504" s="3"/>
      <c r="B1504" s="3"/>
      <c r="C1504" s="3"/>
      <c r="D1504" s="3"/>
      <c r="E1504" s="3"/>
      <c r="F1504" s="3"/>
      <c r="G1504" s="3"/>
      <c r="H1504" s="30" t="s">
        <v>71</v>
      </c>
      <c r="I1504" s="30"/>
      <c r="J1504" s="30"/>
      <c r="K1504" s="30"/>
      <c r="L1504" s="37">
        <f>SUM(L1502:L1503)</f>
        <v>81.72</v>
      </c>
    </row>
    <row r="1505" spans="1:12" ht="15" customHeight="1">
      <c r="A1505" s="3"/>
      <c r="B1505" s="3"/>
      <c r="C1505" s="3"/>
      <c r="D1505" s="3"/>
      <c r="E1505" s="3"/>
      <c r="F1505" s="3"/>
      <c r="G1505" s="3"/>
      <c r="H1505" s="18" t="s">
        <v>72</v>
      </c>
      <c r="I1505" s="18"/>
      <c r="J1505" s="18"/>
      <c r="K1505" s="18"/>
      <c r="L1505" s="32">
        <f>SUM(L1500,L1504)</f>
        <v>718.41160000000002</v>
      </c>
    </row>
    <row r="1506" spans="1:12" ht="15" customHeight="1">
      <c r="A1506" s="3"/>
      <c r="B1506" s="3"/>
      <c r="C1506" s="3"/>
      <c r="D1506" s="3"/>
      <c r="E1506" s="3"/>
      <c r="F1506" s="3"/>
      <c r="G1506" s="3"/>
      <c r="H1506" s="18" t="s">
        <v>73</v>
      </c>
      <c r="I1506" s="18"/>
      <c r="J1506" s="18"/>
      <c r="K1506" s="18"/>
      <c r="L1506" s="38">
        <v>2</v>
      </c>
    </row>
    <row r="1507" spans="1:12" ht="15" customHeight="1">
      <c r="A1507" s="3"/>
      <c r="B1507" s="3"/>
      <c r="C1507" s="3"/>
      <c r="D1507" s="3"/>
      <c r="E1507" s="3"/>
      <c r="F1507" s="3"/>
      <c r="G1507" s="3"/>
      <c r="H1507" s="18" t="s">
        <v>74</v>
      </c>
      <c r="I1507" s="18"/>
      <c r="J1507" s="18"/>
      <c r="K1507" s="18"/>
      <c r="L1507" s="32">
        <f>ROUND(L1505/L1506,4)</f>
        <v>359.20580000000001</v>
      </c>
    </row>
    <row r="1508" spans="1:12" ht="20.100000000000001" customHeight="1">
      <c r="A1508" s="22" t="s">
        <v>18</v>
      </c>
      <c r="B1508" s="22"/>
      <c r="C1508" s="22"/>
      <c r="D1508" s="22"/>
      <c r="E1508" s="22"/>
      <c r="F1508" s="22"/>
      <c r="G1508" s="23" t="s">
        <v>3</v>
      </c>
      <c r="H1508" s="24" t="s">
        <v>19</v>
      </c>
      <c r="I1508" s="24"/>
      <c r="J1508" s="24" t="s">
        <v>5</v>
      </c>
      <c r="K1508" s="24"/>
      <c r="L1508" s="23" t="s">
        <v>20</v>
      </c>
    </row>
    <row r="1509" spans="1:12" ht="15.95" customHeight="1">
      <c r="A1509" s="25" t="s">
        <v>439</v>
      </c>
      <c r="B1509" s="26" t="s">
        <v>440</v>
      </c>
      <c r="C1509" s="26"/>
      <c r="D1509" s="26"/>
      <c r="E1509" s="26"/>
      <c r="F1509" s="26"/>
      <c r="G1509" s="25" t="s">
        <v>31</v>
      </c>
      <c r="H1509" s="27">
        <v>1</v>
      </c>
      <c r="I1509" s="27"/>
      <c r="J1509" s="28">
        <v>603.61</v>
      </c>
      <c r="K1509" s="28"/>
      <c r="L1509" s="29">
        <f>ROUND(ROUND(H1509,8)*J1509,2)</f>
        <v>603.61</v>
      </c>
    </row>
    <row r="1510" spans="1:12" ht="15" customHeight="1">
      <c r="A1510" s="3"/>
      <c r="B1510" s="3"/>
      <c r="C1510" s="3"/>
      <c r="D1510" s="3"/>
      <c r="E1510" s="3"/>
      <c r="F1510" s="3"/>
      <c r="G1510" s="3"/>
      <c r="H1510" s="30" t="s">
        <v>38</v>
      </c>
      <c r="I1510" s="30"/>
      <c r="J1510" s="30"/>
      <c r="K1510" s="30"/>
      <c r="L1510" s="31">
        <f>SUM(L1509:L1509)</f>
        <v>603.61</v>
      </c>
    </row>
    <row r="1511" spans="1:12" ht="15" customHeight="1">
      <c r="A1511" s="3"/>
      <c r="B1511" s="3"/>
      <c r="C1511" s="3"/>
      <c r="D1511" s="3"/>
      <c r="E1511" s="3"/>
      <c r="F1511" s="3"/>
      <c r="G1511" s="3"/>
      <c r="H1511" s="18" t="s">
        <v>39</v>
      </c>
      <c r="I1511" s="18"/>
      <c r="J1511" s="18"/>
      <c r="K1511" s="18"/>
      <c r="L1511" s="32">
        <f>SUM(L1507,L1510)</f>
        <v>962.81580000000008</v>
      </c>
    </row>
    <row r="1512" spans="1:12" ht="15" customHeight="1">
      <c r="A1512" s="17" t="s">
        <v>441</v>
      </c>
      <c r="B1512" s="17"/>
      <c r="C1512" s="17"/>
      <c r="D1512" s="17"/>
      <c r="E1512" s="3"/>
      <c r="F1512" s="3"/>
      <c r="G1512" s="3"/>
      <c r="H1512" s="18" t="s">
        <v>13</v>
      </c>
      <c r="I1512" s="18"/>
      <c r="J1512" s="18"/>
      <c r="K1512" s="18"/>
      <c r="L1512" s="19">
        <f>ROUND(SUM(L1511),4)</f>
        <v>962.81579999999997</v>
      </c>
    </row>
    <row r="1513" spans="1:12" ht="9.9499999999999993" customHeight="1">
      <c r="A1513" s="3"/>
      <c r="B1513" s="3"/>
      <c r="C1513" s="3"/>
      <c r="D1513" s="3"/>
      <c r="E1513" s="3"/>
      <c r="F1513" s="3"/>
      <c r="G1513" s="3"/>
      <c r="H1513" s="4"/>
      <c r="I1513" s="4"/>
      <c r="J1513" s="4"/>
      <c r="K1513" s="4"/>
      <c r="L1513" s="4"/>
    </row>
    <row r="1514" spans="1:12" ht="20.100000000000001" customHeight="1">
      <c r="A1514" s="5" t="s">
        <v>442</v>
      </c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</row>
    <row r="1515" spans="1:12" ht="12.95" customHeight="1">
      <c r="A1515" s="47" t="s">
        <v>113</v>
      </c>
      <c r="B1515" s="47"/>
      <c r="C1515" s="47"/>
      <c r="D1515" s="48" t="s">
        <v>114</v>
      </c>
      <c r="E1515" s="48"/>
      <c r="F1515" s="24" t="s">
        <v>115</v>
      </c>
      <c r="G1515" s="24"/>
      <c r="H1515" s="24" t="s">
        <v>116</v>
      </c>
      <c r="I1515" s="24"/>
      <c r="J1515" s="24"/>
      <c r="K1515" s="24"/>
      <c r="L1515" s="24" t="s">
        <v>65</v>
      </c>
    </row>
    <row r="1516" spans="1:12" ht="12" customHeight="1">
      <c r="A1516" s="47"/>
      <c r="B1516" s="47"/>
      <c r="C1516" s="47"/>
      <c r="D1516" s="48"/>
      <c r="E1516" s="48"/>
      <c r="F1516" s="8" t="s">
        <v>117</v>
      </c>
      <c r="G1516" s="8" t="s">
        <v>118</v>
      </c>
      <c r="H1516" s="7" t="s">
        <v>117</v>
      </c>
      <c r="I1516" s="7"/>
      <c r="J1516" s="7" t="s">
        <v>118</v>
      </c>
      <c r="K1516" s="7"/>
      <c r="L1516" s="24"/>
    </row>
    <row r="1517" spans="1:12" ht="15" customHeight="1">
      <c r="A1517" s="25" t="s">
        <v>292</v>
      </c>
      <c r="B1517" s="26" t="s">
        <v>293</v>
      </c>
      <c r="C1517" s="26"/>
      <c r="D1517" s="34">
        <v>1</v>
      </c>
      <c r="E1517" s="34"/>
      <c r="F1517" s="49">
        <v>0.3</v>
      </c>
      <c r="G1517" s="49">
        <v>0.7</v>
      </c>
      <c r="H1517" s="50">
        <v>174.0453</v>
      </c>
      <c r="I1517" s="50"/>
      <c r="J1517" s="50">
        <v>68.988299999999995</v>
      </c>
      <c r="K1517" s="50"/>
      <c r="L1517" s="32">
        <f>ROUND(D1517*(ROUND(F1517*H1517,4)+ROUND(G1517*J1517,4)),4)</f>
        <v>100.50539999999999</v>
      </c>
    </row>
    <row r="1518" spans="1:12" ht="15" customHeight="1">
      <c r="A1518" s="3"/>
      <c r="B1518" s="3"/>
      <c r="C1518" s="3"/>
      <c r="D1518" s="3"/>
      <c r="E1518" s="3"/>
      <c r="F1518" s="3"/>
      <c r="G1518" s="3"/>
      <c r="H1518" s="30" t="s">
        <v>121</v>
      </c>
      <c r="I1518" s="30"/>
      <c r="J1518" s="30"/>
      <c r="K1518" s="30"/>
      <c r="L1518" s="51">
        <f>SUM(L1516:L1517)</f>
        <v>100.50539999999999</v>
      </c>
    </row>
    <row r="1519" spans="1:12" ht="20.100000000000001" customHeight="1">
      <c r="A1519" s="22" t="s">
        <v>63</v>
      </c>
      <c r="B1519" s="22"/>
      <c r="C1519" s="22"/>
      <c r="D1519" s="22"/>
      <c r="E1519" s="22"/>
      <c r="F1519" s="22"/>
      <c r="G1519" s="23" t="s">
        <v>3</v>
      </c>
      <c r="H1519" s="24" t="s">
        <v>19</v>
      </c>
      <c r="I1519" s="24"/>
      <c r="J1519" s="24" t="s">
        <v>64</v>
      </c>
      <c r="K1519" s="24"/>
      <c r="L1519" s="23" t="s">
        <v>65</v>
      </c>
    </row>
    <row r="1520" spans="1:12" ht="15" customHeight="1">
      <c r="A1520" s="25" t="s">
        <v>66</v>
      </c>
      <c r="B1520" s="33" t="s">
        <v>67</v>
      </c>
      <c r="C1520" s="33"/>
      <c r="D1520" s="33"/>
      <c r="E1520" s="33"/>
      <c r="F1520" s="33"/>
      <c r="G1520" s="25" t="s">
        <v>68</v>
      </c>
      <c r="H1520" s="34">
        <v>1</v>
      </c>
      <c r="I1520" s="34"/>
      <c r="J1520" s="35">
        <v>29.94</v>
      </c>
      <c r="K1520" s="35"/>
      <c r="L1520" s="36">
        <f>ROUND(ROUND(H1520,8)*J1520,2)</f>
        <v>29.94</v>
      </c>
    </row>
    <row r="1521" spans="1:12" ht="15" customHeight="1">
      <c r="A1521" s="25" t="s">
        <v>443</v>
      </c>
      <c r="B1521" s="33" t="s">
        <v>444</v>
      </c>
      <c r="C1521" s="33"/>
      <c r="D1521" s="33"/>
      <c r="E1521" s="33"/>
      <c r="F1521" s="33"/>
      <c r="G1521" s="25" t="s">
        <v>68</v>
      </c>
      <c r="H1521" s="34">
        <v>0.5</v>
      </c>
      <c r="I1521" s="34"/>
      <c r="J1521" s="35">
        <v>35.479999999999997</v>
      </c>
      <c r="K1521" s="35"/>
      <c r="L1521" s="36">
        <f>ROUND(ROUND(H1521,8)*J1521,2)</f>
        <v>17.739999999999998</v>
      </c>
    </row>
    <row r="1522" spans="1:12" ht="15" customHeight="1">
      <c r="A1522" s="25" t="s">
        <v>69</v>
      </c>
      <c r="B1522" s="33" t="s">
        <v>70</v>
      </c>
      <c r="C1522" s="33"/>
      <c r="D1522" s="33"/>
      <c r="E1522" s="33"/>
      <c r="F1522" s="33"/>
      <c r="G1522" s="25" t="s">
        <v>68</v>
      </c>
      <c r="H1522" s="34">
        <v>1</v>
      </c>
      <c r="I1522" s="34"/>
      <c r="J1522" s="35">
        <v>23.6</v>
      </c>
      <c r="K1522" s="35"/>
      <c r="L1522" s="36">
        <f>ROUND(ROUND(H1522,8)*J1522,2)</f>
        <v>23.6</v>
      </c>
    </row>
    <row r="1523" spans="1:12" ht="15" customHeight="1">
      <c r="A1523" s="3"/>
      <c r="B1523" s="3"/>
      <c r="C1523" s="3"/>
      <c r="D1523" s="3"/>
      <c r="E1523" s="3"/>
      <c r="F1523" s="3"/>
      <c r="G1523" s="3"/>
      <c r="H1523" s="30" t="s">
        <v>71</v>
      </c>
      <c r="I1523" s="30"/>
      <c r="J1523" s="30"/>
      <c r="K1523" s="30"/>
      <c r="L1523" s="37">
        <f>SUM(L1520:L1522)</f>
        <v>71.28</v>
      </c>
    </row>
    <row r="1524" spans="1:12" ht="15" customHeight="1">
      <c r="A1524" s="3"/>
      <c r="B1524" s="3"/>
      <c r="C1524" s="3"/>
      <c r="D1524" s="3"/>
      <c r="E1524" s="3"/>
      <c r="F1524" s="3"/>
      <c r="G1524" s="3"/>
      <c r="H1524" s="18" t="s">
        <v>72</v>
      </c>
      <c r="I1524" s="18"/>
      <c r="J1524" s="18"/>
      <c r="K1524" s="18"/>
      <c r="L1524" s="32">
        <f>SUM(L1518,L1523)</f>
        <v>171.78539999999998</v>
      </c>
    </row>
    <row r="1525" spans="1:12" ht="15" customHeight="1">
      <c r="A1525" s="3"/>
      <c r="B1525" s="3"/>
      <c r="C1525" s="3"/>
      <c r="D1525" s="3"/>
      <c r="E1525" s="3"/>
      <c r="F1525" s="3"/>
      <c r="G1525" s="3"/>
      <c r="H1525" s="18" t="s">
        <v>73</v>
      </c>
      <c r="I1525" s="18"/>
      <c r="J1525" s="18"/>
      <c r="K1525" s="18"/>
      <c r="L1525" s="38">
        <v>4</v>
      </c>
    </row>
    <row r="1526" spans="1:12" ht="15" customHeight="1">
      <c r="A1526" s="3"/>
      <c r="B1526" s="3"/>
      <c r="C1526" s="3"/>
      <c r="D1526" s="3"/>
      <c r="E1526" s="3"/>
      <c r="F1526" s="3"/>
      <c r="G1526" s="3"/>
      <c r="H1526" s="18" t="s">
        <v>74</v>
      </c>
      <c r="I1526" s="18"/>
      <c r="J1526" s="18"/>
      <c r="K1526" s="18"/>
      <c r="L1526" s="32">
        <f>ROUND(L1524/L1525,4)</f>
        <v>42.946399999999997</v>
      </c>
    </row>
    <row r="1527" spans="1:12" ht="15" customHeight="1">
      <c r="A1527" s="3"/>
      <c r="B1527" s="3"/>
      <c r="C1527" s="3"/>
      <c r="D1527" s="3"/>
      <c r="E1527" s="3"/>
      <c r="F1527" s="3"/>
      <c r="G1527" s="3"/>
      <c r="H1527" s="18" t="s">
        <v>130</v>
      </c>
      <c r="I1527" s="18"/>
      <c r="J1527" s="18"/>
      <c r="K1527" s="18"/>
      <c r="L1527" s="32">
        <f>ROUND((((D1517*J1517)+L1523)/L1525)*0.03632,4)</f>
        <v>1.2736000000000001</v>
      </c>
    </row>
    <row r="1528" spans="1:12" ht="20.100000000000001" customHeight="1">
      <c r="A1528" s="22" t="s">
        <v>75</v>
      </c>
      <c r="B1528" s="22"/>
      <c r="C1528" s="22"/>
      <c r="D1528" s="22"/>
      <c r="E1528" s="22"/>
      <c r="F1528" s="22"/>
      <c r="G1528" s="23" t="s">
        <v>3</v>
      </c>
      <c r="H1528" s="24" t="s">
        <v>19</v>
      </c>
      <c r="I1528" s="24"/>
      <c r="J1528" s="24" t="s">
        <v>76</v>
      </c>
      <c r="K1528" s="24"/>
      <c r="L1528" s="23" t="s">
        <v>20</v>
      </c>
    </row>
    <row r="1529" spans="1:12" ht="15.95" customHeight="1">
      <c r="A1529" s="25" t="s">
        <v>445</v>
      </c>
      <c r="B1529" s="26" t="s">
        <v>446</v>
      </c>
      <c r="C1529" s="26"/>
      <c r="D1529" s="26"/>
      <c r="E1529" s="26"/>
      <c r="F1529" s="26"/>
      <c r="G1529" s="25" t="s">
        <v>84</v>
      </c>
      <c r="H1529" s="34">
        <v>0.69699999999999995</v>
      </c>
      <c r="I1529" s="34"/>
      <c r="J1529" s="28">
        <v>37.46</v>
      </c>
      <c r="K1529" s="28"/>
      <c r="L1529" s="29">
        <f>ROUND(ROUND(H1529,8)*J1529,2)</f>
        <v>26.11</v>
      </c>
    </row>
    <row r="1530" spans="1:12" ht="15" customHeight="1">
      <c r="A1530" s="25" t="s">
        <v>447</v>
      </c>
      <c r="B1530" s="26" t="s">
        <v>448</v>
      </c>
      <c r="C1530" s="26"/>
      <c r="D1530" s="26"/>
      <c r="E1530" s="26"/>
      <c r="F1530" s="26"/>
      <c r="G1530" s="25" t="s">
        <v>23</v>
      </c>
      <c r="H1530" s="34">
        <v>3</v>
      </c>
      <c r="I1530" s="34"/>
      <c r="J1530" s="28">
        <v>16</v>
      </c>
      <c r="K1530" s="28"/>
      <c r="L1530" s="29">
        <f>ROUND(ROUND(H1530,8)*J1530,2)</f>
        <v>48</v>
      </c>
    </row>
    <row r="1531" spans="1:12" ht="15" customHeight="1">
      <c r="A1531" s="25" t="s">
        <v>449</v>
      </c>
      <c r="B1531" s="26" t="s">
        <v>450</v>
      </c>
      <c r="C1531" s="26"/>
      <c r="D1531" s="26"/>
      <c r="E1531" s="26"/>
      <c r="F1531" s="26"/>
      <c r="G1531" s="25" t="s">
        <v>299</v>
      </c>
      <c r="H1531" s="34">
        <v>0.25622</v>
      </c>
      <c r="I1531" s="34"/>
      <c r="J1531" s="28">
        <v>29.6</v>
      </c>
      <c r="K1531" s="28"/>
      <c r="L1531" s="29">
        <f>ROUND(ROUND(H1531,8)*J1531,2)</f>
        <v>7.58</v>
      </c>
    </row>
    <row r="1532" spans="1:12" ht="15" customHeight="1">
      <c r="A1532" s="3"/>
      <c r="B1532" s="3"/>
      <c r="C1532" s="3"/>
      <c r="D1532" s="3"/>
      <c r="E1532" s="3"/>
      <c r="F1532" s="3"/>
      <c r="G1532" s="3"/>
      <c r="H1532" s="30" t="s">
        <v>87</v>
      </c>
      <c r="I1532" s="30"/>
      <c r="J1532" s="30"/>
      <c r="K1532" s="30"/>
      <c r="L1532" s="31">
        <f>SUM(L1529:L1531)</f>
        <v>81.69</v>
      </c>
    </row>
    <row r="1533" spans="1:12" ht="20.100000000000001" customHeight="1">
      <c r="A1533" s="22" t="s">
        <v>18</v>
      </c>
      <c r="B1533" s="22"/>
      <c r="C1533" s="22"/>
      <c r="D1533" s="22"/>
      <c r="E1533" s="22"/>
      <c r="F1533" s="22"/>
      <c r="G1533" s="23" t="s">
        <v>3</v>
      </c>
      <c r="H1533" s="24" t="s">
        <v>19</v>
      </c>
      <c r="I1533" s="24"/>
      <c r="J1533" s="24" t="s">
        <v>5</v>
      </c>
      <c r="K1533" s="24"/>
      <c r="L1533" s="23" t="s">
        <v>20</v>
      </c>
    </row>
    <row r="1534" spans="1:12" ht="15.95" customHeight="1">
      <c r="A1534" s="25" t="s">
        <v>321</v>
      </c>
      <c r="B1534" s="26" t="s">
        <v>322</v>
      </c>
      <c r="C1534" s="26"/>
      <c r="D1534" s="26"/>
      <c r="E1534" s="26"/>
      <c r="F1534" s="26"/>
      <c r="G1534" s="25" t="s">
        <v>26</v>
      </c>
      <c r="H1534" s="27">
        <v>3.7499999999999999E-3</v>
      </c>
      <c r="I1534" s="27"/>
      <c r="J1534" s="28">
        <v>398.63</v>
      </c>
      <c r="K1534" s="28"/>
      <c r="L1534" s="29">
        <f>ROUND(ROUND(H1534,8)*J1534,2)</f>
        <v>1.49</v>
      </c>
    </row>
    <row r="1535" spans="1:12" ht="15" customHeight="1">
      <c r="A1535" s="25" t="s">
        <v>343</v>
      </c>
      <c r="B1535" s="26" t="s">
        <v>344</v>
      </c>
      <c r="C1535" s="26"/>
      <c r="D1535" s="26"/>
      <c r="E1535" s="26"/>
      <c r="F1535" s="26"/>
      <c r="G1535" s="25" t="s">
        <v>26</v>
      </c>
      <c r="H1535" s="27">
        <v>5.6550000000000003E-2</v>
      </c>
      <c r="I1535" s="27"/>
      <c r="J1535" s="28">
        <v>49.26</v>
      </c>
      <c r="K1535" s="28"/>
      <c r="L1535" s="29">
        <f>ROUND(ROUND(H1535,8)*J1535,2)</f>
        <v>2.79</v>
      </c>
    </row>
    <row r="1536" spans="1:12" ht="15" customHeight="1">
      <c r="A1536" s="25" t="s">
        <v>451</v>
      </c>
      <c r="B1536" s="26" t="s">
        <v>452</v>
      </c>
      <c r="C1536" s="26"/>
      <c r="D1536" s="26"/>
      <c r="E1536" s="26"/>
      <c r="F1536" s="26"/>
      <c r="G1536" s="25" t="s">
        <v>26</v>
      </c>
      <c r="H1536" s="27">
        <v>5.28E-2</v>
      </c>
      <c r="I1536" s="27"/>
      <c r="J1536" s="28">
        <v>19.989999999999998</v>
      </c>
      <c r="K1536" s="28"/>
      <c r="L1536" s="29">
        <f>ROUND(ROUND(H1536,8)*J1536,2)</f>
        <v>1.06</v>
      </c>
    </row>
    <row r="1537" spans="1:12" ht="15" customHeight="1">
      <c r="A1537" s="3"/>
      <c r="B1537" s="3"/>
      <c r="C1537" s="3"/>
      <c r="D1537" s="3"/>
      <c r="E1537" s="3"/>
      <c r="F1537" s="3"/>
      <c r="G1537" s="3"/>
      <c r="H1537" s="30" t="s">
        <v>38</v>
      </c>
      <c r="I1537" s="30"/>
      <c r="J1537" s="30"/>
      <c r="K1537" s="30"/>
      <c r="L1537" s="31">
        <f>SUM(L1534:L1536)</f>
        <v>5.34</v>
      </c>
    </row>
    <row r="1538" spans="1:12" ht="15" customHeight="1">
      <c r="A1538" s="22" t="s">
        <v>90</v>
      </c>
      <c r="B1538" s="22"/>
      <c r="C1538" s="22"/>
      <c r="D1538" s="7" t="s">
        <v>91</v>
      </c>
      <c r="E1538" s="7"/>
      <c r="F1538" s="7" t="s">
        <v>92</v>
      </c>
      <c r="G1538" s="7"/>
      <c r="H1538" s="7" t="s">
        <v>19</v>
      </c>
      <c r="I1538" s="7"/>
      <c r="J1538" s="7" t="s">
        <v>5</v>
      </c>
      <c r="K1538" s="7"/>
      <c r="L1538" s="8" t="s">
        <v>20</v>
      </c>
    </row>
    <row r="1539" spans="1:12" ht="27.95" customHeight="1">
      <c r="A1539" s="39" t="s">
        <v>445</v>
      </c>
      <c r="B1539" s="40" t="s">
        <v>453</v>
      </c>
      <c r="C1539" s="40"/>
      <c r="D1539" s="41" t="s">
        <v>94</v>
      </c>
      <c r="E1539" s="41"/>
      <c r="F1539" s="41" t="s">
        <v>95</v>
      </c>
      <c r="G1539" s="41"/>
      <c r="H1539" s="42">
        <v>6.9999999999999999E-4</v>
      </c>
      <c r="I1539" s="42"/>
      <c r="J1539" s="43">
        <v>35.43</v>
      </c>
      <c r="K1539" s="43"/>
      <c r="L1539" s="44">
        <f>ROUND(ROUND(H1539,8)*J1539,2)</f>
        <v>0.02</v>
      </c>
    </row>
    <row r="1540" spans="1:12" ht="20.100000000000001" customHeight="1">
      <c r="A1540" s="39" t="s">
        <v>447</v>
      </c>
      <c r="B1540" s="40" t="s">
        <v>454</v>
      </c>
      <c r="C1540" s="40"/>
      <c r="D1540" s="41" t="s">
        <v>94</v>
      </c>
      <c r="E1540" s="41"/>
      <c r="F1540" s="41" t="s">
        <v>95</v>
      </c>
      <c r="G1540" s="41"/>
      <c r="H1540" s="42">
        <v>1.9199999999999998E-2</v>
      </c>
      <c r="I1540" s="42"/>
      <c r="J1540" s="43">
        <v>35.43</v>
      </c>
      <c r="K1540" s="43"/>
      <c r="L1540" s="44">
        <f>ROUND(ROUND(H1540,8)*J1540,2)</f>
        <v>0.68</v>
      </c>
    </row>
    <row r="1541" spans="1:12" ht="20.100000000000001" customHeight="1">
      <c r="A1541" s="39" t="s">
        <v>449</v>
      </c>
      <c r="B1541" s="40" t="s">
        <v>455</v>
      </c>
      <c r="C1541" s="40"/>
      <c r="D1541" s="41" t="s">
        <v>94</v>
      </c>
      <c r="E1541" s="41"/>
      <c r="F1541" s="41" t="s">
        <v>95</v>
      </c>
      <c r="G1541" s="41"/>
      <c r="H1541" s="42">
        <v>3.5E-4</v>
      </c>
      <c r="I1541" s="42"/>
      <c r="J1541" s="43">
        <v>35.43</v>
      </c>
      <c r="K1541" s="43"/>
      <c r="L1541" s="44">
        <f>ROUND(ROUND(H1541,8)*J1541,2)</f>
        <v>0.01</v>
      </c>
    </row>
    <row r="1542" spans="1:12" ht="15" customHeight="1">
      <c r="A1542" s="3"/>
      <c r="B1542" s="3"/>
      <c r="C1542" s="3"/>
      <c r="D1542" s="3"/>
      <c r="E1542" s="3"/>
      <c r="F1542" s="3"/>
      <c r="G1542" s="3"/>
      <c r="H1542" s="30" t="s">
        <v>98</v>
      </c>
      <c r="I1542" s="30"/>
      <c r="J1542" s="30"/>
      <c r="K1542" s="30"/>
      <c r="L1542" s="29">
        <f>SUM(L1539:L1541)</f>
        <v>0.71000000000000008</v>
      </c>
    </row>
    <row r="1543" spans="1:12" ht="12.95" customHeight="1">
      <c r="A1543" s="22" t="s">
        <v>99</v>
      </c>
      <c r="B1543" s="22"/>
      <c r="C1543" s="7" t="s">
        <v>100</v>
      </c>
      <c r="D1543" s="7" t="s">
        <v>101</v>
      </c>
      <c r="E1543" s="7"/>
      <c r="F1543" s="7" t="s">
        <v>102</v>
      </c>
      <c r="G1543" s="7"/>
      <c r="H1543" s="7" t="s">
        <v>103</v>
      </c>
      <c r="I1543" s="7"/>
      <c r="J1543" s="7" t="s">
        <v>104</v>
      </c>
      <c r="K1543" s="7"/>
      <c r="L1543" s="7" t="s">
        <v>20</v>
      </c>
    </row>
    <row r="1544" spans="1:12" ht="12" customHeight="1">
      <c r="A1544" s="22"/>
      <c r="B1544" s="22"/>
      <c r="C1544" s="7"/>
      <c r="D1544" s="7"/>
      <c r="E1544" s="7"/>
      <c r="F1544" s="8" t="s">
        <v>105</v>
      </c>
      <c r="G1544" s="8" t="s">
        <v>106</v>
      </c>
      <c r="H1544" s="8" t="s">
        <v>105</v>
      </c>
      <c r="I1544" s="8" t="s">
        <v>106</v>
      </c>
      <c r="J1544" s="8" t="s">
        <v>105</v>
      </c>
      <c r="K1544" s="8" t="s">
        <v>106</v>
      </c>
      <c r="L1544" s="7"/>
    </row>
    <row r="1545" spans="1:12" ht="36" customHeight="1">
      <c r="A1545" s="39" t="s">
        <v>445</v>
      </c>
      <c r="B1545" s="45" t="s">
        <v>453</v>
      </c>
      <c r="C1545" s="39" t="s">
        <v>108</v>
      </c>
      <c r="D1545" s="42">
        <v>6.9999999999999999E-4</v>
      </c>
      <c r="E1545" s="42"/>
      <c r="F1545" s="46">
        <v>0</v>
      </c>
      <c r="G1545" s="44">
        <v>1.1100000000000001</v>
      </c>
      <c r="H1545" s="46">
        <v>0</v>
      </c>
      <c r="I1545" s="44">
        <v>0.89</v>
      </c>
      <c r="J1545" s="46">
        <v>0</v>
      </c>
      <c r="K1545" s="44">
        <v>0.73</v>
      </c>
      <c r="L1545" s="44">
        <f>ROUND(D1545*((ROUND(F1545*G1545,2)+ROUND(H1545*I1545,2)+ROUND(J1545*K1545,2))),2)</f>
        <v>0</v>
      </c>
    </row>
    <row r="1546" spans="1:12" ht="27.95" customHeight="1">
      <c r="A1546" s="39" t="s">
        <v>447</v>
      </c>
      <c r="B1546" s="45" t="s">
        <v>454</v>
      </c>
      <c r="C1546" s="39" t="s">
        <v>108</v>
      </c>
      <c r="D1546" s="42">
        <v>1.9199999999999998E-2</v>
      </c>
      <c r="E1546" s="42"/>
      <c r="F1546" s="46">
        <v>0</v>
      </c>
      <c r="G1546" s="44">
        <v>1.1100000000000001</v>
      </c>
      <c r="H1546" s="46">
        <v>0</v>
      </c>
      <c r="I1546" s="44">
        <v>0.89</v>
      </c>
      <c r="J1546" s="46">
        <v>0</v>
      </c>
      <c r="K1546" s="44">
        <v>0.73</v>
      </c>
      <c r="L1546" s="44">
        <f>ROUND(D1546*((ROUND(F1546*G1546,2)+ROUND(H1546*I1546,2)+ROUND(J1546*K1546,2))),2)</f>
        <v>0</v>
      </c>
    </row>
    <row r="1547" spans="1:12" ht="20.100000000000001" customHeight="1">
      <c r="A1547" s="39" t="s">
        <v>449</v>
      </c>
      <c r="B1547" s="45" t="s">
        <v>455</v>
      </c>
      <c r="C1547" s="39" t="s">
        <v>108</v>
      </c>
      <c r="D1547" s="42">
        <v>3.5E-4</v>
      </c>
      <c r="E1547" s="42"/>
      <c r="F1547" s="46">
        <v>0</v>
      </c>
      <c r="G1547" s="44">
        <v>1.1100000000000001</v>
      </c>
      <c r="H1547" s="46">
        <v>0</v>
      </c>
      <c r="I1547" s="44">
        <v>0.89</v>
      </c>
      <c r="J1547" s="46">
        <v>0</v>
      </c>
      <c r="K1547" s="44">
        <v>0.73</v>
      </c>
      <c r="L1547" s="44">
        <f>ROUND(D1547*((ROUND(F1547*G1547,2)+ROUND(H1547*I1547,2)+ROUND(J1547*K1547,2))),2)</f>
        <v>0</v>
      </c>
    </row>
    <row r="1548" spans="1:12" ht="15" customHeight="1">
      <c r="A1548" s="3"/>
      <c r="B1548" s="3"/>
      <c r="C1548" s="3"/>
      <c r="D1548" s="3"/>
      <c r="E1548" s="3"/>
      <c r="F1548" s="3"/>
      <c r="G1548" s="3"/>
      <c r="H1548" s="30" t="s">
        <v>111</v>
      </c>
      <c r="I1548" s="30"/>
      <c r="J1548" s="30"/>
      <c r="K1548" s="30"/>
      <c r="L1548" s="29">
        <f>SUM(L1544:L1547)</f>
        <v>0</v>
      </c>
    </row>
    <row r="1549" spans="1:12" ht="15" customHeight="1">
      <c r="A1549" s="3"/>
      <c r="B1549" s="3"/>
      <c r="C1549" s="3"/>
      <c r="D1549" s="3"/>
      <c r="E1549" s="3"/>
      <c r="F1549" s="3"/>
      <c r="G1549" s="3"/>
      <c r="H1549" s="18" t="s">
        <v>39</v>
      </c>
      <c r="I1549" s="18"/>
      <c r="J1549" s="18"/>
      <c r="K1549" s="18"/>
      <c r="L1549" s="32">
        <f>SUM(L1526,L1527,L1532,L1537,L1542,L1548)</f>
        <v>131.96</v>
      </c>
    </row>
    <row r="1550" spans="1:12" ht="15" customHeight="1">
      <c r="A1550" s="3"/>
      <c r="B1550" s="3"/>
      <c r="C1550" s="3"/>
      <c r="D1550" s="3"/>
      <c r="E1550" s="3"/>
      <c r="F1550" s="3"/>
      <c r="G1550" s="3"/>
      <c r="H1550" s="18" t="s">
        <v>13</v>
      </c>
      <c r="I1550" s="18"/>
      <c r="J1550" s="18"/>
      <c r="K1550" s="18"/>
      <c r="L1550" s="19">
        <f>ROUND(SUM(L1549),4)</f>
        <v>131.96</v>
      </c>
    </row>
    <row r="1551" spans="1:12" ht="9.9499999999999993" customHeight="1">
      <c r="A1551" s="3"/>
      <c r="B1551" s="3"/>
      <c r="C1551" s="3"/>
      <c r="D1551" s="3"/>
      <c r="E1551" s="3"/>
      <c r="F1551" s="3"/>
      <c r="G1551" s="3"/>
      <c r="H1551" s="4"/>
      <c r="I1551" s="4"/>
      <c r="J1551" s="4"/>
      <c r="K1551" s="4"/>
      <c r="L1551" s="4"/>
    </row>
    <row r="1552" spans="1:12" ht="20.100000000000001" customHeight="1">
      <c r="A1552" s="5" t="s">
        <v>456</v>
      </c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</row>
    <row r="1553" spans="1:12" ht="12.95" customHeight="1">
      <c r="A1553" s="47" t="s">
        <v>113</v>
      </c>
      <c r="B1553" s="47"/>
      <c r="C1553" s="47"/>
      <c r="D1553" s="48" t="s">
        <v>114</v>
      </c>
      <c r="E1553" s="48"/>
      <c r="F1553" s="24" t="s">
        <v>115</v>
      </c>
      <c r="G1553" s="24"/>
      <c r="H1553" s="24" t="s">
        <v>116</v>
      </c>
      <c r="I1553" s="24"/>
      <c r="J1553" s="24"/>
      <c r="K1553" s="24"/>
      <c r="L1553" s="24" t="s">
        <v>65</v>
      </c>
    </row>
    <row r="1554" spans="1:12" ht="12" customHeight="1">
      <c r="A1554" s="47"/>
      <c r="B1554" s="47"/>
      <c r="C1554" s="47"/>
      <c r="D1554" s="48"/>
      <c r="E1554" s="48"/>
      <c r="F1554" s="8" t="s">
        <v>117</v>
      </c>
      <c r="G1554" s="8" t="s">
        <v>118</v>
      </c>
      <c r="H1554" s="7" t="s">
        <v>117</v>
      </c>
      <c r="I1554" s="7"/>
      <c r="J1554" s="7" t="s">
        <v>118</v>
      </c>
      <c r="K1554" s="7"/>
      <c r="L1554" s="24"/>
    </row>
    <row r="1555" spans="1:12" ht="15" customHeight="1">
      <c r="A1555" s="25" t="s">
        <v>292</v>
      </c>
      <c r="B1555" s="26" t="s">
        <v>293</v>
      </c>
      <c r="C1555" s="26"/>
      <c r="D1555" s="34">
        <v>1</v>
      </c>
      <c r="E1555" s="34"/>
      <c r="F1555" s="49">
        <v>1</v>
      </c>
      <c r="G1555" s="49">
        <v>0</v>
      </c>
      <c r="H1555" s="50">
        <v>174.0453</v>
      </c>
      <c r="I1555" s="50"/>
      <c r="J1555" s="50">
        <v>68.988299999999995</v>
      </c>
      <c r="K1555" s="50"/>
      <c r="L1555" s="32">
        <f>ROUND(D1555*(ROUND(F1555*H1555,4)+ROUND(G1555*J1555,4)),4)</f>
        <v>174.0453</v>
      </c>
    </row>
    <row r="1556" spans="1:12" ht="15" customHeight="1">
      <c r="A1556" s="3"/>
      <c r="B1556" s="3"/>
      <c r="C1556" s="3"/>
      <c r="D1556" s="3"/>
      <c r="E1556" s="3"/>
      <c r="F1556" s="3"/>
      <c r="G1556" s="3"/>
      <c r="H1556" s="30" t="s">
        <v>121</v>
      </c>
      <c r="I1556" s="30"/>
      <c r="J1556" s="30"/>
      <c r="K1556" s="30"/>
      <c r="L1556" s="51">
        <f>SUM(L1554:L1555)</f>
        <v>174.0453</v>
      </c>
    </row>
    <row r="1557" spans="1:12" ht="20.100000000000001" customHeight="1">
      <c r="A1557" s="22" t="s">
        <v>63</v>
      </c>
      <c r="B1557" s="22"/>
      <c r="C1557" s="22"/>
      <c r="D1557" s="22"/>
      <c r="E1557" s="22"/>
      <c r="F1557" s="22"/>
      <c r="G1557" s="23" t="s">
        <v>3</v>
      </c>
      <c r="H1557" s="24" t="s">
        <v>19</v>
      </c>
      <c r="I1557" s="24"/>
      <c r="J1557" s="24" t="s">
        <v>64</v>
      </c>
      <c r="K1557" s="24"/>
      <c r="L1557" s="23" t="s">
        <v>65</v>
      </c>
    </row>
    <row r="1558" spans="1:12" ht="15" customHeight="1">
      <c r="A1558" s="25" t="s">
        <v>69</v>
      </c>
      <c r="B1558" s="33" t="s">
        <v>70</v>
      </c>
      <c r="C1558" s="33"/>
      <c r="D1558" s="33"/>
      <c r="E1558" s="33"/>
      <c r="F1558" s="33"/>
      <c r="G1558" s="25" t="s">
        <v>68</v>
      </c>
      <c r="H1558" s="34">
        <v>3</v>
      </c>
      <c r="I1558" s="34"/>
      <c r="J1558" s="35">
        <v>23.6</v>
      </c>
      <c r="K1558" s="35"/>
      <c r="L1558" s="36">
        <f>ROUND(ROUND(H1558,8)*J1558,2)</f>
        <v>70.8</v>
      </c>
    </row>
    <row r="1559" spans="1:12" ht="15" customHeight="1">
      <c r="A1559" s="3"/>
      <c r="B1559" s="3"/>
      <c r="C1559" s="3"/>
      <c r="D1559" s="3"/>
      <c r="E1559" s="3"/>
      <c r="F1559" s="3"/>
      <c r="G1559" s="3"/>
      <c r="H1559" s="30" t="s">
        <v>71</v>
      </c>
      <c r="I1559" s="30"/>
      <c r="J1559" s="30"/>
      <c r="K1559" s="30"/>
      <c r="L1559" s="37">
        <f>SUM(L1558:L1558)</f>
        <v>70.8</v>
      </c>
    </row>
    <row r="1560" spans="1:12" ht="15" customHeight="1">
      <c r="A1560" s="3"/>
      <c r="B1560" s="3"/>
      <c r="C1560" s="3"/>
      <c r="D1560" s="3"/>
      <c r="E1560" s="3"/>
      <c r="F1560" s="3"/>
      <c r="G1560" s="3"/>
      <c r="H1560" s="18" t="s">
        <v>72</v>
      </c>
      <c r="I1560" s="18"/>
      <c r="J1560" s="18"/>
      <c r="K1560" s="18"/>
      <c r="L1560" s="32">
        <f>SUM(L1556,L1559)</f>
        <v>244.84530000000001</v>
      </c>
    </row>
    <row r="1561" spans="1:12" ht="15" customHeight="1">
      <c r="A1561" s="3"/>
      <c r="B1561" s="3"/>
      <c r="C1561" s="3"/>
      <c r="D1561" s="3"/>
      <c r="E1561" s="3"/>
      <c r="F1561" s="3"/>
      <c r="G1561" s="3"/>
      <c r="H1561" s="18" t="s">
        <v>73</v>
      </c>
      <c r="I1561" s="18"/>
      <c r="J1561" s="18"/>
      <c r="K1561" s="18"/>
      <c r="L1561" s="38">
        <v>10.56</v>
      </c>
    </row>
    <row r="1562" spans="1:12" ht="15" customHeight="1">
      <c r="A1562" s="3"/>
      <c r="B1562" s="3"/>
      <c r="C1562" s="3"/>
      <c r="D1562" s="3"/>
      <c r="E1562" s="3"/>
      <c r="F1562" s="3"/>
      <c r="G1562" s="3"/>
      <c r="H1562" s="18" t="s">
        <v>74</v>
      </c>
      <c r="I1562" s="18"/>
      <c r="J1562" s="18"/>
      <c r="K1562" s="18"/>
      <c r="L1562" s="32">
        <f>ROUND(L1560/L1561,4)</f>
        <v>23.1861</v>
      </c>
    </row>
    <row r="1563" spans="1:12" ht="15" customHeight="1">
      <c r="A1563" s="3"/>
      <c r="B1563" s="3"/>
      <c r="C1563" s="3"/>
      <c r="D1563" s="3"/>
      <c r="E1563" s="3"/>
      <c r="F1563" s="3"/>
      <c r="G1563" s="3"/>
      <c r="H1563" s="18" t="s">
        <v>130</v>
      </c>
      <c r="I1563" s="18"/>
      <c r="J1563" s="18"/>
      <c r="K1563" s="18"/>
      <c r="L1563" s="32">
        <f>ROUND((((D1555*J1555)+L1559)/L1561)*0.03632,4)</f>
        <v>0.48080000000000001</v>
      </c>
    </row>
    <row r="1564" spans="1:12" ht="15" customHeight="1">
      <c r="A1564" s="3"/>
      <c r="B1564" s="3"/>
      <c r="C1564" s="3"/>
      <c r="D1564" s="3"/>
      <c r="E1564" s="3"/>
      <c r="F1564" s="3"/>
      <c r="G1564" s="3"/>
      <c r="H1564" s="18" t="s">
        <v>39</v>
      </c>
      <c r="I1564" s="18"/>
      <c r="J1564" s="18"/>
      <c r="K1564" s="18"/>
      <c r="L1564" s="32">
        <f>SUM(L1562,L1563)</f>
        <v>23.666899999999998</v>
      </c>
    </row>
    <row r="1565" spans="1:12" ht="15" customHeight="1">
      <c r="A1565" s="3"/>
      <c r="B1565" s="3"/>
      <c r="C1565" s="3"/>
      <c r="D1565" s="3"/>
      <c r="E1565" s="3"/>
      <c r="F1565" s="3"/>
      <c r="G1565" s="3"/>
      <c r="H1565" s="18" t="s">
        <v>13</v>
      </c>
      <c r="I1565" s="18"/>
      <c r="J1565" s="18"/>
      <c r="K1565" s="18"/>
      <c r="L1565" s="19">
        <f>ROUND(SUM(L1564),4)</f>
        <v>23.666899999999998</v>
      </c>
    </row>
    <row r="1566" spans="1:12" ht="9.9499999999999993" customHeight="1">
      <c r="A1566" s="3"/>
      <c r="B1566" s="3"/>
      <c r="C1566" s="3"/>
      <c r="D1566" s="3"/>
      <c r="E1566" s="3"/>
      <c r="F1566" s="3"/>
      <c r="G1566" s="3"/>
      <c r="H1566" s="4"/>
      <c r="I1566" s="4"/>
      <c r="J1566" s="4"/>
      <c r="K1566" s="4"/>
      <c r="L1566" s="4"/>
    </row>
    <row r="1567" spans="1:12" ht="20.100000000000001" customHeight="1">
      <c r="A1567" s="5" t="s">
        <v>457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</row>
    <row r="1568" spans="1:12" ht="12.95" customHeight="1">
      <c r="A1568" s="47" t="s">
        <v>113</v>
      </c>
      <c r="B1568" s="47"/>
      <c r="C1568" s="47"/>
      <c r="D1568" s="48" t="s">
        <v>114</v>
      </c>
      <c r="E1568" s="48"/>
      <c r="F1568" s="24" t="s">
        <v>115</v>
      </c>
      <c r="G1568" s="24"/>
      <c r="H1568" s="24" t="s">
        <v>116</v>
      </c>
      <c r="I1568" s="24"/>
      <c r="J1568" s="24"/>
      <c r="K1568" s="24"/>
      <c r="L1568" s="24" t="s">
        <v>65</v>
      </c>
    </row>
    <row r="1569" spans="1:12" ht="12" customHeight="1">
      <c r="A1569" s="47"/>
      <c r="B1569" s="47"/>
      <c r="C1569" s="47"/>
      <c r="D1569" s="48"/>
      <c r="E1569" s="48"/>
      <c r="F1569" s="8" t="s">
        <v>117</v>
      </c>
      <c r="G1569" s="8" t="s">
        <v>118</v>
      </c>
      <c r="H1569" s="7" t="s">
        <v>117</v>
      </c>
      <c r="I1569" s="7"/>
      <c r="J1569" s="7" t="s">
        <v>118</v>
      </c>
      <c r="K1569" s="7"/>
      <c r="L1569" s="24"/>
    </row>
    <row r="1570" spans="1:12" ht="15.95" customHeight="1">
      <c r="A1570" s="25" t="s">
        <v>458</v>
      </c>
      <c r="B1570" s="26" t="s">
        <v>459</v>
      </c>
      <c r="C1570" s="26"/>
      <c r="D1570" s="34">
        <v>1</v>
      </c>
      <c r="E1570" s="34"/>
      <c r="F1570" s="49">
        <v>1</v>
      </c>
      <c r="G1570" s="49">
        <v>0</v>
      </c>
      <c r="H1570" s="50">
        <v>460.24650000000003</v>
      </c>
      <c r="I1570" s="50"/>
      <c r="J1570" s="50">
        <v>186.5849</v>
      </c>
      <c r="K1570" s="50"/>
      <c r="L1570" s="32">
        <f>ROUND(D1570*(ROUND(F1570*H1570,4)+ROUND(G1570*J1570,4)),4)</f>
        <v>460.24650000000003</v>
      </c>
    </row>
    <row r="1571" spans="1:12" ht="15" customHeight="1">
      <c r="A1571" s="3"/>
      <c r="B1571" s="3"/>
      <c r="C1571" s="3"/>
      <c r="D1571" s="3"/>
      <c r="E1571" s="3"/>
      <c r="F1571" s="3"/>
      <c r="G1571" s="3"/>
      <c r="H1571" s="30" t="s">
        <v>121</v>
      </c>
      <c r="I1571" s="30"/>
      <c r="J1571" s="30"/>
      <c r="K1571" s="30"/>
      <c r="L1571" s="51">
        <f>SUM(L1569:L1570)</f>
        <v>460.24650000000003</v>
      </c>
    </row>
    <row r="1572" spans="1:12" ht="20.100000000000001" customHeight="1">
      <c r="A1572" s="22" t="s">
        <v>63</v>
      </c>
      <c r="B1572" s="22"/>
      <c r="C1572" s="22"/>
      <c r="D1572" s="22"/>
      <c r="E1572" s="22"/>
      <c r="F1572" s="22"/>
      <c r="G1572" s="23" t="s">
        <v>3</v>
      </c>
      <c r="H1572" s="24" t="s">
        <v>19</v>
      </c>
      <c r="I1572" s="24"/>
      <c r="J1572" s="24" t="s">
        <v>64</v>
      </c>
      <c r="K1572" s="24"/>
      <c r="L1572" s="23" t="s">
        <v>65</v>
      </c>
    </row>
    <row r="1573" spans="1:12" ht="15" customHeight="1">
      <c r="A1573" s="25" t="s">
        <v>460</v>
      </c>
      <c r="B1573" s="33" t="s">
        <v>461</v>
      </c>
      <c r="C1573" s="33"/>
      <c r="D1573" s="33"/>
      <c r="E1573" s="33"/>
      <c r="F1573" s="33"/>
      <c r="G1573" s="25" t="s">
        <v>68</v>
      </c>
      <c r="H1573" s="34">
        <v>1</v>
      </c>
      <c r="I1573" s="34"/>
      <c r="J1573" s="35">
        <v>26.08</v>
      </c>
      <c r="K1573" s="35"/>
      <c r="L1573" s="36">
        <f>ROUND(ROUND(H1573,8)*J1573,2)</f>
        <v>26.08</v>
      </c>
    </row>
    <row r="1574" spans="1:12" ht="15" customHeight="1">
      <c r="A1574" s="25" t="s">
        <v>69</v>
      </c>
      <c r="B1574" s="33" t="s">
        <v>70</v>
      </c>
      <c r="C1574" s="33"/>
      <c r="D1574" s="33"/>
      <c r="E1574" s="33"/>
      <c r="F1574" s="33"/>
      <c r="G1574" s="25" t="s">
        <v>68</v>
      </c>
      <c r="H1574" s="34">
        <v>4</v>
      </c>
      <c r="I1574" s="34"/>
      <c r="J1574" s="35">
        <v>23.6</v>
      </c>
      <c r="K1574" s="35"/>
      <c r="L1574" s="36">
        <f>ROUND(ROUND(H1574,8)*J1574,2)</f>
        <v>94.4</v>
      </c>
    </row>
    <row r="1575" spans="1:12" ht="15" customHeight="1">
      <c r="A1575" s="3"/>
      <c r="B1575" s="3"/>
      <c r="C1575" s="3"/>
      <c r="D1575" s="3"/>
      <c r="E1575" s="3"/>
      <c r="F1575" s="3"/>
      <c r="G1575" s="3"/>
      <c r="H1575" s="30" t="s">
        <v>71</v>
      </c>
      <c r="I1575" s="30"/>
      <c r="J1575" s="30"/>
      <c r="K1575" s="30"/>
      <c r="L1575" s="37">
        <f>SUM(L1573:L1574)</f>
        <v>120.48</v>
      </c>
    </row>
    <row r="1576" spans="1:12" ht="15" customHeight="1">
      <c r="A1576" s="3"/>
      <c r="B1576" s="3"/>
      <c r="C1576" s="3"/>
      <c r="D1576" s="3"/>
      <c r="E1576" s="3"/>
      <c r="F1576" s="3"/>
      <c r="G1576" s="3"/>
      <c r="H1576" s="18" t="s">
        <v>72</v>
      </c>
      <c r="I1576" s="18"/>
      <c r="J1576" s="18"/>
      <c r="K1576" s="18"/>
      <c r="L1576" s="32">
        <f>SUM(L1571,L1575)</f>
        <v>580.72649999999999</v>
      </c>
    </row>
    <row r="1577" spans="1:12" ht="15" customHeight="1">
      <c r="A1577" s="3"/>
      <c r="B1577" s="3"/>
      <c r="C1577" s="3"/>
      <c r="D1577" s="3"/>
      <c r="E1577" s="3"/>
      <c r="F1577" s="3"/>
      <c r="G1577" s="3"/>
      <c r="H1577" s="18" t="s">
        <v>73</v>
      </c>
      <c r="I1577" s="18"/>
      <c r="J1577" s="18"/>
      <c r="K1577" s="18"/>
      <c r="L1577" s="38">
        <v>163.22999999999999</v>
      </c>
    </row>
    <row r="1578" spans="1:12" ht="15" customHeight="1">
      <c r="A1578" s="3"/>
      <c r="B1578" s="3"/>
      <c r="C1578" s="3"/>
      <c r="D1578" s="3"/>
      <c r="E1578" s="3"/>
      <c r="F1578" s="3"/>
      <c r="G1578" s="3"/>
      <c r="H1578" s="18" t="s">
        <v>74</v>
      </c>
      <c r="I1578" s="18"/>
      <c r="J1578" s="18"/>
      <c r="K1578" s="18"/>
      <c r="L1578" s="32">
        <f>ROUND(L1576/L1577,4)</f>
        <v>3.5577000000000001</v>
      </c>
    </row>
    <row r="1579" spans="1:12" ht="15" customHeight="1">
      <c r="A1579" s="3"/>
      <c r="B1579" s="3"/>
      <c r="C1579" s="3"/>
      <c r="D1579" s="3"/>
      <c r="E1579" s="3"/>
      <c r="F1579" s="3"/>
      <c r="G1579" s="3"/>
      <c r="H1579" s="18" t="s">
        <v>294</v>
      </c>
      <c r="I1579" s="18"/>
      <c r="J1579" s="18"/>
      <c r="K1579" s="18"/>
      <c r="L1579" s="32">
        <f>ROUND((((D1570*J1570)+L1575)/L1577)*0.03814,4)</f>
        <v>7.17E-2</v>
      </c>
    </row>
    <row r="1580" spans="1:12" ht="20.100000000000001" customHeight="1">
      <c r="A1580" s="22" t="s">
        <v>75</v>
      </c>
      <c r="B1580" s="22"/>
      <c r="C1580" s="22"/>
      <c r="D1580" s="22"/>
      <c r="E1580" s="22"/>
      <c r="F1580" s="22"/>
      <c r="G1580" s="23" t="s">
        <v>3</v>
      </c>
      <c r="H1580" s="24" t="s">
        <v>19</v>
      </c>
      <c r="I1580" s="24"/>
      <c r="J1580" s="24" t="s">
        <v>76</v>
      </c>
      <c r="K1580" s="24"/>
      <c r="L1580" s="23" t="s">
        <v>20</v>
      </c>
    </row>
    <row r="1581" spans="1:12" ht="15" customHeight="1">
      <c r="A1581" s="25" t="s">
        <v>462</v>
      </c>
      <c r="B1581" s="26" t="s">
        <v>463</v>
      </c>
      <c r="C1581" s="26"/>
      <c r="D1581" s="26"/>
      <c r="E1581" s="26"/>
      <c r="F1581" s="26"/>
      <c r="G1581" s="25" t="s">
        <v>84</v>
      </c>
      <c r="H1581" s="34">
        <v>0.1</v>
      </c>
      <c r="I1581" s="34"/>
      <c r="J1581" s="28">
        <v>9.33</v>
      </c>
      <c r="K1581" s="28"/>
      <c r="L1581" s="29">
        <f>ROUND(ROUND(H1581,8)*J1581,2)</f>
        <v>0.93</v>
      </c>
    </row>
    <row r="1582" spans="1:12" ht="15" customHeight="1">
      <c r="A1582" s="25" t="s">
        <v>464</v>
      </c>
      <c r="B1582" s="26" t="s">
        <v>465</v>
      </c>
      <c r="C1582" s="26"/>
      <c r="D1582" s="26"/>
      <c r="E1582" s="26"/>
      <c r="F1582" s="26"/>
      <c r="G1582" s="25" t="s">
        <v>84</v>
      </c>
      <c r="H1582" s="34">
        <v>0.35</v>
      </c>
      <c r="I1582" s="34"/>
      <c r="J1582" s="28">
        <v>9</v>
      </c>
      <c r="K1582" s="28"/>
      <c r="L1582" s="29">
        <f>ROUND(ROUND(H1582,8)*J1582,2)</f>
        <v>3.15</v>
      </c>
    </row>
    <row r="1583" spans="1:12" ht="15" customHeight="1">
      <c r="A1583" s="25" t="s">
        <v>466</v>
      </c>
      <c r="B1583" s="26" t="s">
        <v>467</v>
      </c>
      <c r="C1583" s="26"/>
      <c r="D1583" s="26"/>
      <c r="E1583" s="26"/>
      <c r="F1583" s="26"/>
      <c r="G1583" s="25" t="s">
        <v>299</v>
      </c>
      <c r="H1583" s="34">
        <v>0.5</v>
      </c>
      <c r="I1583" s="34"/>
      <c r="J1583" s="28">
        <v>21.29</v>
      </c>
      <c r="K1583" s="28"/>
      <c r="L1583" s="29">
        <f>ROUND(ROUND(H1583,8)*J1583,2)</f>
        <v>10.65</v>
      </c>
    </row>
    <row r="1584" spans="1:12" ht="15" customHeight="1">
      <c r="A1584" s="25" t="s">
        <v>468</v>
      </c>
      <c r="B1584" s="26" t="s">
        <v>469</v>
      </c>
      <c r="C1584" s="26"/>
      <c r="D1584" s="26"/>
      <c r="E1584" s="26"/>
      <c r="F1584" s="26"/>
      <c r="G1584" s="25" t="s">
        <v>299</v>
      </c>
      <c r="H1584" s="34">
        <v>9.7000000000000005E-4</v>
      </c>
      <c r="I1584" s="34"/>
      <c r="J1584" s="28">
        <v>21.29</v>
      </c>
      <c r="K1584" s="28"/>
      <c r="L1584" s="29">
        <f>ROUND(ROUND(H1584,8)*J1584,2)</f>
        <v>0.02</v>
      </c>
    </row>
    <row r="1585" spans="1:12" ht="15" customHeight="1">
      <c r="A1585" s="3"/>
      <c r="B1585" s="3"/>
      <c r="C1585" s="3"/>
      <c r="D1585" s="3"/>
      <c r="E1585" s="3"/>
      <c r="F1585" s="3"/>
      <c r="G1585" s="3"/>
      <c r="H1585" s="30" t="s">
        <v>87</v>
      </c>
      <c r="I1585" s="30"/>
      <c r="J1585" s="30"/>
      <c r="K1585" s="30"/>
      <c r="L1585" s="31">
        <f>SUM(L1581:L1584)</f>
        <v>14.75</v>
      </c>
    </row>
    <row r="1586" spans="1:12" ht="15" customHeight="1">
      <c r="A1586" s="22" t="s">
        <v>90</v>
      </c>
      <c r="B1586" s="22"/>
      <c r="C1586" s="22"/>
      <c r="D1586" s="7" t="s">
        <v>91</v>
      </c>
      <c r="E1586" s="7"/>
      <c r="F1586" s="7" t="s">
        <v>92</v>
      </c>
      <c r="G1586" s="7"/>
      <c r="H1586" s="7" t="s">
        <v>19</v>
      </c>
      <c r="I1586" s="7"/>
      <c r="J1586" s="7" t="s">
        <v>5</v>
      </c>
      <c r="K1586" s="7"/>
      <c r="L1586" s="8" t="s">
        <v>20</v>
      </c>
    </row>
    <row r="1587" spans="1:12" ht="20.100000000000001" customHeight="1">
      <c r="A1587" s="39" t="s">
        <v>462</v>
      </c>
      <c r="B1587" s="40" t="s">
        <v>470</v>
      </c>
      <c r="C1587" s="40"/>
      <c r="D1587" s="41" t="s">
        <v>94</v>
      </c>
      <c r="E1587" s="41"/>
      <c r="F1587" s="41" t="s">
        <v>95</v>
      </c>
      <c r="G1587" s="41"/>
      <c r="H1587" s="42">
        <v>1E-4</v>
      </c>
      <c r="I1587" s="42"/>
      <c r="J1587" s="43">
        <v>35.43</v>
      </c>
      <c r="K1587" s="43"/>
      <c r="L1587" s="44">
        <f>ROUND(ROUND(H1587,8)*J1587,2)</f>
        <v>0</v>
      </c>
    </row>
    <row r="1588" spans="1:12" ht="20.100000000000001" customHeight="1">
      <c r="A1588" s="39" t="s">
        <v>464</v>
      </c>
      <c r="B1588" s="40" t="s">
        <v>471</v>
      </c>
      <c r="C1588" s="40"/>
      <c r="D1588" s="41" t="s">
        <v>94</v>
      </c>
      <c r="E1588" s="41"/>
      <c r="F1588" s="41" t="s">
        <v>95</v>
      </c>
      <c r="G1588" s="41"/>
      <c r="H1588" s="42">
        <v>3.5E-4</v>
      </c>
      <c r="I1588" s="42"/>
      <c r="J1588" s="43">
        <v>35.43</v>
      </c>
      <c r="K1588" s="43"/>
      <c r="L1588" s="44">
        <f>ROUND(ROUND(H1588,8)*J1588,2)</f>
        <v>0.01</v>
      </c>
    </row>
    <row r="1589" spans="1:12" ht="27.95" customHeight="1">
      <c r="A1589" s="39" t="s">
        <v>466</v>
      </c>
      <c r="B1589" s="40" t="s">
        <v>472</v>
      </c>
      <c r="C1589" s="40"/>
      <c r="D1589" s="41" t="s">
        <v>94</v>
      </c>
      <c r="E1589" s="41"/>
      <c r="F1589" s="41" t="s">
        <v>95</v>
      </c>
      <c r="G1589" s="41"/>
      <c r="H1589" s="42">
        <v>8.0000000000000004E-4</v>
      </c>
      <c r="I1589" s="42"/>
      <c r="J1589" s="43">
        <v>35.43</v>
      </c>
      <c r="K1589" s="43"/>
      <c r="L1589" s="44">
        <f>ROUND(ROUND(H1589,8)*J1589,2)</f>
        <v>0.03</v>
      </c>
    </row>
    <row r="1590" spans="1:12" ht="15" customHeight="1">
      <c r="A1590" s="3"/>
      <c r="B1590" s="3"/>
      <c r="C1590" s="3"/>
      <c r="D1590" s="3"/>
      <c r="E1590" s="3"/>
      <c r="F1590" s="3"/>
      <c r="G1590" s="3"/>
      <c r="H1590" s="30" t="s">
        <v>98</v>
      </c>
      <c r="I1590" s="30"/>
      <c r="J1590" s="30"/>
      <c r="K1590" s="30"/>
      <c r="L1590" s="29">
        <f>SUM(L1587:L1589)</f>
        <v>0.04</v>
      </c>
    </row>
    <row r="1591" spans="1:12" ht="12.95" customHeight="1">
      <c r="A1591" s="22" t="s">
        <v>99</v>
      </c>
      <c r="B1591" s="22"/>
      <c r="C1591" s="7" t="s">
        <v>100</v>
      </c>
      <c r="D1591" s="7" t="s">
        <v>101</v>
      </c>
      <c r="E1591" s="7"/>
      <c r="F1591" s="7" t="s">
        <v>102</v>
      </c>
      <c r="G1591" s="7"/>
      <c r="H1591" s="7" t="s">
        <v>103</v>
      </c>
      <c r="I1591" s="7"/>
      <c r="J1591" s="7" t="s">
        <v>104</v>
      </c>
      <c r="K1591" s="7"/>
      <c r="L1591" s="7" t="s">
        <v>20</v>
      </c>
    </row>
    <row r="1592" spans="1:12" ht="12" customHeight="1">
      <c r="A1592" s="22"/>
      <c r="B1592" s="22"/>
      <c r="C1592" s="7"/>
      <c r="D1592" s="7"/>
      <c r="E1592" s="7"/>
      <c r="F1592" s="8" t="s">
        <v>105</v>
      </c>
      <c r="G1592" s="8" t="s">
        <v>106</v>
      </c>
      <c r="H1592" s="8" t="s">
        <v>105</v>
      </c>
      <c r="I1592" s="8" t="s">
        <v>106</v>
      </c>
      <c r="J1592" s="8" t="s">
        <v>105</v>
      </c>
      <c r="K1592" s="8" t="s">
        <v>106</v>
      </c>
      <c r="L1592" s="7"/>
    </row>
    <row r="1593" spans="1:12" ht="20.100000000000001" customHeight="1">
      <c r="A1593" s="39" t="s">
        <v>462</v>
      </c>
      <c r="B1593" s="45" t="s">
        <v>470</v>
      </c>
      <c r="C1593" s="39" t="s">
        <v>108</v>
      </c>
      <c r="D1593" s="42">
        <v>1E-4</v>
      </c>
      <c r="E1593" s="42"/>
      <c r="F1593" s="46">
        <v>0</v>
      </c>
      <c r="G1593" s="44">
        <v>1.1100000000000001</v>
      </c>
      <c r="H1593" s="46">
        <v>0</v>
      </c>
      <c r="I1593" s="44">
        <v>0.89</v>
      </c>
      <c r="J1593" s="46">
        <v>0</v>
      </c>
      <c r="K1593" s="44">
        <v>0.73</v>
      </c>
      <c r="L1593" s="44">
        <f>ROUND(D1593*((ROUND(F1593*G1593,2)+ROUND(H1593*I1593,2)+ROUND(J1593*K1593,2))),2)</f>
        <v>0</v>
      </c>
    </row>
    <row r="1594" spans="1:12" ht="20.100000000000001" customHeight="1">
      <c r="A1594" s="39" t="s">
        <v>464</v>
      </c>
      <c r="B1594" s="45" t="s">
        <v>471</v>
      </c>
      <c r="C1594" s="39" t="s">
        <v>108</v>
      </c>
      <c r="D1594" s="42">
        <v>3.5E-4</v>
      </c>
      <c r="E1594" s="42"/>
      <c r="F1594" s="46">
        <v>0</v>
      </c>
      <c r="G1594" s="44">
        <v>1.1100000000000001</v>
      </c>
      <c r="H1594" s="46">
        <v>0</v>
      </c>
      <c r="I1594" s="44">
        <v>0.89</v>
      </c>
      <c r="J1594" s="46">
        <v>0</v>
      </c>
      <c r="K1594" s="44">
        <v>0.73</v>
      </c>
      <c r="L1594" s="44">
        <f>ROUND(D1594*((ROUND(F1594*G1594,2)+ROUND(H1594*I1594,2)+ROUND(J1594*K1594,2))),2)</f>
        <v>0</v>
      </c>
    </row>
    <row r="1595" spans="1:12" ht="27.95" customHeight="1">
      <c r="A1595" s="39" t="s">
        <v>466</v>
      </c>
      <c r="B1595" s="45" t="s">
        <v>472</v>
      </c>
      <c r="C1595" s="39" t="s">
        <v>108</v>
      </c>
      <c r="D1595" s="42">
        <v>8.0000000000000004E-4</v>
      </c>
      <c r="E1595" s="42"/>
      <c r="F1595" s="46">
        <v>0</v>
      </c>
      <c r="G1595" s="44">
        <v>1.1100000000000001</v>
      </c>
      <c r="H1595" s="46">
        <v>0</v>
      </c>
      <c r="I1595" s="44">
        <v>0.89</v>
      </c>
      <c r="J1595" s="46">
        <v>0</v>
      </c>
      <c r="K1595" s="44">
        <v>0.73</v>
      </c>
      <c r="L1595" s="44">
        <f>ROUND(D1595*((ROUND(F1595*G1595,2)+ROUND(H1595*I1595,2)+ROUND(J1595*K1595,2))),2)</f>
        <v>0</v>
      </c>
    </row>
    <row r="1596" spans="1:12" ht="15" customHeight="1">
      <c r="A1596" s="3"/>
      <c r="B1596" s="3"/>
      <c r="C1596" s="3"/>
      <c r="D1596" s="3"/>
      <c r="E1596" s="3"/>
      <c r="F1596" s="3"/>
      <c r="G1596" s="3"/>
      <c r="H1596" s="30" t="s">
        <v>111</v>
      </c>
      <c r="I1596" s="30"/>
      <c r="J1596" s="30"/>
      <c r="K1596" s="30"/>
      <c r="L1596" s="29">
        <f>SUM(L1592:L1595)</f>
        <v>0</v>
      </c>
    </row>
    <row r="1597" spans="1:12" ht="15" customHeight="1">
      <c r="A1597" s="3"/>
      <c r="B1597" s="3"/>
      <c r="C1597" s="3"/>
      <c r="D1597" s="3"/>
      <c r="E1597" s="3"/>
      <c r="F1597" s="3"/>
      <c r="G1597" s="3"/>
      <c r="H1597" s="18" t="s">
        <v>39</v>
      </c>
      <c r="I1597" s="18"/>
      <c r="J1597" s="18"/>
      <c r="K1597" s="18"/>
      <c r="L1597" s="32">
        <f>SUM(L1578,L1579,L1585,L1590,L1596)</f>
        <v>18.4194</v>
      </c>
    </row>
    <row r="1598" spans="1:12" ht="15" customHeight="1">
      <c r="A1598" s="3"/>
      <c r="B1598" s="3"/>
      <c r="C1598" s="3"/>
      <c r="D1598" s="3"/>
      <c r="E1598" s="3"/>
      <c r="F1598" s="3"/>
      <c r="G1598" s="3"/>
      <c r="H1598" s="18" t="s">
        <v>13</v>
      </c>
      <c r="I1598" s="18"/>
      <c r="J1598" s="18"/>
      <c r="K1598" s="18"/>
      <c r="L1598" s="19">
        <f>ROUND(SUM(L1597),4)</f>
        <v>18.4194</v>
      </c>
    </row>
    <row r="1599" spans="1:12" ht="9.9499999999999993" customHeight="1">
      <c r="A1599" s="3"/>
      <c r="B1599" s="3"/>
      <c r="C1599" s="3"/>
      <c r="D1599" s="3"/>
      <c r="E1599" s="3"/>
      <c r="F1599" s="3"/>
      <c r="G1599" s="3"/>
      <c r="H1599" s="4"/>
      <c r="I1599" s="4"/>
      <c r="J1599" s="4"/>
      <c r="K1599" s="4"/>
      <c r="L1599" s="4"/>
    </row>
    <row r="1600" spans="1:12" ht="20.100000000000001" customHeight="1">
      <c r="A1600" s="5" t="s">
        <v>473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</row>
    <row r="1601" spans="1:12" ht="12.95" customHeight="1">
      <c r="A1601" s="47" t="s">
        <v>113</v>
      </c>
      <c r="B1601" s="47"/>
      <c r="C1601" s="47"/>
      <c r="D1601" s="48" t="s">
        <v>114</v>
      </c>
      <c r="E1601" s="48"/>
      <c r="F1601" s="24" t="s">
        <v>115</v>
      </c>
      <c r="G1601" s="24"/>
      <c r="H1601" s="24" t="s">
        <v>116</v>
      </c>
      <c r="I1601" s="24"/>
      <c r="J1601" s="24"/>
      <c r="K1601" s="24"/>
      <c r="L1601" s="24" t="s">
        <v>65</v>
      </c>
    </row>
    <row r="1602" spans="1:12" ht="12" customHeight="1">
      <c r="A1602" s="47"/>
      <c r="B1602" s="47"/>
      <c r="C1602" s="47"/>
      <c r="D1602" s="48"/>
      <c r="E1602" s="48"/>
      <c r="F1602" s="8" t="s">
        <v>117</v>
      </c>
      <c r="G1602" s="8" t="s">
        <v>118</v>
      </c>
      <c r="H1602" s="7" t="s">
        <v>117</v>
      </c>
      <c r="I1602" s="7"/>
      <c r="J1602" s="7" t="s">
        <v>118</v>
      </c>
      <c r="K1602" s="7"/>
      <c r="L1602" s="24"/>
    </row>
    <row r="1603" spans="1:12" ht="15" customHeight="1">
      <c r="A1603" s="25" t="s">
        <v>292</v>
      </c>
      <c r="B1603" s="26" t="s">
        <v>293</v>
      </c>
      <c r="C1603" s="26"/>
      <c r="D1603" s="34">
        <v>1</v>
      </c>
      <c r="E1603" s="34"/>
      <c r="F1603" s="49">
        <v>1</v>
      </c>
      <c r="G1603" s="49">
        <v>0</v>
      </c>
      <c r="H1603" s="50">
        <v>174.0453</v>
      </c>
      <c r="I1603" s="50"/>
      <c r="J1603" s="50">
        <v>68.988299999999995</v>
      </c>
      <c r="K1603" s="50"/>
      <c r="L1603" s="32">
        <f>ROUND(D1603*(ROUND(F1603*H1603,4)+ROUND(G1603*J1603,4)),4)</f>
        <v>174.0453</v>
      </c>
    </row>
    <row r="1604" spans="1:12" ht="15" customHeight="1">
      <c r="A1604" s="25" t="s">
        <v>474</v>
      </c>
      <c r="B1604" s="26" t="s">
        <v>475</v>
      </c>
      <c r="C1604" s="26"/>
      <c r="D1604" s="34">
        <v>1</v>
      </c>
      <c r="E1604" s="34"/>
      <c r="F1604" s="49">
        <v>1</v>
      </c>
      <c r="G1604" s="49">
        <v>0</v>
      </c>
      <c r="H1604" s="50">
        <v>10.9938</v>
      </c>
      <c r="I1604" s="50"/>
      <c r="J1604" s="50">
        <v>0.71179999999999999</v>
      </c>
      <c r="K1604" s="50"/>
      <c r="L1604" s="32">
        <f>ROUND(D1604*(ROUND(F1604*H1604,4)+ROUND(G1604*J1604,4)),4)</f>
        <v>10.9938</v>
      </c>
    </row>
    <row r="1605" spans="1:12" ht="15" customHeight="1">
      <c r="A1605" s="25" t="s">
        <v>476</v>
      </c>
      <c r="B1605" s="26" t="s">
        <v>477</v>
      </c>
      <c r="C1605" s="26"/>
      <c r="D1605" s="34">
        <v>1</v>
      </c>
      <c r="E1605" s="34"/>
      <c r="F1605" s="49">
        <v>1</v>
      </c>
      <c r="G1605" s="49">
        <v>0</v>
      </c>
      <c r="H1605" s="50">
        <v>2.2505999999999999</v>
      </c>
      <c r="I1605" s="50"/>
      <c r="J1605" s="50">
        <v>1.2059</v>
      </c>
      <c r="K1605" s="50"/>
      <c r="L1605" s="32">
        <f>ROUND(D1605*(ROUND(F1605*H1605,4)+ROUND(G1605*J1605,4)),4)</f>
        <v>2.2505999999999999</v>
      </c>
    </row>
    <row r="1606" spans="1:12" ht="15" customHeight="1">
      <c r="A1606" s="3"/>
      <c r="B1606" s="3"/>
      <c r="C1606" s="3"/>
      <c r="D1606" s="3"/>
      <c r="E1606" s="3"/>
      <c r="F1606" s="3"/>
      <c r="G1606" s="3"/>
      <c r="H1606" s="30" t="s">
        <v>121</v>
      </c>
      <c r="I1606" s="30"/>
      <c r="J1606" s="30"/>
      <c r="K1606" s="30"/>
      <c r="L1606" s="51">
        <f>SUM(L1602:L1605)</f>
        <v>187.28969999999998</v>
      </c>
    </row>
    <row r="1607" spans="1:12" ht="20.100000000000001" customHeight="1">
      <c r="A1607" s="22" t="s">
        <v>63</v>
      </c>
      <c r="B1607" s="22"/>
      <c r="C1607" s="22"/>
      <c r="D1607" s="22"/>
      <c r="E1607" s="22"/>
      <c r="F1607" s="22"/>
      <c r="G1607" s="23" t="s">
        <v>3</v>
      </c>
      <c r="H1607" s="24" t="s">
        <v>19</v>
      </c>
      <c r="I1607" s="24"/>
      <c r="J1607" s="24" t="s">
        <v>64</v>
      </c>
      <c r="K1607" s="24"/>
      <c r="L1607" s="23" t="s">
        <v>65</v>
      </c>
    </row>
    <row r="1608" spans="1:12" ht="15" customHeight="1">
      <c r="A1608" s="25" t="s">
        <v>398</v>
      </c>
      <c r="B1608" s="33" t="s">
        <v>399</v>
      </c>
      <c r="C1608" s="33"/>
      <c r="D1608" s="33"/>
      <c r="E1608" s="33"/>
      <c r="F1608" s="33"/>
      <c r="G1608" s="25" t="s">
        <v>68</v>
      </c>
      <c r="H1608" s="34">
        <v>1</v>
      </c>
      <c r="I1608" s="34"/>
      <c r="J1608" s="35">
        <v>34.520000000000003</v>
      </c>
      <c r="K1608" s="35"/>
      <c r="L1608" s="36">
        <f>ROUND(ROUND(H1608,8)*J1608,2)</f>
        <v>34.520000000000003</v>
      </c>
    </row>
    <row r="1609" spans="1:12" ht="15" customHeight="1">
      <c r="A1609" s="25" t="s">
        <v>69</v>
      </c>
      <c r="B1609" s="33" t="s">
        <v>70</v>
      </c>
      <c r="C1609" s="33"/>
      <c r="D1609" s="33"/>
      <c r="E1609" s="33"/>
      <c r="F1609" s="33"/>
      <c r="G1609" s="25" t="s">
        <v>68</v>
      </c>
      <c r="H1609" s="34">
        <v>5</v>
      </c>
      <c r="I1609" s="34"/>
      <c r="J1609" s="35">
        <v>23.6</v>
      </c>
      <c r="K1609" s="35"/>
      <c r="L1609" s="36">
        <f>ROUND(ROUND(H1609,8)*J1609,2)</f>
        <v>118</v>
      </c>
    </row>
    <row r="1610" spans="1:12" ht="15" customHeight="1">
      <c r="A1610" s="3"/>
      <c r="B1610" s="3"/>
      <c r="C1610" s="3"/>
      <c r="D1610" s="3"/>
      <c r="E1610" s="3"/>
      <c r="F1610" s="3"/>
      <c r="G1610" s="3"/>
      <c r="H1610" s="30" t="s">
        <v>71</v>
      </c>
      <c r="I1610" s="30"/>
      <c r="J1610" s="30"/>
      <c r="K1610" s="30"/>
      <c r="L1610" s="37">
        <f>SUM(L1608:L1609)</f>
        <v>152.52000000000001</v>
      </c>
    </row>
    <row r="1611" spans="1:12" ht="15" customHeight="1">
      <c r="A1611" s="3"/>
      <c r="B1611" s="3"/>
      <c r="C1611" s="3"/>
      <c r="D1611" s="3"/>
      <c r="E1611" s="3"/>
      <c r="F1611" s="3"/>
      <c r="G1611" s="3"/>
      <c r="H1611" s="18" t="s">
        <v>72</v>
      </c>
      <c r="I1611" s="18"/>
      <c r="J1611" s="18"/>
      <c r="K1611" s="18"/>
      <c r="L1611" s="32">
        <f>SUM(L1606,L1610)</f>
        <v>339.80970000000002</v>
      </c>
    </row>
    <row r="1612" spans="1:12" ht="15" customHeight="1">
      <c r="A1612" s="3"/>
      <c r="B1612" s="3"/>
      <c r="C1612" s="3"/>
      <c r="D1612" s="3"/>
      <c r="E1612" s="3"/>
      <c r="F1612" s="3"/>
      <c r="G1612" s="3"/>
      <c r="H1612" s="18" t="s">
        <v>73</v>
      </c>
      <c r="I1612" s="18"/>
      <c r="J1612" s="18"/>
      <c r="K1612" s="18"/>
      <c r="L1612" s="38">
        <v>36</v>
      </c>
    </row>
    <row r="1613" spans="1:12" ht="15" customHeight="1">
      <c r="A1613" s="3"/>
      <c r="B1613" s="3"/>
      <c r="C1613" s="3"/>
      <c r="D1613" s="3"/>
      <c r="E1613" s="3"/>
      <c r="F1613" s="3"/>
      <c r="G1613" s="3"/>
      <c r="H1613" s="18" t="s">
        <v>74</v>
      </c>
      <c r="I1613" s="18"/>
      <c r="J1613" s="18"/>
      <c r="K1613" s="18"/>
      <c r="L1613" s="32">
        <f>ROUND(L1611/L1612,4)</f>
        <v>9.4391999999999996</v>
      </c>
    </row>
    <row r="1614" spans="1:12" ht="15" customHeight="1">
      <c r="A1614" s="3"/>
      <c r="B1614" s="3"/>
      <c r="C1614" s="3"/>
      <c r="D1614" s="3"/>
      <c r="E1614" s="3"/>
      <c r="F1614" s="3"/>
      <c r="G1614" s="3"/>
      <c r="H1614" s="18" t="s">
        <v>294</v>
      </c>
      <c r="I1614" s="18"/>
      <c r="J1614" s="18"/>
      <c r="K1614" s="18"/>
      <c r="L1614" s="32">
        <f>ROUND((((D1603*J1603)+(D1604*J1604)+(D1605*J1605)+L1610)/L1612)*0.03814,4)</f>
        <v>0.23669999999999999</v>
      </c>
    </row>
    <row r="1615" spans="1:12" ht="20.100000000000001" customHeight="1">
      <c r="A1615" s="22" t="s">
        <v>75</v>
      </c>
      <c r="B1615" s="22"/>
      <c r="C1615" s="22"/>
      <c r="D1615" s="22"/>
      <c r="E1615" s="22"/>
      <c r="F1615" s="22"/>
      <c r="G1615" s="23" t="s">
        <v>3</v>
      </c>
      <c r="H1615" s="24" t="s">
        <v>19</v>
      </c>
      <c r="I1615" s="24"/>
      <c r="J1615" s="24" t="s">
        <v>76</v>
      </c>
      <c r="K1615" s="24"/>
      <c r="L1615" s="23" t="s">
        <v>20</v>
      </c>
    </row>
    <row r="1616" spans="1:12" ht="15" customHeight="1">
      <c r="A1616" s="25" t="s">
        <v>478</v>
      </c>
      <c r="B1616" s="26" t="s">
        <v>479</v>
      </c>
      <c r="C1616" s="26"/>
      <c r="D1616" s="26"/>
      <c r="E1616" s="26"/>
      <c r="F1616" s="26"/>
      <c r="G1616" s="25" t="s">
        <v>84</v>
      </c>
      <c r="H1616" s="34">
        <v>0.10292</v>
      </c>
      <c r="I1616" s="34"/>
      <c r="J1616" s="28">
        <v>28.7</v>
      </c>
      <c r="K1616" s="28"/>
      <c r="L1616" s="29">
        <f>ROUND(ROUND(H1616,8)*J1616,2)</f>
        <v>2.95</v>
      </c>
    </row>
    <row r="1617" spans="1:12" ht="15" customHeight="1">
      <c r="A1617" s="25" t="s">
        <v>480</v>
      </c>
      <c r="B1617" s="26" t="s">
        <v>481</v>
      </c>
      <c r="C1617" s="26"/>
      <c r="D1617" s="26"/>
      <c r="E1617" s="26"/>
      <c r="F1617" s="26"/>
      <c r="G1617" s="25" t="s">
        <v>10</v>
      </c>
      <c r="H1617" s="34">
        <v>3.4099999999999998E-3</v>
      </c>
      <c r="I1617" s="34"/>
      <c r="J1617" s="28">
        <v>20.54</v>
      </c>
      <c r="K1617" s="28"/>
      <c r="L1617" s="29">
        <f>ROUND(ROUND(H1617,8)*J1617,2)</f>
        <v>7.0000000000000007E-2</v>
      </c>
    </row>
    <row r="1618" spans="1:12" ht="15" customHeight="1">
      <c r="A1618" s="25" t="s">
        <v>482</v>
      </c>
      <c r="B1618" s="26" t="s">
        <v>483</v>
      </c>
      <c r="C1618" s="26"/>
      <c r="D1618" s="26"/>
      <c r="E1618" s="26"/>
      <c r="F1618" s="26"/>
      <c r="G1618" s="25" t="s">
        <v>10</v>
      </c>
      <c r="H1618" s="34">
        <v>1</v>
      </c>
      <c r="I1618" s="34"/>
      <c r="J1618" s="28">
        <v>29.24</v>
      </c>
      <c r="K1618" s="28"/>
      <c r="L1618" s="29">
        <f>ROUND(ROUND(H1618,8)*J1618,2)</f>
        <v>29.24</v>
      </c>
    </row>
    <row r="1619" spans="1:12" ht="15" customHeight="1">
      <c r="A1619" s="3"/>
      <c r="B1619" s="3"/>
      <c r="C1619" s="3"/>
      <c r="D1619" s="3"/>
      <c r="E1619" s="3"/>
      <c r="F1619" s="3"/>
      <c r="G1619" s="3"/>
      <c r="H1619" s="30" t="s">
        <v>87</v>
      </c>
      <c r="I1619" s="30"/>
      <c r="J1619" s="30"/>
      <c r="K1619" s="30"/>
      <c r="L1619" s="31">
        <f>SUM(L1616:L1618)</f>
        <v>32.26</v>
      </c>
    </row>
    <row r="1620" spans="1:12" ht="15" customHeight="1">
      <c r="A1620" s="22" t="s">
        <v>90</v>
      </c>
      <c r="B1620" s="22"/>
      <c r="C1620" s="22"/>
      <c r="D1620" s="7" t="s">
        <v>91</v>
      </c>
      <c r="E1620" s="7"/>
      <c r="F1620" s="7" t="s">
        <v>92</v>
      </c>
      <c r="G1620" s="7"/>
      <c r="H1620" s="7" t="s">
        <v>19</v>
      </c>
      <c r="I1620" s="7"/>
      <c r="J1620" s="7" t="s">
        <v>5</v>
      </c>
      <c r="K1620" s="7"/>
      <c r="L1620" s="8" t="s">
        <v>20</v>
      </c>
    </row>
    <row r="1621" spans="1:12" ht="20.100000000000001" customHeight="1">
      <c r="A1621" s="39" t="s">
        <v>478</v>
      </c>
      <c r="B1621" s="40" t="s">
        <v>484</v>
      </c>
      <c r="C1621" s="40"/>
      <c r="D1621" s="41" t="s">
        <v>94</v>
      </c>
      <c r="E1621" s="41"/>
      <c r="F1621" s="41" t="s">
        <v>95</v>
      </c>
      <c r="G1621" s="41"/>
      <c r="H1621" s="42">
        <v>1E-4</v>
      </c>
      <c r="I1621" s="42"/>
      <c r="J1621" s="43">
        <v>35.43</v>
      </c>
      <c r="K1621" s="43"/>
      <c r="L1621" s="44">
        <f>ROUND(ROUND(H1621,8)*J1621,2)</f>
        <v>0</v>
      </c>
    </row>
    <row r="1622" spans="1:12" ht="20.100000000000001" customHeight="1">
      <c r="A1622" s="39" t="s">
        <v>482</v>
      </c>
      <c r="B1622" s="40" t="s">
        <v>485</v>
      </c>
      <c r="C1622" s="40"/>
      <c r="D1622" s="41" t="s">
        <v>94</v>
      </c>
      <c r="E1622" s="41"/>
      <c r="F1622" s="41" t="s">
        <v>95</v>
      </c>
      <c r="G1622" s="41"/>
      <c r="H1622" s="42">
        <v>1.6000000000000001E-4</v>
      </c>
      <c r="I1622" s="42"/>
      <c r="J1622" s="43">
        <v>35.43</v>
      </c>
      <c r="K1622" s="43"/>
      <c r="L1622" s="44">
        <f>ROUND(ROUND(H1622,8)*J1622,2)</f>
        <v>0.01</v>
      </c>
    </row>
    <row r="1623" spans="1:12" ht="15" customHeight="1">
      <c r="A1623" s="3"/>
      <c r="B1623" s="3"/>
      <c r="C1623" s="3"/>
      <c r="D1623" s="3"/>
      <c r="E1623" s="3"/>
      <c r="F1623" s="3"/>
      <c r="G1623" s="3"/>
      <c r="H1623" s="30" t="s">
        <v>98</v>
      </c>
      <c r="I1623" s="30"/>
      <c r="J1623" s="30"/>
      <c r="K1623" s="30"/>
      <c r="L1623" s="29">
        <f>SUM(L1621:L1622)</f>
        <v>0.01</v>
      </c>
    </row>
    <row r="1624" spans="1:12" ht="12.95" customHeight="1">
      <c r="A1624" s="22" t="s">
        <v>99</v>
      </c>
      <c r="B1624" s="22"/>
      <c r="C1624" s="7" t="s">
        <v>100</v>
      </c>
      <c r="D1624" s="7" t="s">
        <v>101</v>
      </c>
      <c r="E1624" s="7"/>
      <c r="F1624" s="7" t="s">
        <v>102</v>
      </c>
      <c r="G1624" s="7"/>
      <c r="H1624" s="7" t="s">
        <v>103</v>
      </c>
      <c r="I1624" s="7"/>
      <c r="J1624" s="7" t="s">
        <v>104</v>
      </c>
      <c r="K1624" s="7"/>
      <c r="L1624" s="7" t="s">
        <v>20</v>
      </c>
    </row>
    <row r="1625" spans="1:12" ht="12" customHeight="1">
      <c r="A1625" s="22"/>
      <c r="B1625" s="22"/>
      <c r="C1625" s="7"/>
      <c r="D1625" s="7"/>
      <c r="E1625" s="7"/>
      <c r="F1625" s="8" t="s">
        <v>105</v>
      </c>
      <c r="G1625" s="8" t="s">
        <v>106</v>
      </c>
      <c r="H1625" s="8" t="s">
        <v>105</v>
      </c>
      <c r="I1625" s="8" t="s">
        <v>106</v>
      </c>
      <c r="J1625" s="8" t="s">
        <v>105</v>
      </c>
      <c r="K1625" s="8" t="s">
        <v>106</v>
      </c>
      <c r="L1625" s="7"/>
    </row>
    <row r="1626" spans="1:12" ht="20.100000000000001" customHeight="1">
      <c r="A1626" s="39" t="s">
        <v>478</v>
      </c>
      <c r="B1626" s="45" t="s">
        <v>484</v>
      </c>
      <c r="C1626" s="39" t="s">
        <v>108</v>
      </c>
      <c r="D1626" s="42">
        <v>1E-4</v>
      </c>
      <c r="E1626" s="42"/>
      <c r="F1626" s="46">
        <v>0</v>
      </c>
      <c r="G1626" s="44">
        <v>1.1100000000000001</v>
      </c>
      <c r="H1626" s="46">
        <v>0</v>
      </c>
      <c r="I1626" s="44">
        <v>0.89</v>
      </c>
      <c r="J1626" s="46">
        <v>0</v>
      </c>
      <c r="K1626" s="44">
        <v>0.73</v>
      </c>
      <c r="L1626" s="44">
        <f>ROUND(D1626*((ROUND(F1626*G1626,2)+ROUND(H1626*I1626,2)+ROUND(J1626*K1626,2))),2)</f>
        <v>0</v>
      </c>
    </row>
    <row r="1627" spans="1:12" ht="27.95" customHeight="1">
      <c r="A1627" s="39" t="s">
        <v>482</v>
      </c>
      <c r="B1627" s="45" t="s">
        <v>485</v>
      </c>
      <c r="C1627" s="39" t="s">
        <v>108</v>
      </c>
      <c r="D1627" s="42">
        <v>1.6000000000000001E-4</v>
      </c>
      <c r="E1627" s="42"/>
      <c r="F1627" s="46">
        <v>0</v>
      </c>
      <c r="G1627" s="44">
        <v>1.1100000000000001</v>
      </c>
      <c r="H1627" s="46">
        <v>0</v>
      </c>
      <c r="I1627" s="44">
        <v>0.89</v>
      </c>
      <c r="J1627" s="46">
        <v>0</v>
      </c>
      <c r="K1627" s="44">
        <v>0.73</v>
      </c>
      <c r="L1627" s="44">
        <f>ROUND(D1627*((ROUND(F1627*G1627,2)+ROUND(H1627*I1627,2)+ROUND(J1627*K1627,2))),2)</f>
        <v>0</v>
      </c>
    </row>
    <row r="1628" spans="1:12" ht="15" customHeight="1">
      <c r="A1628" s="3"/>
      <c r="B1628" s="3"/>
      <c r="C1628" s="3"/>
      <c r="D1628" s="3"/>
      <c r="E1628" s="3"/>
      <c r="F1628" s="3"/>
      <c r="G1628" s="3"/>
      <c r="H1628" s="30" t="s">
        <v>111</v>
      </c>
      <c r="I1628" s="30"/>
      <c r="J1628" s="30"/>
      <c r="K1628" s="30"/>
      <c r="L1628" s="29">
        <f>SUM(L1625:L1627)</f>
        <v>0</v>
      </c>
    </row>
    <row r="1629" spans="1:12" ht="15" customHeight="1">
      <c r="A1629" s="3"/>
      <c r="B1629" s="3"/>
      <c r="C1629" s="3"/>
      <c r="D1629" s="3"/>
      <c r="E1629" s="3"/>
      <c r="F1629" s="3"/>
      <c r="G1629" s="3"/>
      <c r="H1629" s="18" t="s">
        <v>39</v>
      </c>
      <c r="I1629" s="18"/>
      <c r="J1629" s="18"/>
      <c r="K1629" s="18"/>
      <c r="L1629" s="32">
        <f>SUM(L1613,L1614,L1619,L1623,L1628)</f>
        <v>41.945899999999995</v>
      </c>
    </row>
    <row r="1630" spans="1:12" ht="15" customHeight="1">
      <c r="A1630" s="3"/>
      <c r="B1630" s="3"/>
      <c r="C1630" s="3"/>
      <c r="D1630" s="3"/>
      <c r="E1630" s="3"/>
      <c r="F1630" s="3"/>
      <c r="G1630" s="3"/>
      <c r="H1630" s="18" t="s">
        <v>13</v>
      </c>
      <c r="I1630" s="18"/>
      <c r="J1630" s="18"/>
      <c r="K1630" s="18"/>
      <c r="L1630" s="19">
        <f>ROUND(SUM(L1629),4)</f>
        <v>41.945900000000002</v>
      </c>
    </row>
    <row r="1631" spans="1:12" ht="9.9499999999999993" customHeight="1">
      <c r="A1631" s="3"/>
      <c r="B1631" s="3"/>
      <c r="C1631" s="3"/>
      <c r="D1631" s="3"/>
      <c r="E1631" s="3"/>
      <c r="F1631" s="3"/>
      <c r="G1631" s="3"/>
      <c r="H1631" s="4"/>
      <c r="I1631" s="4"/>
      <c r="J1631" s="4"/>
      <c r="K1631" s="4"/>
      <c r="L1631" s="4"/>
    </row>
    <row r="1632" spans="1:12" ht="20.100000000000001" customHeight="1">
      <c r="A1632" s="5" t="s">
        <v>486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</row>
    <row r="1633" spans="1:12" ht="20.100000000000001" customHeight="1">
      <c r="A1633" s="22" t="s">
        <v>18</v>
      </c>
      <c r="B1633" s="22"/>
      <c r="C1633" s="22"/>
      <c r="D1633" s="22"/>
      <c r="E1633" s="22"/>
      <c r="F1633" s="22"/>
      <c r="G1633" s="23" t="s">
        <v>3</v>
      </c>
      <c r="H1633" s="24" t="s">
        <v>19</v>
      </c>
      <c r="I1633" s="24"/>
      <c r="J1633" s="24" t="s">
        <v>5</v>
      </c>
      <c r="K1633" s="24"/>
      <c r="L1633" s="23" t="s">
        <v>20</v>
      </c>
    </row>
    <row r="1634" spans="1:12" ht="15" customHeight="1">
      <c r="A1634" s="25" t="s">
        <v>487</v>
      </c>
      <c r="B1634" s="26" t="s">
        <v>488</v>
      </c>
      <c r="C1634" s="26"/>
      <c r="D1634" s="26"/>
      <c r="E1634" s="26"/>
      <c r="F1634" s="26"/>
      <c r="G1634" s="25" t="s">
        <v>10</v>
      </c>
      <c r="H1634" s="27">
        <v>6.6699999999999997E-3</v>
      </c>
      <c r="I1634" s="27"/>
      <c r="J1634" s="28">
        <v>872.88</v>
      </c>
      <c r="K1634" s="28"/>
      <c r="L1634" s="29">
        <f>ROUND(ROUND(H1634,8)*J1634,2)</f>
        <v>5.82</v>
      </c>
    </row>
    <row r="1635" spans="1:12" ht="15" customHeight="1">
      <c r="A1635" s="3"/>
      <c r="B1635" s="3"/>
      <c r="C1635" s="3"/>
      <c r="D1635" s="3"/>
      <c r="E1635" s="3"/>
      <c r="F1635" s="3"/>
      <c r="G1635" s="3"/>
      <c r="H1635" s="30" t="s">
        <v>38</v>
      </c>
      <c r="I1635" s="30"/>
      <c r="J1635" s="30"/>
      <c r="K1635" s="30"/>
      <c r="L1635" s="31">
        <f>SUM(L1634:L1634)</f>
        <v>5.82</v>
      </c>
    </row>
    <row r="1636" spans="1:12" ht="15" customHeight="1">
      <c r="A1636" s="22" t="s">
        <v>90</v>
      </c>
      <c r="B1636" s="22"/>
      <c r="C1636" s="22"/>
      <c r="D1636" s="7" t="s">
        <v>91</v>
      </c>
      <c r="E1636" s="7"/>
      <c r="F1636" s="7" t="s">
        <v>92</v>
      </c>
      <c r="G1636" s="7"/>
      <c r="H1636" s="7" t="s">
        <v>19</v>
      </c>
      <c r="I1636" s="7"/>
      <c r="J1636" s="7" t="s">
        <v>5</v>
      </c>
      <c r="K1636" s="7"/>
      <c r="L1636" s="8" t="s">
        <v>20</v>
      </c>
    </row>
    <row r="1637" spans="1:12" ht="20.100000000000001" customHeight="1">
      <c r="A1637" s="39" t="s">
        <v>487</v>
      </c>
      <c r="B1637" s="40" t="s">
        <v>489</v>
      </c>
      <c r="C1637" s="40"/>
      <c r="D1637" s="41" t="s">
        <v>94</v>
      </c>
      <c r="E1637" s="41"/>
      <c r="F1637" s="41" t="s">
        <v>95</v>
      </c>
      <c r="G1637" s="41"/>
      <c r="H1637" s="42">
        <v>7.4370000000000006E-2</v>
      </c>
      <c r="I1637" s="42"/>
      <c r="J1637" s="43">
        <v>35.43</v>
      </c>
      <c r="K1637" s="43"/>
      <c r="L1637" s="44">
        <f>ROUND(ROUND(H1637,8)*J1637,2)</f>
        <v>2.63</v>
      </c>
    </row>
    <row r="1638" spans="1:12" ht="15" customHeight="1">
      <c r="A1638" s="3"/>
      <c r="B1638" s="3"/>
      <c r="C1638" s="3"/>
      <c r="D1638" s="3"/>
      <c r="E1638" s="3"/>
      <c r="F1638" s="3"/>
      <c r="G1638" s="3"/>
      <c r="H1638" s="30" t="s">
        <v>98</v>
      </c>
      <c r="I1638" s="30"/>
      <c r="J1638" s="30"/>
      <c r="K1638" s="30"/>
      <c r="L1638" s="29">
        <f>SUM(L1637:L1637)</f>
        <v>2.63</v>
      </c>
    </row>
    <row r="1639" spans="1:12" ht="12.95" customHeight="1">
      <c r="A1639" s="22" t="s">
        <v>99</v>
      </c>
      <c r="B1639" s="22"/>
      <c r="C1639" s="7" t="s">
        <v>100</v>
      </c>
      <c r="D1639" s="7" t="s">
        <v>101</v>
      </c>
      <c r="E1639" s="7"/>
      <c r="F1639" s="7" t="s">
        <v>102</v>
      </c>
      <c r="G1639" s="7"/>
      <c r="H1639" s="7" t="s">
        <v>103</v>
      </c>
      <c r="I1639" s="7"/>
      <c r="J1639" s="7" t="s">
        <v>104</v>
      </c>
      <c r="K1639" s="7"/>
      <c r="L1639" s="7" t="s">
        <v>20</v>
      </c>
    </row>
    <row r="1640" spans="1:12" ht="12" customHeight="1">
      <c r="A1640" s="22"/>
      <c r="B1640" s="22"/>
      <c r="C1640" s="7"/>
      <c r="D1640" s="7"/>
      <c r="E1640" s="7"/>
      <c r="F1640" s="8" t="s">
        <v>105</v>
      </c>
      <c r="G1640" s="8" t="s">
        <v>106</v>
      </c>
      <c r="H1640" s="8" t="s">
        <v>105</v>
      </c>
      <c r="I1640" s="8" t="s">
        <v>106</v>
      </c>
      <c r="J1640" s="8" t="s">
        <v>105</v>
      </c>
      <c r="K1640" s="8" t="s">
        <v>106</v>
      </c>
      <c r="L1640" s="7"/>
    </row>
    <row r="1641" spans="1:12" ht="27.95" customHeight="1">
      <c r="A1641" s="39" t="s">
        <v>487</v>
      </c>
      <c r="B1641" s="45" t="s">
        <v>489</v>
      </c>
      <c r="C1641" s="39" t="s">
        <v>108</v>
      </c>
      <c r="D1641" s="42">
        <v>0.48765999999999998</v>
      </c>
      <c r="E1641" s="42"/>
      <c r="F1641" s="46">
        <v>0</v>
      </c>
      <c r="G1641" s="44">
        <v>1.1100000000000001</v>
      </c>
      <c r="H1641" s="46">
        <v>0</v>
      </c>
      <c r="I1641" s="44">
        <v>0.89</v>
      </c>
      <c r="J1641" s="46">
        <v>0</v>
      </c>
      <c r="K1641" s="44">
        <v>0.73</v>
      </c>
      <c r="L1641" s="44">
        <f>ROUND(D1641*((ROUND(F1641*G1641,2)+ROUND(H1641*I1641,2)+ROUND(J1641*K1641,2))),2)</f>
        <v>0</v>
      </c>
    </row>
    <row r="1642" spans="1:12" ht="15" customHeight="1">
      <c r="A1642" s="3"/>
      <c r="B1642" s="3"/>
      <c r="C1642" s="3"/>
      <c r="D1642" s="3"/>
      <c r="E1642" s="3"/>
      <c r="F1642" s="3"/>
      <c r="G1642" s="3"/>
      <c r="H1642" s="30" t="s">
        <v>111</v>
      </c>
      <c r="I1642" s="30"/>
      <c r="J1642" s="30"/>
      <c r="K1642" s="30"/>
      <c r="L1642" s="29">
        <f>SUM(L1640:L1641)</f>
        <v>0</v>
      </c>
    </row>
    <row r="1643" spans="1:12" ht="15" customHeight="1">
      <c r="A1643" s="3"/>
      <c r="B1643" s="3"/>
      <c r="C1643" s="3"/>
      <c r="D1643" s="3"/>
      <c r="E1643" s="3"/>
      <c r="F1643" s="3"/>
      <c r="G1643" s="3"/>
      <c r="H1643" s="18" t="s">
        <v>39</v>
      </c>
      <c r="I1643" s="18"/>
      <c r="J1643" s="18"/>
      <c r="K1643" s="18"/>
      <c r="L1643" s="32">
        <f>SUM(L1635,L1638,L1642)</f>
        <v>8.4499999999999993</v>
      </c>
    </row>
    <row r="1644" spans="1:12" ht="15" customHeight="1">
      <c r="A1644" s="3"/>
      <c r="B1644" s="3"/>
      <c r="C1644" s="3"/>
      <c r="D1644" s="3"/>
      <c r="E1644" s="3"/>
      <c r="F1644" s="3"/>
      <c r="G1644" s="3"/>
      <c r="H1644" s="18" t="s">
        <v>13</v>
      </c>
      <c r="I1644" s="18"/>
      <c r="J1644" s="18"/>
      <c r="K1644" s="18"/>
      <c r="L1644" s="19">
        <f>ROUND(SUM(L1643),4)</f>
        <v>8.4499999999999993</v>
      </c>
    </row>
    <row r="1645" spans="1:12" ht="9.9499999999999993" customHeight="1">
      <c r="A1645" s="3"/>
      <c r="B1645" s="3"/>
      <c r="C1645" s="3"/>
      <c r="D1645" s="3"/>
      <c r="E1645" s="3"/>
      <c r="F1645" s="3"/>
      <c r="G1645" s="3"/>
      <c r="H1645" s="4"/>
      <c r="I1645" s="4"/>
      <c r="J1645" s="4"/>
      <c r="K1645" s="4"/>
      <c r="L1645" s="4"/>
    </row>
    <row r="1646" spans="1:12" ht="20.100000000000001" customHeight="1">
      <c r="A1646" s="5" t="s">
        <v>490</v>
      </c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</row>
    <row r="1647" spans="1:12" ht="20.100000000000001" customHeight="1">
      <c r="A1647" s="22" t="s">
        <v>63</v>
      </c>
      <c r="B1647" s="22"/>
      <c r="C1647" s="22"/>
      <c r="D1647" s="22"/>
      <c r="E1647" s="22"/>
      <c r="F1647" s="22"/>
      <c r="G1647" s="23" t="s">
        <v>3</v>
      </c>
      <c r="H1647" s="24" t="s">
        <v>19</v>
      </c>
      <c r="I1647" s="24"/>
      <c r="J1647" s="24" t="s">
        <v>64</v>
      </c>
      <c r="K1647" s="24"/>
      <c r="L1647" s="23" t="s">
        <v>65</v>
      </c>
    </row>
    <row r="1648" spans="1:12" ht="15" customHeight="1">
      <c r="A1648" s="25" t="s">
        <v>69</v>
      </c>
      <c r="B1648" s="33" t="s">
        <v>70</v>
      </c>
      <c r="C1648" s="33"/>
      <c r="D1648" s="33"/>
      <c r="E1648" s="33"/>
      <c r="F1648" s="33"/>
      <c r="G1648" s="25" t="s">
        <v>68</v>
      </c>
      <c r="H1648" s="34">
        <v>1</v>
      </c>
      <c r="I1648" s="34"/>
      <c r="J1648" s="35">
        <v>23.6</v>
      </c>
      <c r="K1648" s="35"/>
      <c r="L1648" s="36">
        <f>ROUND(ROUND(H1648,8)*J1648,2)</f>
        <v>23.6</v>
      </c>
    </row>
    <row r="1649" spans="1:12" ht="15" customHeight="1">
      <c r="A1649" s="3"/>
      <c r="B1649" s="3"/>
      <c r="C1649" s="3"/>
      <c r="D1649" s="3"/>
      <c r="E1649" s="3"/>
      <c r="F1649" s="3"/>
      <c r="G1649" s="3"/>
      <c r="H1649" s="30" t="s">
        <v>71</v>
      </c>
      <c r="I1649" s="30"/>
      <c r="J1649" s="30"/>
      <c r="K1649" s="30"/>
      <c r="L1649" s="37">
        <f>SUM(L1648:L1648)</f>
        <v>23.6</v>
      </c>
    </row>
    <row r="1650" spans="1:12" ht="15" customHeight="1">
      <c r="A1650" s="3"/>
      <c r="B1650" s="3"/>
      <c r="C1650" s="3"/>
      <c r="D1650" s="3"/>
      <c r="E1650" s="3"/>
      <c r="F1650" s="3"/>
      <c r="G1650" s="3"/>
      <c r="H1650" s="18" t="s">
        <v>72</v>
      </c>
      <c r="I1650" s="18"/>
      <c r="J1650" s="18"/>
      <c r="K1650" s="18"/>
      <c r="L1650" s="32">
        <f>SUM(L1649)</f>
        <v>23.6</v>
      </c>
    </row>
    <row r="1651" spans="1:12" ht="15" customHeight="1">
      <c r="A1651" s="3"/>
      <c r="B1651" s="3"/>
      <c r="C1651" s="3"/>
      <c r="D1651" s="3"/>
      <c r="E1651" s="3"/>
      <c r="F1651" s="3"/>
      <c r="G1651" s="3"/>
      <c r="H1651" s="18" t="s">
        <v>73</v>
      </c>
      <c r="I1651" s="18"/>
      <c r="J1651" s="18"/>
      <c r="K1651" s="18"/>
      <c r="L1651" s="38">
        <v>1</v>
      </c>
    </row>
    <row r="1652" spans="1:12" ht="15" customHeight="1">
      <c r="A1652" s="3"/>
      <c r="B1652" s="3"/>
      <c r="C1652" s="3"/>
      <c r="D1652" s="3"/>
      <c r="E1652" s="3"/>
      <c r="F1652" s="3"/>
      <c r="G1652" s="3"/>
      <c r="H1652" s="18" t="s">
        <v>74</v>
      </c>
      <c r="I1652" s="18"/>
      <c r="J1652" s="18"/>
      <c r="K1652" s="18"/>
      <c r="L1652" s="32">
        <f>ROUND(L1650/L1651,4)</f>
        <v>23.6</v>
      </c>
    </row>
    <row r="1653" spans="1:12" ht="15" customHeight="1">
      <c r="A1653" s="3"/>
      <c r="B1653" s="3"/>
      <c r="C1653" s="3"/>
      <c r="D1653" s="3"/>
      <c r="E1653" s="3"/>
      <c r="F1653" s="3"/>
      <c r="G1653" s="3"/>
      <c r="H1653" s="18" t="s">
        <v>130</v>
      </c>
      <c r="I1653" s="18"/>
      <c r="J1653" s="18"/>
      <c r="K1653" s="18"/>
      <c r="L1653" s="32">
        <f>ROUND(L1652*0.03632,4)</f>
        <v>0.85719999999999996</v>
      </c>
    </row>
    <row r="1654" spans="1:12" ht="15" customHeight="1">
      <c r="A1654" s="3"/>
      <c r="B1654" s="3"/>
      <c r="C1654" s="3"/>
      <c r="D1654" s="3"/>
      <c r="E1654" s="3"/>
      <c r="F1654" s="3"/>
      <c r="G1654" s="3"/>
      <c r="H1654" s="18" t="s">
        <v>39</v>
      </c>
      <c r="I1654" s="18"/>
      <c r="J1654" s="18"/>
      <c r="K1654" s="18"/>
      <c r="L1654" s="32">
        <f>SUM(L1652,L1653)</f>
        <v>24.4572</v>
      </c>
    </row>
    <row r="1655" spans="1:12" ht="15" customHeight="1">
      <c r="A1655" s="3"/>
      <c r="B1655" s="3"/>
      <c r="C1655" s="3"/>
      <c r="D1655" s="3"/>
      <c r="E1655" s="3"/>
      <c r="F1655" s="3"/>
      <c r="G1655" s="3"/>
      <c r="H1655" s="18" t="s">
        <v>13</v>
      </c>
      <c r="I1655" s="18"/>
      <c r="J1655" s="18"/>
      <c r="K1655" s="18"/>
      <c r="L1655" s="19">
        <f>ROUND(SUM(L1654),4)</f>
        <v>24.4572</v>
      </c>
    </row>
    <row r="1656" spans="1:12" ht="9.9499999999999993" customHeight="1">
      <c r="A1656" s="3"/>
      <c r="B1656" s="3"/>
      <c r="C1656" s="3"/>
      <c r="D1656" s="3"/>
      <c r="E1656" s="3"/>
      <c r="F1656" s="3"/>
      <c r="G1656" s="3"/>
      <c r="H1656" s="4"/>
      <c r="I1656" s="4"/>
      <c r="J1656" s="4"/>
      <c r="K1656" s="4"/>
      <c r="L1656" s="4"/>
    </row>
    <row r="1657" spans="1:12" ht="20.100000000000001" customHeight="1">
      <c r="A1657" s="5" t="s">
        <v>491</v>
      </c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</row>
    <row r="1658" spans="1:12" ht="20.100000000000001" customHeight="1">
      <c r="A1658" s="22" t="s">
        <v>75</v>
      </c>
      <c r="B1658" s="22"/>
      <c r="C1658" s="22"/>
      <c r="D1658" s="22"/>
      <c r="E1658" s="22"/>
      <c r="F1658" s="22"/>
      <c r="G1658" s="23" t="s">
        <v>3</v>
      </c>
      <c r="H1658" s="24" t="s">
        <v>19</v>
      </c>
      <c r="I1658" s="24"/>
      <c r="J1658" s="24" t="s">
        <v>76</v>
      </c>
      <c r="K1658" s="24"/>
      <c r="L1658" s="23" t="s">
        <v>20</v>
      </c>
    </row>
    <row r="1659" spans="1:12" ht="15" customHeight="1">
      <c r="A1659" s="25" t="s">
        <v>492</v>
      </c>
      <c r="B1659" s="26" t="s">
        <v>493</v>
      </c>
      <c r="C1659" s="26"/>
      <c r="D1659" s="26"/>
      <c r="E1659" s="26"/>
      <c r="F1659" s="26"/>
      <c r="G1659" s="25" t="s">
        <v>10</v>
      </c>
      <c r="H1659" s="34">
        <v>6.6699999999999997E-3</v>
      </c>
      <c r="I1659" s="34"/>
      <c r="J1659" s="28">
        <v>79.86</v>
      </c>
      <c r="K1659" s="28"/>
      <c r="L1659" s="29">
        <f>ROUND(ROUND(H1659,8)*J1659,2)</f>
        <v>0.53</v>
      </c>
    </row>
    <row r="1660" spans="1:12" ht="15" customHeight="1">
      <c r="A1660" s="3"/>
      <c r="B1660" s="3"/>
      <c r="C1660" s="3"/>
      <c r="D1660" s="3"/>
      <c r="E1660" s="3"/>
      <c r="F1660" s="3"/>
      <c r="G1660" s="3"/>
      <c r="H1660" s="30" t="s">
        <v>87</v>
      </c>
      <c r="I1660" s="30"/>
      <c r="J1660" s="30"/>
      <c r="K1660" s="30"/>
      <c r="L1660" s="31">
        <f>SUM(L1659:L1659)</f>
        <v>0.53</v>
      </c>
    </row>
    <row r="1661" spans="1:12" ht="15" customHeight="1">
      <c r="A1661" s="22" t="s">
        <v>90</v>
      </c>
      <c r="B1661" s="22"/>
      <c r="C1661" s="22"/>
      <c r="D1661" s="7" t="s">
        <v>91</v>
      </c>
      <c r="E1661" s="7"/>
      <c r="F1661" s="7" t="s">
        <v>92</v>
      </c>
      <c r="G1661" s="7"/>
      <c r="H1661" s="7" t="s">
        <v>19</v>
      </c>
      <c r="I1661" s="7"/>
      <c r="J1661" s="7" t="s">
        <v>5</v>
      </c>
      <c r="K1661" s="7"/>
      <c r="L1661" s="8" t="s">
        <v>20</v>
      </c>
    </row>
    <row r="1662" spans="1:12" ht="20.100000000000001" customHeight="1">
      <c r="A1662" s="39" t="s">
        <v>492</v>
      </c>
      <c r="B1662" s="40" t="s">
        <v>494</v>
      </c>
      <c r="C1662" s="40"/>
      <c r="D1662" s="41" t="s">
        <v>94</v>
      </c>
      <c r="E1662" s="41"/>
      <c r="F1662" s="41" t="s">
        <v>95</v>
      </c>
      <c r="G1662" s="41"/>
      <c r="H1662" s="42">
        <v>4.0000000000000001E-3</v>
      </c>
      <c r="I1662" s="42"/>
      <c r="J1662" s="43">
        <v>35.43</v>
      </c>
      <c r="K1662" s="43"/>
      <c r="L1662" s="44">
        <f>ROUND(ROUND(H1662,8)*J1662,2)</f>
        <v>0.14000000000000001</v>
      </c>
    </row>
    <row r="1663" spans="1:12" ht="15" customHeight="1">
      <c r="A1663" s="3"/>
      <c r="B1663" s="3"/>
      <c r="C1663" s="3"/>
      <c r="D1663" s="3"/>
      <c r="E1663" s="3"/>
      <c r="F1663" s="3"/>
      <c r="G1663" s="3"/>
      <c r="H1663" s="30" t="s">
        <v>98</v>
      </c>
      <c r="I1663" s="30"/>
      <c r="J1663" s="30"/>
      <c r="K1663" s="30"/>
      <c r="L1663" s="29">
        <f>SUM(L1662:L1662)</f>
        <v>0.14000000000000001</v>
      </c>
    </row>
    <row r="1664" spans="1:12" ht="12.95" customHeight="1">
      <c r="A1664" s="22" t="s">
        <v>99</v>
      </c>
      <c r="B1664" s="22"/>
      <c r="C1664" s="7" t="s">
        <v>100</v>
      </c>
      <c r="D1664" s="7" t="s">
        <v>101</v>
      </c>
      <c r="E1664" s="7"/>
      <c r="F1664" s="7" t="s">
        <v>102</v>
      </c>
      <c r="G1664" s="7"/>
      <c r="H1664" s="7" t="s">
        <v>103</v>
      </c>
      <c r="I1664" s="7"/>
      <c r="J1664" s="7" t="s">
        <v>104</v>
      </c>
      <c r="K1664" s="7"/>
      <c r="L1664" s="7" t="s">
        <v>20</v>
      </c>
    </row>
    <row r="1665" spans="1:12" ht="12" customHeight="1">
      <c r="A1665" s="22"/>
      <c r="B1665" s="22"/>
      <c r="C1665" s="7"/>
      <c r="D1665" s="7"/>
      <c r="E1665" s="7"/>
      <c r="F1665" s="8" t="s">
        <v>105</v>
      </c>
      <c r="G1665" s="8" t="s">
        <v>106</v>
      </c>
      <c r="H1665" s="8" t="s">
        <v>105</v>
      </c>
      <c r="I1665" s="8" t="s">
        <v>106</v>
      </c>
      <c r="J1665" s="8" t="s">
        <v>105</v>
      </c>
      <c r="K1665" s="8" t="s">
        <v>106</v>
      </c>
      <c r="L1665" s="7"/>
    </row>
    <row r="1666" spans="1:12" ht="27.95" customHeight="1">
      <c r="A1666" s="39" t="s">
        <v>492</v>
      </c>
      <c r="B1666" s="45" t="s">
        <v>494</v>
      </c>
      <c r="C1666" s="39" t="s">
        <v>108</v>
      </c>
      <c r="D1666" s="42">
        <v>4.0000000000000001E-3</v>
      </c>
      <c r="E1666" s="42"/>
      <c r="F1666" s="46">
        <v>0</v>
      </c>
      <c r="G1666" s="44">
        <v>1.1100000000000001</v>
      </c>
      <c r="H1666" s="46">
        <v>0</v>
      </c>
      <c r="I1666" s="44">
        <v>0.89</v>
      </c>
      <c r="J1666" s="46">
        <v>0</v>
      </c>
      <c r="K1666" s="44">
        <v>0.73</v>
      </c>
      <c r="L1666" s="44">
        <f>ROUND(D1666*((ROUND(F1666*G1666,2)+ROUND(H1666*I1666,2)+ROUND(J1666*K1666,2))),2)</f>
        <v>0</v>
      </c>
    </row>
    <row r="1667" spans="1:12" ht="15" customHeight="1">
      <c r="A1667" s="3"/>
      <c r="B1667" s="3"/>
      <c r="C1667" s="3"/>
      <c r="D1667" s="3"/>
      <c r="E1667" s="3"/>
      <c r="F1667" s="3"/>
      <c r="G1667" s="3"/>
      <c r="H1667" s="30" t="s">
        <v>111</v>
      </c>
      <c r="I1667" s="30"/>
      <c r="J1667" s="30"/>
      <c r="K1667" s="30"/>
      <c r="L1667" s="29">
        <f>SUM(L1665:L1666)</f>
        <v>0</v>
      </c>
    </row>
    <row r="1668" spans="1:12" ht="15" customHeight="1">
      <c r="A1668" s="3"/>
      <c r="B1668" s="3"/>
      <c r="C1668" s="3"/>
      <c r="D1668" s="3"/>
      <c r="E1668" s="3"/>
      <c r="F1668" s="3"/>
      <c r="G1668" s="3"/>
      <c r="H1668" s="18" t="s">
        <v>39</v>
      </c>
      <c r="I1668" s="18"/>
      <c r="J1668" s="18"/>
      <c r="K1668" s="18"/>
      <c r="L1668" s="32">
        <f>SUM(L1660,L1663,L1667)</f>
        <v>0.67</v>
      </c>
    </row>
    <row r="1669" spans="1:12" ht="15" customHeight="1">
      <c r="A1669" s="3"/>
      <c r="B1669" s="3"/>
      <c r="C1669" s="3"/>
      <c r="D1669" s="3"/>
      <c r="E1669" s="3"/>
      <c r="F1669" s="3"/>
      <c r="G1669" s="3"/>
      <c r="H1669" s="18" t="s">
        <v>13</v>
      </c>
      <c r="I1669" s="18"/>
      <c r="J1669" s="18"/>
      <c r="K1669" s="18"/>
      <c r="L1669" s="19">
        <f>ROUND(SUM(L1668),4)</f>
        <v>0.67</v>
      </c>
    </row>
    <row r="1670" spans="1:12" ht="9.9499999999999993" customHeight="1">
      <c r="A1670" s="3"/>
      <c r="B1670" s="3"/>
      <c r="C1670" s="3"/>
      <c r="D1670" s="3"/>
      <c r="E1670" s="3"/>
      <c r="F1670" s="3"/>
      <c r="G1670" s="3"/>
      <c r="H1670" s="4"/>
      <c r="I1670" s="4"/>
      <c r="J1670" s="4"/>
      <c r="K1670" s="4"/>
      <c r="L1670" s="4"/>
    </row>
    <row r="1671" spans="1:12" ht="20.100000000000001" customHeight="1">
      <c r="A1671" s="5" t="s">
        <v>495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</row>
    <row r="1672" spans="1:12" ht="20.100000000000001" customHeight="1">
      <c r="A1672" s="22" t="s">
        <v>75</v>
      </c>
      <c r="B1672" s="22"/>
      <c r="C1672" s="22"/>
      <c r="D1672" s="22"/>
      <c r="E1672" s="22"/>
      <c r="F1672" s="22"/>
      <c r="G1672" s="23" t="s">
        <v>3</v>
      </c>
      <c r="H1672" s="24" t="s">
        <v>19</v>
      </c>
      <c r="I1672" s="24"/>
      <c r="J1672" s="24" t="s">
        <v>76</v>
      </c>
      <c r="K1672" s="24"/>
      <c r="L1672" s="23" t="s">
        <v>20</v>
      </c>
    </row>
    <row r="1673" spans="1:12" ht="15" customHeight="1">
      <c r="A1673" s="25" t="s">
        <v>496</v>
      </c>
      <c r="B1673" s="26" t="s">
        <v>497</v>
      </c>
      <c r="C1673" s="26"/>
      <c r="D1673" s="26"/>
      <c r="E1673" s="26"/>
      <c r="F1673" s="26"/>
      <c r="G1673" s="25" t="s">
        <v>10</v>
      </c>
      <c r="H1673" s="34">
        <v>5.0000000000000001E-3</v>
      </c>
      <c r="I1673" s="34"/>
      <c r="J1673" s="28">
        <v>223.06</v>
      </c>
      <c r="K1673" s="28"/>
      <c r="L1673" s="29">
        <f>ROUND(ROUND(H1673,8)*J1673,2)</f>
        <v>1.1200000000000001</v>
      </c>
    </row>
    <row r="1674" spans="1:12" ht="15" customHeight="1">
      <c r="A1674" s="3"/>
      <c r="B1674" s="3"/>
      <c r="C1674" s="3"/>
      <c r="D1674" s="3"/>
      <c r="E1674" s="3"/>
      <c r="F1674" s="3"/>
      <c r="G1674" s="3"/>
      <c r="H1674" s="30" t="s">
        <v>87</v>
      </c>
      <c r="I1674" s="30"/>
      <c r="J1674" s="30"/>
      <c r="K1674" s="30"/>
      <c r="L1674" s="31">
        <f>SUM(L1673:L1673)</f>
        <v>1.1200000000000001</v>
      </c>
    </row>
    <row r="1675" spans="1:12" ht="15" customHeight="1">
      <c r="A1675" s="22" t="s">
        <v>90</v>
      </c>
      <c r="B1675" s="22"/>
      <c r="C1675" s="22"/>
      <c r="D1675" s="7" t="s">
        <v>91</v>
      </c>
      <c r="E1675" s="7"/>
      <c r="F1675" s="7" t="s">
        <v>92</v>
      </c>
      <c r="G1675" s="7"/>
      <c r="H1675" s="7" t="s">
        <v>19</v>
      </c>
      <c r="I1675" s="7"/>
      <c r="J1675" s="7" t="s">
        <v>5</v>
      </c>
      <c r="K1675" s="7"/>
      <c r="L1675" s="8" t="s">
        <v>20</v>
      </c>
    </row>
    <row r="1676" spans="1:12" ht="20.100000000000001" customHeight="1">
      <c r="A1676" s="39" t="s">
        <v>496</v>
      </c>
      <c r="B1676" s="40" t="s">
        <v>498</v>
      </c>
      <c r="C1676" s="40"/>
      <c r="D1676" s="41" t="s">
        <v>94</v>
      </c>
      <c r="E1676" s="41"/>
      <c r="F1676" s="41" t="s">
        <v>95</v>
      </c>
      <c r="G1676" s="41"/>
      <c r="H1676" s="42">
        <v>4.8000000000000001E-4</v>
      </c>
      <c r="I1676" s="42"/>
      <c r="J1676" s="43">
        <v>35.43</v>
      </c>
      <c r="K1676" s="43"/>
      <c r="L1676" s="44">
        <f>ROUND(ROUND(H1676,8)*J1676,2)</f>
        <v>0.02</v>
      </c>
    </row>
    <row r="1677" spans="1:12" ht="15" customHeight="1">
      <c r="A1677" s="3"/>
      <c r="B1677" s="3"/>
      <c r="C1677" s="3"/>
      <c r="D1677" s="3"/>
      <c r="E1677" s="3"/>
      <c r="F1677" s="3"/>
      <c r="G1677" s="3"/>
      <c r="H1677" s="30" t="s">
        <v>98</v>
      </c>
      <c r="I1677" s="30"/>
      <c r="J1677" s="30"/>
      <c r="K1677" s="30"/>
      <c r="L1677" s="29">
        <f>SUM(L1676:L1676)</f>
        <v>0.02</v>
      </c>
    </row>
    <row r="1678" spans="1:12" ht="12.95" customHeight="1">
      <c r="A1678" s="22" t="s">
        <v>99</v>
      </c>
      <c r="B1678" s="22"/>
      <c r="C1678" s="7" t="s">
        <v>100</v>
      </c>
      <c r="D1678" s="7" t="s">
        <v>101</v>
      </c>
      <c r="E1678" s="7"/>
      <c r="F1678" s="7" t="s">
        <v>102</v>
      </c>
      <c r="G1678" s="7"/>
      <c r="H1678" s="7" t="s">
        <v>103</v>
      </c>
      <c r="I1678" s="7"/>
      <c r="J1678" s="7" t="s">
        <v>104</v>
      </c>
      <c r="K1678" s="7"/>
      <c r="L1678" s="7" t="s">
        <v>20</v>
      </c>
    </row>
    <row r="1679" spans="1:12" ht="12" customHeight="1">
      <c r="A1679" s="22"/>
      <c r="B1679" s="22"/>
      <c r="C1679" s="7"/>
      <c r="D1679" s="7"/>
      <c r="E1679" s="7"/>
      <c r="F1679" s="8" t="s">
        <v>105</v>
      </c>
      <c r="G1679" s="8" t="s">
        <v>106</v>
      </c>
      <c r="H1679" s="8" t="s">
        <v>105</v>
      </c>
      <c r="I1679" s="8" t="s">
        <v>106</v>
      </c>
      <c r="J1679" s="8" t="s">
        <v>105</v>
      </c>
      <c r="K1679" s="8" t="s">
        <v>106</v>
      </c>
      <c r="L1679" s="7"/>
    </row>
    <row r="1680" spans="1:12" ht="20.100000000000001" customHeight="1">
      <c r="A1680" s="39" t="s">
        <v>496</v>
      </c>
      <c r="B1680" s="45" t="s">
        <v>498</v>
      </c>
      <c r="C1680" s="39" t="s">
        <v>108</v>
      </c>
      <c r="D1680" s="42">
        <v>4.8000000000000001E-4</v>
      </c>
      <c r="E1680" s="42"/>
      <c r="F1680" s="46">
        <v>0</v>
      </c>
      <c r="G1680" s="44">
        <v>1.1100000000000001</v>
      </c>
      <c r="H1680" s="46">
        <v>0</v>
      </c>
      <c r="I1680" s="44">
        <v>0.89</v>
      </c>
      <c r="J1680" s="46">
        <v>0</v>
      </c>
      <c r="K1680" s="44">
        <v>0.73</v>
      </c>
      <c r="L1680" s="44">
        <f>ROUND(D1680*((ROUND(F1680*G1680,2)+ROUND(H1680*I1680,2)+ROUND(J1680*K1680,2))),2)</f>
        <v>0</v>
      </c>
    </row>
    <row r="1681" spans="1:12" ht="15" customHeight="1">
      <c r="A1681" s="3"/>
      <c r="B1681" s="3"/>
      <c r="C1681" s="3"/>
      <c r="D1681" s="3"/>
      <c r="E1681" s="3"/>
      <c r="F1681" s="3"/>
      <c r="G1681" s="3"/>
      <c r="H1681" s="30" t="s">
        <v>111</v>
      </c>
      <c r="I1681" s="30"/>
      <c r="J1681" s="30"/>
      <c r="K1681" s="30"/>
      <c r="L1681" s="29">
        <f>SUM(L1679:L1680)</f>
        <v>0</v>
      </c>
    </row>
    <row r="1682" spans="1:12" ht="15" customHeight="1">
      <c r="A1682" s="3"/>
      <c r="B1682" s="3"/>
      <c r="C1682" s="3"/>
      <c r="D1682" s="3"/>
      <c r="E1682" s="3"/>
      <c r="F1682" s="3"/>
      <c r="G1682" s="3"/>
      <c r="H1682" s="18" t="s">
        <v>39</v>
      </c>
      <c r="I1682" s="18"/>
      <c r="J1682" s="18"/>
      <c r="K1682" s="18"/>
      <c r="L1682" s="32">
        <f>SUM(L1674,L1677,L1681)</f>
        <v>1.1400000000000001</v>
      </c>
    </row>
    <row r="1683" spans="1:12" ht="15" customHeight="1">
      <c r="A1683" s="3"/>
      <c r="B1683" s="3"/>
      <c r="C1683" s="3"/>
      <c r="D1683" s="3"/>
      <c r="E1683" s="3"/>
      <c r="F1683" s="3"/>
      <c r="G1683" s="3"/>
      <c r="H1683" s="18" t="s">
        <v>13</v>
      </c>
      <c r="I1683" s="18"/>
      <c r="J1683" s="18"/>
      <c r="K1683" s="18"/>
      <c r="L1683" s="19">
        <f>ROUND(SUM(L1682),4)</f>
        <v>1.1399999999999999</v>
      </c>
    </row>
    <row r="1684" spans="1:12" ht="9.9499999999999993" customHeight="1">
      <c r="A1684" s="3"/>
      <c r="B1684" s="3"/>
      <c r="C1684" s="3"/>
      <c r="D1684" s="3"/>
      <c r="E1684" s="3"/>
      <c r="F1684" s="3"/>
      <c r="G1684" s="3"/>
      <c r="H1684" s="4"/>
      <c r="I1684" s="4"/>
      <c r="J1684" s="4"/>
      <c r="K1684" s="4"/>
      <c r="L1684" s="4"/>
    </row>
    <row r="1685" spans="1:12" ht="20.100000000000001" customHeight="1">
      <c r="A1685" s="5" t="s">
        <v>499</v>
      </c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</row>
    <row r="1686" spans="1:12" ht="12.95" customHeight="1">
      <c r="A1686" s="47" t="s">
        <v>113</v>
      </c>
      <c r="B1686" s="47"/>
      <c r="C1686" s="47"/>
      <c r="D1686" s="48" t="s">
        <v>114</v>
      </c>
      <c r="E1686" s="48"/>
      <c r="F1686" s="24" t="s">
        <v>115</v>
      </c>
      <c r="G1686" s="24"/>
      <c r="H1686" s="24" t="s">
        <v>116</v>
      </c>
      <c r="I1686" s="24"/>
      <c r="J1686" s="24"/>
      <c r="K1686" s="24"/>
      <c r="L1686" s="24" t="s">
        <v>65</v>
      </c>
    </row>
    <row r="1687" spans="1:12" ht="12" customHeight="1">
      <c r="A1687" s="47"/>
      <c r="B1687" s="47"/>
      <c r="C1687" s="47"/>
      <c r="D1687" s="48"/>
      <c r="E1687" s="48"/>
      <c r="F1687" s="8" t="s">
        <v>117</v>
      </c>
      <c r="G1687" s="8" t="s">
        <v>118</v>
      </c>
      <c r="H1687" s="7" t="s">
        <v>117</v>
      </c>
      <c r="I1687" s="7"/>
      <c r="J1687" s="7" t="s">
        <v>118</v>
      </c>
      <c r="K1687" s="7"/>
      <c r="L1687" s="24"/>
    </row>
    <row r="1688" spans="1:12" ht="15" customHeight="1">
      <c r="A1688" s="25" t="s">
        <v>292</v>
      </c>
      <c r="B1688" s="26" t="s">
        <v>293</v>
      </c>
      <c r="C1688" s="26"/>
      <c r="D1688" s="34">
        <v>1</v>
      </c>
      <c r="E1688" s="34"/>
      <c r="F1688" s="49">
        <v>0.3</v>
      </c>
      <c r="G1688" s="49">
        <v>0.7</v>
      </c>
      <c r="H1688" s="50">
        <v>174.0453</v>
      </c>
      <c r="I1688" s="50"/>
      <c r="J1688" s="50">
        <v>68.988299999999995</v>
      </c>
      <c r="K1688" s="50"/>
      <c r="L1688" s="32">
        <f>ROUND(D1688*(ROUND(F1688*H1688,4)+ROUND(G1688*J1688,4)),4)</f>
        <v>100.50539999999999</v>
      </c>
    </row>
    <row r="1689" spans="1:12" ht="15" customHeight="1">
      <c r="A1689" s="3"/>
      <c r="B1689" s="3"/>
      <c r="C1689" s="3"/>
      <c r="D1689" s="3"/>
      <c r="E1689" s="3"/>
      <c r="F1689" s="3"/>
      <c r="G1689" s="3"/>
      <c r="H1689" s="30" t="s">
        <v>121</v>
      </c>
      <c r="I1689" s="30"/>
      <c r="J1689" s="30"/>
      <c r="K1689" s="30"/>
      <c r="L1689" s="51">
        <f>SUM(L1687:L1688)</f>
        <v>100.50539999999999</v>
      </c>
    </row>
    <row r="1690" spans="1:12" ht="20.100000000000001" customHeight="1">
      <c r="A1690" s="22" t="s">
        <v>63</v>
      </c>
      <c r="B1690" s="22"/>
      <c r="C1690" s="22"/>
      <c r="D1690" s="22"/>
      <c r="E1690" s="22"/>
      <c r="F1690" s="22"/>
      <c r="G1690" s="23" t="s">
        <v>3</v>
      </c>
      <c r="H1690" s="24" t="s">
        <v>19</v>
      </c>
      <c r="I1690" s="24"/>
      <c r="J1690" s="24" t="s">
        <v>64</v>
      </c>
      <c r="K1690" s="24"/>
      <c r="L1690" s="23" t="s">
        <v>65</v>
      </c>
    </row>
    <row r="1691" spans="1:12" ht="15" customHeight="1">
      <c r="A1691" s="25" t="s">
        <v>398</v>
      </c>
      <c r="B1691" s="33" t="s">
        <v>399</v>
      </c>
      <c r="C1691" s="33"/>
      <c r="D1691" s="33"/>
      <c r="E1691" s="33"/>
      <c r="F1691" s="33"/>
      <c r="G1691" s="25" t="s">
        <v>68</v>
      </c>
      <c r="H1691" s="34">
        <v>1</v>
      </c>
      <c r="I1691" s="34"/>
      <c r="J1691" s="35">
        <v>34.520000000000003</v>
      </c>
      <c r="K1691" s="35"/>
      <c r="L1691" s="36">
        <f>ROUND(ROUND(H1691,8)*J1691,2)</f>
        <v>34.520000000000003</v>
      </c>
    </row>
    <row r="1692" spans="1:12" ht="15" customHeight="1">
      <c r="A1692" s="25" t="s">
        <v>69</v>
      </c>
      <c r="B1692" s="33" t="s">
        <v>70</v>
      </c>
      <c r="C1692" s="33"/>
      <c r="D1692" s="33"/>
      <c r="E1692" s="33"/>
      <c r="F1692" s="33"/>
      <c r="G1692" s="25" t="s">
        <v>68</v>
      </c>
      <c r="H1692" s="34">
        <v>2</v>
      </c>
      <c r="I1692" s="34"/>
      <c r="J1692" s="35">
        <v>23.6</v>
      </c>
      <c r="K1692" s="35"/>
      <c r="L1692" s="36">
        <f>ROUND(ROUND(H1692,8)*J1692,2)</f>
        <v>47.2</v>
      </c>
    </row>
    <row r="1693" spans="1:12" ht="15" customHeight="1">
      <c r="A1693" s="3"/>
      <c r="B1693" s="3"/>
      <c r="C1693" s="3"/>
      <c r="D1693" s="3"/>
      <c r="E1693" s="3"/>
      <c r="F1693" s="3"/>
      <c r="G1693" s="3"/>
      <c r="H1693" s="30" t="s">
        <v>71</v>
      </c>
      <c r="I1693" s="30"/>
      <c r="J1693" s="30"/>
      <c r="K1693" s="30"/>
      <c r="L1693" s="37">
        <f>SUM(L1691:L1692)</f>
        <v>81.72</v>
      </c>
    </row>
    <row r="1694" spans="1:12" ht="15" customHeight="1">
      <c r="A1694" s="3"/>
      <c r="B1694" s="3"/>
      <c r="C1694" s="3"/>
      <c r="D1694" s="3"/>
      <c r="E1694" s="3"/>
      <c r="F1694" s="3"/>
      <c r="G1694" s="3"/>
      <c r="H1694" s="18" t="s">
        <v>72</v>
      </c>
      <c r="I1694" s="18"/>
      <c r="J1694" s="18"/>
      <c r="K1694" s="18"/>
      <c r="L1694" s="32">
        <f>SUM(L1689,L1693)</f>
        <v>182.22539999999998</v>
      </c>
    </row>
    <row r="1695" spans="1:12" ht="15" customHeight="1">
      <c r="A1695" s="3"/>
      <c r="B1695" s="3"/>
      <c r="C1695" s="3"/>
      <c r="D1695" s="3"/>
      <c r="E1695" s="3"/>
      <c r="F1695" s="3"/>
      <c r="G1695" s="3"/>
      <c r="H1695" s="18" t="s">
        <v>73</v>
      </c>
      <c r="I1695" s="18"/>
      <c r="J1695" s="18"/>
      <c r="K1695" s="18"/>
      <c r="L1695" s="38">
        <v>3</v>
      </c>
    </row>
    <row r="1696" spans="1:12" ht="15" customHeight="1">
      <c r="A1696" s="3"/>
      <c r="B1696" s="3"/>
      <c r="C1696" s="3"/>
      <c r="D1696" s="3"/>
      <c r="E1696" s="3"/>
      <c r="F1696" s="3"/>
      <c r="G1696" s="3"/>
      <c r="H1696" s="18" t="s">
        <v>74</v>
      </c>
      <c r="I1696" s="18"/>
      <c r="J1696" s="18"/>
      <c r="K1696" s="18"/>
      <c r="L1696" s="32">
        <f>ROUND(L1694/L1695,4)</f>
        <v>60.741799999999998</v>
      </c>
    </row>
    <row r="1697" spans="1:12" ht="15" customHeight="1">
      <c r="A1697" s="3"/>
      <c r="B1697" s="3"/>
      <c r="C1697" s="3"/>
      <c r="D1697" s="3"/>
      <c r="E1697" s="3"/>
      <c r="F1697" s="3"/>
      <c r="G1697" s="3"/>
      <c r="H1697" s="18" t="s">
        <v>130</v>
      </c>
      <c r="I1697" s="18"/>
      <c r="J1697" s="18"/>
      <c r="K1697" s="18"/>
      <c r="L1697" s="32">
        <f>ROUND((((D1688*J1688)+L1693)/L1695)*0.03632,4)</f>
        <v>1.8246</v>
      </c>
    </row>
    <row r="1698" spans="1:12" ht="20.100000000000001" customHeight="1">
      <c r="A1698" s="22" t="s">
        <v>18</v>
      </c>
      <c r="B1698" s="22"/>
      <c r="C1698" s="22"/>
      <c r="D1698" s="22"/>
      <c r="E1698" s="22"/>
      <c r="F1698" s="22"/>
      <c r="G1698" s="23" t="s">
        <v>3</v>
      </c>
      <c r="H1698" s="24" t="s">
        <v>19</v>
      </c>
      <c r="I1698" s="24"/>
      <c r="J1698" s="24" t="s">
        <v>5</v>
      </c>
      <c r="K1698" s="24"/>
      <c r="L1698" s="23" t="s">
        <v>20</v>
      </c>
    </row>
    <row r="1699" spans="1:12" ht="15" customHeight="1">
      <c r="A1699" s="25" t="s">
        <v>411</v>
      </c>
      <c r="B1699" s="26" t="s">
        <v>412</v>
      </c>
      <c r="C1699" s="26"/>
      <c r="D1699" s="26"/>
      <c r="E1699" s="26"/>
      <c r="F1699" s="26"/>
      <c r="G1699" s="25" t="s">
        <v>31</v>
      </c>
      <c r="H1699" s="27">
        <v>1</v>
      </c>
      <c r="I1699" s="27"/>
      <c r="J1699" s="28">
        <v>423.24</v>
      </c>
      <c r="K1699" s="28"/>
      <c r="L1699" s="29">
        <f>ROUND(ROUND(H1699,8)*J1699,2)</f>
        <v>423.24</v>
      </c>
    </row>
    <row r="1700" spans="1:12" ht="15" customHeight="1">
      <c r="A1700" s="3"/>
      <c r="B1700" s="3"/>
      <c r="C1700" s="3"/>
      <c r="D1700" s="3"/>
      <c r="E1700" s="3"/>
      <c r="F1700" s="3"/>
      <c r="G1700" s="3"/>
      <c r="H1700" s="30" t="s">
        <v>38</v>
      </c>
      <c r="I1700" s="30"/>
      <c r="J1700" s="30"/>
      <c r="K1700" s="30"/>
      <c r="L1700" s="31">
        <f>SUM(L1699:L1699)</f>
        <v>423.24</v>
      </c>
    </row>
    <row r="1701" spans="1:12" ht="15" customHeight="1">
      <c r="A1701" s="3"/>
      <c r="B1701" s="3"/>
      <c r="C1701" s="3"/>
      <c r="D1701" s="3"/>
      <c r="E1701" s="3"/>
      <c r="F1701" s="3"/>
      <c r="G1701" s="3"/>
      <c r="H1701" s="18" t="s">
        <v>39</v>
      </c>
      <c r="I1701" s="18"/>
      <c r="J1701" s="18"/>
      <c r="K1701" s="18"/>
      <c r="L1701" s="32">
        <f>SUM(L1696,L1697,L1700)</f>
        <v>485.8064</v>
      </c>
    </row>
    <row r="1702" spans="1:12" ht="15" customHeight="1">
      <c r="A1702" s="3"/>
      <c r="B1702" s="3"/>
      <c r="C1702" s="3"/>
      <c r="D1702" s="3"/>
      <c r="E1702" s="3"/>
      <c r="F1702" s="3"/>
      <c r="G1702" s="3"/>
      <c r="H1702" s="18" t="s">
        <v>13</v>
      </c>
      <c r="I1702" s="18"/>
      <c r="J1702" s="18"/>
      <c r="K1702" s="18"/>
      <c r="L1702" s="19">
        <f>ROUND(SUM(L1701),4)</f>
        <v>485.8064</v>
      </c>
    </row>
    <row r="1703" spans="1:12" ht="9.9499999999999993" customHeight="1">
      <c r="A1703" s="3"/>
      <c r="B1703" s="3"/>
      <c r="C1703" s="3"/>
      <c r="D1703" s="3"/>
      <c r="E1703" s="3"/>
      <c r="F1703" s="3"/>
      <c r="G1703" s="3"/>
      <c r="H1703" s="4"/>
      <c r="I1703" s="4"/>
      <c r="J1703" s="4"/>
      <c r="K1703" s="4"/>
      <c r="L1703" s="4"/>
    </row>
    <row r="1704" spans="1:12" ht="20.100000000000001" customHeight="1">
      <c r="A1704" s="5" t="s">
        <v>500</v>
      </c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</row>
    <row r="1705" spans="1:12" ht="12.95" customHeight="1">
      <c r="A1705" s="47" t="s">
        <v>113</v>
      </c>
      <c r="B1705" s="47"/>
      <c r="C1705" s="47"/>
      <c r="D1705" s="48" t="s">
        <v>114</v>
      </c>
      <c r="E1705" s="48"/>
      <c r="F1705" s="24" t="s">
        <v>115</v>
      </c>
      <c r="G1705" s="24"/>
      <c r="H1705" s="24" t="s">
        <v>116</v>
      </c>
      <c r="I1705" s="24"/>
      <c r="J1705" s="24"/>
      <c r="K1705" s="24"/>
      <c r="L1705" s="24" t="s">
        <v>65</v>
      </c>
    </row>
    <row r="1706" spans="1:12" ht="12" customHeight="1">
      <c r="A1706" s="47"/>
      <c r="B1706" s="47"/>
      <c r="C1706" s="47"/>
      <c r="D1706" s="48"/>
      <c r="E1706" s="48"/>
      <c r="F1706" s="8" t="s">
        <v>117</v>
      </c>
      <c r="G1706" s="8" t="s">
        <v>118</v>
      </c>
      <c r="H1706" s="7" t="s">
        <v>117</v>
      </c>
      <c r="I1706" s="7"/>
      <c r="J1706" s="7" t="s">
        <v>118</v>
      </c>
      <c r="K1706" s="7"/>
      <c r="L1706" s="24"/>
    </row>
    <row r="1707" spans="1:12" ht="15" customHeight="1">
      <c r="A1707" s="25" t="s">
        <v>292</v>
      </c>
      <c r="B1707" s="26" t="s">
        <v>293</v>
      </c>
      <c r="C1707" s="26"/>
      <c r="D1707" s="34">
        <v>1</v>
      </c>
      <c r="E1707" s="34"/>
      <c r="F1707" s="49">
        <v>0.3</v>
      </c>
      <c r="G1707" s="49">
        <v>0.7</v>
      </c>
      <c r="H1707" s="50">
        <v>174.0453</v>
      </c>
      <c r="I1707" s="50"/>
      <c r="J1707" s="50">
        <v>68.988299999999995</v>
      </c>
      <c r="K1707" s="50"/>
      <c r="L1707" s="32">
        <f>ROUND(D1707*(ROUND(F1707*H1707,4)+ROUND(G1707*J1707,4)),4)</f>
        <v>100.50539999999999</v>
      </c>
    </row>
    <row r="1708" spans="1:12" ht="15" customHeight="1">
      <c r="A1708" s="3"/>
      <c r="B1708" s="3"/>
      <c r="C1708" s="3"/>
      <c r="D1708" s="3"/>
      <c r="E1708" s="3"/>
      <c r="F1708" s="3"/>
      <c r="G1708" s="3"/>
      <c r="H1708" s="30" t="s">
        <v>121</v>
      </c>
      <c r="I1708" s="30"/>
      <c r="J1708" s="30"/>
      <c r="K1708" s="30"/>
      <c r="L1708" s="51">
        <f>SUM(L1706:L1707)</f>
        <v>100.50539999999999</v>
      </c>
    </row>
    <row r="1709" spans="1:12" ht="20.100000000000001" customHeight="1">
      <c r="A1709" s="22" t="s">
        <v>63</v>
      </c>
      <c r="B1709" s="22"/>
      <c r="C1709" s="22"/>
      <c r="D1709" s="22"/>
      <c r="E1709" s="22"/>
      <c r="F1709" s="22"/>
      <c r="G1709" s="23" t="s">
        <v>3</v>
      </c>
      <c r="H1709" s="24" t="s">
        <v>19</v>
      </c>
      <c r="I1709" s="24"/>
      <c r="J1709" s="24" t="s">
        <v>64</v>
      </c>
      <c r="K1709" s="24"/>
      <c r="L1709" s="23" t="s">
        <v>65</v>
      </c>
    </row>
    <row r="1710" spans="1:12" ht="15" customHeight="1">
      <c r="A1710" s="25" t="s">
        <v>66</v>
      </c>
      <c r="B1710" s="33" t="s">
        <v>67</v>
      </c>
      <c r="C1710" s="33"/>
      <c r="D1710" s="33"/>
      <c r="E1710" s="33"/>
      <c r="F1710" s="33"/>
      <c r="G1710" s="25" t="s">
        <v>68</v>
      </c>
      <c r="H1710" s="34">
        <v>1</v>
      </c>
      <c r="I1710" s="34"/>
      <c r="J1710" s="35">
        <v>29.94</v>
      </c>
      <c r="K1710" s="35"/>
      <c r="L1710" s="36">
        <f>ROUND(ROUND(H1710,8)*J1710,2)</f>
        <v>29.94</v>
      </c>
    </row>
    <row r="1711" spans="1:12" ht="15" customHeight="1">
      <c r="A1711" s="25" t="s">
        <v>443</v>
      </c>
      <c r="B1711" s="33" t="s">
        <v>444</v>
      </c>
      <c r="C1711" s="33"/>
      <c r="D1711" s="33"/>
      <c r="E1711" s="33"/>
      <c r="F1711" s="33"/>
      <c r="G1711" s="25" t="s">
        <v>68</v>
      </c>
      <c r="H1711" s="34">
        <v>0.5</v>
      </c>
      <c r="I1711" s="34"/>
      <c r="J1711" s="35">
        <v>35.479999999999997</v>
      </c>
      <c r="K1711" s="35"/>
      <c r="L1711" s="36">
        <f>ROUND(ROUND(H1711,8)*J1711,2)</f>
        <v>17.739999999999998</v>
      </c>
    </row>
    <row r="1712" spans="1:12" ht="15" customHeight="1">
      <c r="A1712" s="25" t="s">
        <v>69</v>
      </c>
      <c r="B1712" s="33" t="s">
        <v>70</v>
      </c>
      <c r="C1712" s="33"/>
      <c r="D1712" s="33"/>
      <c r="E1712" s="33"/>
      <c r="F1712" s="33"/>
      <c r="G1712" s="25" t="s">
        <v>68</v>
      </c>
      <c r="H1712" s="34">
        <v>1</v>
      </c>
      <c r="I1712" s="34"/>
      <c r="J1712" s="35">
        <v>23.6</v>
      </c>
      <c r="K1712" s="35"/>
      <c r="L1712" s="36">
        <f>ROUND(ROUND(H1712,8)*J1712,2)</f>
        <v>23.6</v>
      </c>
    </row>
    <row r="1713" spans="1:12" ht="15" customHeight="1">
      <c r="A1713" s="3"/>
      <c r="B1713" s="3"/>
      <c r="C1713" s="3"/>
      <c r="D1713" s="3"/>
      <c r="E1713" s="3"/>
      <c r="F1713" s="3"/>
      <c r="G1713" s="3"/>
      <c r="H1713" s="30" t="s">
        <v>71</v>
      </c>
      <c r="I1713" s="30"/>
      <c r="J1713" s="30"/>
      <c r="K1713" s="30"/>
      <c r="L1713" s="37">
        <f>SUM(L1710:L1712)</f>
        <v>71.28</v>
      </c>
    </row>
    <row r="1714" spans="1:12" ht="15" customHeight="1">
      <c r="A1714" s="3"/>
      <c r="B1714" s="3"/>
      <c r="C1714" s="3"/>
      <c r="D1714" s="3"/>
      <c r="E1714" s="3"/>
      <c r="F1714" s="3"/>
      <c r="G1714" s="3"/>
      <c r="H1714" s="18" t="s">
        <v>72</v>
      </c>
      <c r="I1714" s="18"/>
      <c r="J1714" s="18"/>
      <c r="K1714" s="18"/>
      <c r="L1714" s="32">
        <f>SUM(L1708,L1713)</f>
        <v>171.78539999999998</v>
      </c>
    </row>
    <row r="1715" spans="1:12" ht="15" customHeight="1">
      <c r="A1715" s="3"/>
      <c r="B1715" s="3"/>
      <c r="C1715" s="3"/>
      <c r="D1715" s="3"/>
      <c r="E1715" s="3"/>
      <c r="F1715" s="3"/>
      <c r="G1715" s="3"/>
      <c r="H1715" s="18" t="s">
        <v>73</v>
      </c>
      <c r="I1715" s="18"/>
      <c r="J1715" s="18"/>
      <c r="K1715" s="18"/>
      <c r="L1715" s="38">
        <v>4</v>
      </c>
    </row>
    <row r="1716" spans="1:12" ht="15" customHeight="1">
      <c r="A1716" s="3"/>
      <c r="B1716" s="3"/>
      <c r="C1716" s="3"/>
      <c r="D1716" s="3"/>
      <c r="E1716" s="3"/>
      <c r="F1716" s="3"/>
      <c r="G1716" s="3"/>
      <c r="H1716" s="18" t="s">
        <v>74</v>
      </c>
      <c r="I1716" s="18"/>
      <c r="J1716" s="18"/>
      <c r="K1716" s="18"/>
      <c r="L1716" s="32">
        <f>ROUND(L1714/L1715,4)</f>
        <v>42.946399999999997</v>
      </c>
    </row>
    <row r="1717" spans="1:12" ht="15" customHeight="1">
      <c r="A1717" s="3"/>
      <c r="B1717" s="3"/>
      <c r="C1717" s="3"/>
      <c r="D1717" s="3"/>
      <c r="E1717" s="3"/>
      <c r="F1717" s="3"/>
      <c r="G1717" s="3"/>
      <c r="H1717" s="18" t="s">
        <v>130</v>
      </c>
      <c r="I1717" s="18"/>
      <c r="J1717" s="18"/>
      <c r="K1717" s="18"/>
      <c r="L1717" s="32">
        <f>ROUND((((D1707*J1707)+L1713)/L1715)*0.03632,4)</f>
        <v>1.2736000000000001</v>
      </c>
    </row>
    <row r="1718" spans="1:12" ht="20.100000000000001" customHeight="1">
      <c r="A1718" s="22" t="s">
        <v>75</v>
      </c>
      <c r="B1718" s="22"/>
      <c r="C1718" s="22"/>
      <c r="D1718" s="22"/>
      <c r="E1718" s="22"/>
      <c r="F1718" s="22"/>
      <c r="G1718" s="23" t="s">
        <v>3</v>
      </c>
      <c r="H1718" s="24" t="s">
        <v>19</v>
      </c>
      <c r="I1718" s="24"/>
      <c r="J1718" s="24" t="s">
        <v>76</v>
      </c>
      <c r="K1718" s="24"/>
      <c r="L1718" s="23" t="s">
        <v>20</v>
      </c>
    </row>
    <row r="1719" spans="1:12" ht="15.95" customHeight="1">
      <c r="A1719" s="25" t="s">
        <v>445</v>
      </c>
      <c r="B1719" s="26" t="s">
        <v>446</v>
      </c>
      <c r="C1719" s="26"/>
      <c r="D1719" s="26"/>
      <c r="E1719" s="26"/>
      <c r="F1719" s="26"/>
      <c r="G1719" s="25" t="s">
        <v>84</v>
      </c>
      <c r="H1719" s="34">
        <v>0.69699999999999995</v>
      </c>
      <c r="I1719" s="34"/>
      <c r="J1719" s="28">
        <v>37.46</v>
      </c>
      <c r="K1719" s="28"/>
      <c r="L1719" s="29">
        <f>ROUND(ROUND(H1719,8)*J1719,2)</f>
        <v>26.11</v>
      </c>
    </row>
    <row r="1720" spans="1:12" ht="15" customHeight="1">
      <c r="A1720" s="25" t="s">
        <v>447</v>
      </c>
      <c r="B1720" s="26" t="s">
        <v>448</v>
      </c>
      <c r="C1720" s="26"/>
      <c r="D1720" s="26"/>
      <c r="E1720" s="26"/>
      <c r="F1720" s="26"/>
      <c r="G1720" s="25" t="s">
        <v>23</v>
      </c>
      <c r="H1720" s="34">
        <v>3</v>
      </c>
      <c r="I1720" s="34"/>
      <c r="J1720" s="28">
        <v>16</v>
      </c>
      <c r="K1720" s="28"/>
      <c r="L1720" s="29">
        <f>ROUND(ROUND(H1720,8)*J1720,2)</f>
        <v>48</v>
      </c>
    </row>
    <row r="1721" spans="1:12" ht="15" customHeight="1">
      <c r="A1721" s="25" t="s">
        <v>449</v>
      </c>
      <c r="B1721" s="26" t="s">
        <v>450</v>
      </c>
      <c r="C1721" s="26"/>
      <c r="D1721" s="26"/>
      <c r="E1721" s="26"/>
      <c r="F1721" s="26"/>
      <c r="G1721" s="25" t="s">
        <v>299</v>
      </c>
      <c r="H1721" s="34">
        <v>0.25622</v>
      </c>
      <c r="I1721" s="34"/>
      <c r="J1721" s="28">
        <v>29.6</v>
      </c>
      <c r="K1721" s="28"/>
      <c r="L1721" s="29">
        <f>ROUND(ROUND(H1721,8)*J1721,2)</f>
        <v>7.58</v>
      </c>
    </row>
    <row r="1722" spans="1:12" ht="15" customHeight="1">
      <c r="A1722" s="3"/>
      <c r="B1722" s="3"/>
      <c r="C1722" s="3"/>
      <c r="D1722" s="3"/>
      <c r="E1722" s="3"/>
      <c r="F1722" s="3"/>
      <c r="G1722" s="3"/>
      <c r="H1722" s="30" t="s">
        <v>87</v>
      </c>
      <c r="I1722" s="30"/>
      <c r="J1722" s="30"/>
      <c r="K1722" s="30"/>
      <c r="L1722" s="31">
        <f>SUM(L1719:L1721)</f>
        <v>81.69</v>
      </c>
    </row>
    <row r="1723" spans="1:12" ht="20.100000000000001" customHeight="1">
      <c r="A1723" s="22" t="s">
        <v>18</v>
      </c>
      <c r="B1723" s="22"/>
      <c r="C1723" s="22"/>
      <c r="D1723" s="22"/>
      <c r="E1723" s="22"/>
      <c r="F1723" s="22"/>
      <c r="G1723" s="23" t="s">
        <v>3</v>
      </c>
      <c r="H1723" s="24" t="s">
        <v>19</v>
      </c>
      <c r="I1723" s="24"/>
      <c r="J1723" s="24" t="s">
        <v>5</v>
      </c>
      <c r="K1723" s="24"/>
      <c r="L1723" s="23" t="s">
        <v>20</v>
      </c>
    </row>
    <row r="1724" spans="1:12" ht="15.95" customHeight="1">
      <c r="A1724" s="25" t="s">
        <v>321</v>
      </c>
      <c r="B1724" s="26" t="s">
        <v>322</v>
      </c>
      <c r="C1724" s="26"/>
      <c r="D1724" s="26"/>
      <c r="E1724" s="26"/>
      <c r="F1724" s="26"/>
      <c r="G1724" s="25" t="s">
        <v>26</v>
      </c>
      <c r="H1724" s="27">
        <v>3.7499999999999999E-3</v>
      </c>
      <c r="I1724" s="27"/>
      <c r="J1724" s="28">
        <v>398.63</v>
      </c>
      <c r="K1724" s="28"/>
      <c r="L1724" s="29">
        <f>ROUND(ROUND(H1724,8)*J1724,2)</f>
        <v>1.49</v>
      </c>
    </row>
    <row r="1725" spans="1:12" ht="15" customHeight="1">
      <c r="A1725" s="25" t="s">
        <v>343</v>
      </c>
      <c r="B1725" s="26" t="s">
        <v>344</v>
      </c>
      <c r="C1725" s="26"/>
      <c r="D1725" s="26"/>
      <c r="E1725" s="26"/>
      <c r="F1725" s="26"/>
      <c r="G1725" s="25" t="s">
        <v>26</v>
      </c>
      <c r="H1725" s="27">
        <v>5.6550000000000003E-2</v>
      </c>
      <c r="I1725" s="27"/>
      <c r="J1725" s="28">
        <v>49.26</v>
      </c>
      <c r="K1725" s="28"/>
      <c r="L1725" s="29">
        <f>ROUND(ROUND(H1725,8)*J1725,2)</f>
        <v>2.79</v>
      </c>
    </row>
    <row r="1726" spans="1:12" ht="15" customHeight="1">
      <c r="A1726" s="25" t="s">
        <v>451</v>
      </c>
      <c r="B1726" s="26" t="s">
        <v>452</v>
      </c>
      <c r="C1726" s="26"/>
      <c r="D1726" s="26"/>
      <c r="E1726" s="26"/>
      <c r="F1726" s="26"/>
      <c r="G1726" s="25" t="s">
        <v>26</v>
      </c>
      <c r="H1726" s="27">
        <v>5.28E-2</v>
      </c>
      <c r="I1726" s="27"/>
      <c r="J1726" s="28">
        <v>19.989999999999998</v>
      </c>
      <c r="K1726" s="28"/>
      <c r="L1726" s="29">
        <f>ROUND(ROUND(H1726,8)*J1726,2)</f>
        <v>1.06</v>
      </c>
    </row>
    <row r="1727" spans="1:12" ht="15" customHeight="1">
      <c r="A1727" s="3"/>
      <c r="B1727" s="3"/>
      <c r="C1727" s="3"/>
      <c r="D1727" s="3"/>
      <c r="E1727" s="3"/>
      <c r="F1727" s="3"/>
      <c r="G1727" s="3"/>
      <c r="H1727" s="30" t="s">
        <v>38</v>
      </c>
      <c r="I1727" s="30"/>
      <c r="J1727" s="30"/>
      <c r="K1727" s="30"/>
      <c r="L1727" s="31">
        <f>SUM(L1724:L1726)</f>
        <v>5.34</v>
      </c>
    </row>
    <row r="1728" spans="1:12" ht="15" customHeight="1">
      <c r="A1728" s="22" t="s">
        <v>90</v>
      </c>
      <c r="B1728" s="22"/>
      <c r="C1728" s="22"/>
      <c r="D1728" s="7" t="s">
        <v>91</v>
      </c>
      <c r="E1728" s="7"/>
      <c r="F1728" s="7" t="s">
        <v>92</v>
      </c>
      <c r="G1728" s="7"/>
      <c r="H1728" s="7" t="s">
        <v>19</v>
      </c>
      <c r="I1728" s="7"/>
      <c r="J1728" s="7" t="s">
        <v>5</v>
      </c>
      <c r="K1728" s="7"/>
      <c r="L1728" s="8" t="s">
        <v>20</v>
      </c>
    </row>
    <row r="1729" spans="1:12" ht="27.95" customHeight="1">
      <c r="A1729" s="39" t="s">
        <v>445</v>
      </c>
      <c r="B1729" s="40" t="s">
        <v>453</v>
      </c>
      <c r="C1729" s="40"/>
      <c r="D1729" s="41" t="s">
        <v>94</v>
      </c>
      <c r="E1729" s="41"/>
      <c r="F1729" s="41" t="s">
        <v>95</v>
      </c>
      <c r="G1729" s="41"/>
      <c r="H1729" s="42">
        <v>6.9999999999999999E-4</v>
      </c>
      <c r="I1729" s="42"/>
      <c r="J1729" s="43">
        <v>35.43</v>
      </c>
      <c r="K1729" s="43"/>
      <c r="L1729" s="44">
        <f>ROUND(ROUND(H1729,8)*J1729,2)</f>
        <v>0.02</v>
      </c>
    </row>
    <row r="1730" spans="1:12" ht="20.100000000000001" customHeight="1">
      <c r="A1730" s="39" t="s">
        <v>447</v>
      </c>
      <c r="B1730" s="40" t="s">
        <v>454</v>
      </c>
      <c r="C1730" s="40"/>
      <c r="D1730" s="41" t="s">
        <v>94</v>
      </c>
      <c r="E1730" s="41"/>
      <c r="F1730" s="41" t="s">
        <v>95</v>
      </c>
      <c r="G1730" s="41"/>
      <c r="H1730" s="42">
        <v>1.9199999999999998E-2</v>
      </c>
      <c r="I1730" s="42"/>
      <c r="J1730" s="43">
        <v>35.43</v>
      </c>
      <c r="K1730" s="43"/>
      <c r="L1730" s="44">
        <f>ROUND(ROUND(H1730,8)*J1730,2)</f>
        <v>0.68</v>
      </c>
    </row>
    <row r="1731" spans="1:12" ht="20.100000000000001" customHeight="1">
      <c r="A1731" s="39" t="s">
        <v>449</v>
      </c>
      <c r="B1731" s="40" t="s">
        <v>455</v>
      </c>
      <c r="C1731" s="40"/>
      <c r="D1731" s="41" t="s">
        <v>94</v>
      </c>
      <c r="E1731" s="41"/>
      <c r="F1731" s="41" t="s">
        <v>95</v>
      </c>
      <c r="G1731" s="41"/>
      <c r="H1731" s="42">
        <v>3.5E-4</v>
      </c>
      <c r="I1731" s="42"/>
      <c r="J1731" s="43">
        <v>35.43</v>
      </c>
      <c r="K1731" s="43"/>
      <c r="L1731" s="44">
        <f>ROUND(ROUND(H1731,8)*J1731,2)</f>
        <v>0.01</v>
      </c>
    </row>
    <row r="1732" spans="1:12" ht="15" customHeight="1">
      <c r="A1732" s="3"/>
      <c r="B1732" s="3"/>
      <c r="C1732" s="3"/>
      <c r="D1732" s="3"/>
      <c r="E1732" s="3"/>
      <c r="F1732" s="3"/>
      <c r="G1732" s="3"/>
      <c r="H1732" s="30" t="s">
        <v>98</v>
      </c>
      <c r="I1732" s="30"/>
      <c r="J1732" s="30"/>
      <c r="K1732" s="30"/>
      <c r="L1732" s="29">
        <f>SUM(L1729:L1731)</f>
        <v>0.71000000000000008</v>
      </c>
    </row>
    <row r="1733" spans="1:12" ht="12.95" customHeight="1">
      <c r="A1733" s="22" t="s">
        <v>99</v>
      </c>
      <c r="B1733" s="22"/>
      <c r="C1733" s="7" t="s">
        <v>100</v>
      </c>
      <c r="D1733" s="7" t="s">
        <v>101</v>
      </c>
      <c r="E1733" s="7"/>
      <c r="F1733" s="7" t="s">
        <v>102</v>
      </c>
      <c r="G1733" s="7"/>
      <c r="H1733" s="7" t="s">
        <v>103</v>
      </c>
      <c r="I1733" s="7"/>
      <c r="J1733" s="7" t="s">
        <v>104</v>
      </c>
      <c r="K1733" s="7"/>
      <c r="L1733" s="7" t="s">
        <v>20</v>
      </c>
    </row>
    <row r="1734" spans="1:12" ht="12" customHeight="1">
      <c r="A1734" s="22"/>
      <c r="B1734" s="22"/>
      <c r="C1734" s="7"/>
      <c r="D1734" s="7"/>
      <c r="E1734" s="7"/>
      <c r="F1734" s="8" t="s">
        <v>105</v>
      </c>
      <c r="G1734" s="8" t="s">
        <v>106</v>
      </c>
      <c r="H1734" s="8" t="s">
        <v>105</v>
      </c>
      <c r="I1734" s="8" t="s">
        <v>106</v>
      </c>
      <c r="J1734" s="8" t="s">
        <v>105</v>
      </c>
      <c r="K1734" s="8" t="s">
        <v>106</v>
      </c>
      <c r="L1734" s="7"/>
    </row>
    <row r="1735" spans="1:12" ht="36" customHeight="1">
      <c r="A1735" s="39" t="s">
        <v>445</v>
      </c>
      <c r="B1735" s="45" t="s">
        <v>453</v>
      </c>
      <c r="C1735" s="39" t="s">
        <v>108</v>
      </c>
      <c r="D1735" s="42">
        <v>6.9999999999999999E-4</v>
      </c>
      <c r="E1735" s="42"/>
      <c r="F1735" s="46">
        <v>0</v>
      </c>
      <c r="G1735" s="44">
        <v>1.1100000000000001</v>
      </c>
      <c r="H1735" s="46">
        <v>0</v>
      </c>
      <c r="I1735" s="44">
        <v>0.89</v>
      </c>
      <c r="J1735" s="46">
        <v>0</v>
      </c>
      <c r="K1735" s="44">
        <v>0.73</v>
      </c>
      <c r="L1735" s="44">
        <f>ROUND(D1735*((ROUND(F1735*G1735,2)+ROUND(H1735*I1735,2)+ROUND(J1735*K1735,2))),2)</f>
        <v>0</v>
      </c>
    </row>
    <row r="1736" spans="1:12" ht="27.95" customHeight="1">
      <c r="A1736" s="39" t="s">
        <v>447</v>
      </c>
      <c r="B1736" s="45" t="s">
        <v>454</v>
      </c>
      <c r="C1736" s="39" t="s">
        <v>108</v>
      </c>
      <c r="D1736" s="42">
        <v>1.9199999999999998E-2</v>
      </c>
      <c r="E1736" s="42"/>
      <c r="F1736" s="46">
        <v>0</v>
      </c>
      <c r="G1736" s="44">
        <v>1.1100000000000001</v>
      </c>
      <c r="H1736" s="46">
        <v>0</v>
      </c>
      <c r="I1736" s="44">
        <v>0.89</v>
      </c>
      <c r="J1736" s="46">
        <v>0</v>
      </c>
      <c r="K1736" s="44">
        <v>0.73</v>
      </c>
      <c r="L1736" s="44">
        <f>ROUND(D1736*((ROUND(F1736*G1736,2)+ROUND(H1736*I1736,2)+ROUND(J1736*K1736,2))),2)</f>
        <v>0</v>
      </c>
    </row>
    <row r="1737" spans="1:12" ht="20.100000000000001" customHeight="1">
      <c r="A1737" s="39" t="s">
        <v>449</v>
      </c>
      <c r="B1737" s="45" t="s">
        <v>455</v>
      </c>
      <c r="C1737" s="39" t="s">
        <v>108</v>
      </c>
      <c r="D1737" s="42">
        <v>3.5E-4</v>
      </c>
      <c r="E1737" s="42"/>
      <c r="F1737" s="46">
        <v>0</v>
      </c>
      <c r="G1737" s="44">
        <v>1.1100000000000001</v>
      </c>
      <c r="H1737" s="46">
        <v>0</v>
      </c>
      <c r="I1737" s="44">
        <v>0.89</v>
      </c>
      <c r="J1737" s="46">
        <v>0</v>
      </c>
      <c r="K1737" s="44">
        <v>0.73</v>
      </c>
      <c r="L1737" s="44">
        <f>ROUND(D1737*((ROUND(F1737*G1737,2)+ROUND(H1737*I1737,2)+ROUND(J1737*K1737,2))),2)</f>
        <v>0</v>
      </c>
    </row>
    <row r="1738" spans="1:12" ht="15" customHeight="1">
      <c r="A1738" s="3"/>
      <c r="B1738" s="3"/>
      <c r="C1738" s="3"/>
      <c r="D1738" s="3"/>
      <c r="E1738" s="3"/>
      <c r="F1738" s="3"/>
      <c r="G1738" s="3"/>
      <c r="H1738" s="30" t="s">
        <v>111</v>
      </c>
      <c r="I1738" s="30"/>
      <c r="J1738" s="30"/>
      <c r="K1738" s="30"/>
      <c r="L1738" s="29">
        <f>SUM(L1734:L1737)</f>
        <v>0</v>
      </c>
    </row>
    <row r="1739" spans="1:12" ht="15" customHeight="1">
      <c r="A1739" s="3"/>
      <c r="B1739" s="3"/>
      <c r="C1739" s="3"/>
      <c r="D1739" s="3"/>
      <c r="E1739" s="3"/>
      <c r="F1739" s="3"/>
      <c r="G1739" s="3"/>
      <c r="H1739" s="18" t="s">
        <v>39</v>
      </c>
      <c r="I1739" s="18"/>
      <c r="J1739" s="18"/>
      <c r="K1739" s="18"/>
      <c r="L1739" s="32">
        <f>SUM(L1716,L1717,L1722,L1727,L1732,L1738)</f>
        <v>131.96</v>
      </c>
    </row>
    <row r="1740" spans="1:12" ht="15" customHeight="1">
      <c r="A1740" s="3"/>
      <c r="B1740" s="3"/>
      <c r="C1740" s="3"/>
      <c r="D1740" s="3"/>
      <c r="E1740" s="3"/>
      <c r="F1740" s="3"/>
      <c r="G1740" s="3"/>
      <c r="H1740" s="18" t="s">
        <v>13</v>
      </c>
      <c r="I1740" s="18"/>
      <c r="J1740" s="18"/>
      <c r="K1740" s="18"/>
      <c r="L1740" s="19">
        <f>ROUND(SUM(L1739),4)</f>
        <v>131.96</v>
      </c>
    </row>
    <row r="1741" spans="1:12" ht="9.9499999999999993" customHeight="1">
      <c r="A1741" s="3"/>
      <c r="B1741" s="3"/>
      <c r="C1741" s="3"/>
      <c r="D1741" s="3"/>
      <c r="E1741" s="3"/>
      <c r="F1741" s="3"/>
      <c r="G1741" s="3"/>
      <c r="H1741" s="4"/>
      <c r="I1741" s="4"/>
      <c r="J1741" s="4"/>
      <c r="K1741" s="4"/>
      <c r="L1741" s="4"/>
    </row>
    <row r="1742" spans="1:12" ht="20.100000000000001" customHeight="1">
      <c r="A1742" s="5" t="s">
        <v>501</v>
      </c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</row>
    <row r="1743" spans="1:12" ht="20.100000000000001" customHeight="1">
      <c r="A1743" s="22" t="s">
        <v>75</v>
      </c>
      <c r="B1743" s="22"/>
      <c r="C1743" s="22"/>
      <c r="D1743" s="22"/>
      <c r="E1743" s="22"/>
      <c r="F1743" s="22"/>
      <c r="G1743" s="23" t="s">
        <v>3</v>
      </c>
      <c r="H1743" s="24" t="s">
        <v>19</v>
      </c>
      <c r="I1743" s="24"/>
      <c r="J1743" s="24" t="s">
        <v>76</v>
      </c>
      <c r="K1743" s="24"/>
      <c r="L1743" s="23" t="s">
        <v>20</v>
      </c>
    </row>
    <row r="1744" spans="1:12" ht="15.95" customHeight="1">
      <c r="A1744" s="25" t="s">
        <v>445</v>
      </c>
      <c r="B1744" s="26" t="s">
        <v>446</v>
      </c>
      <c r="C1744" s="26"/>
      <c r="D1744" s="26"/>
      <c r="E1744" s="26"/>
      <c r="F1744" s="26"/>
      <c r="G1744" s="25" t="s">
        <v>84</v>
      </c>
      <c r="H1744" s="34">
        <v>1.16E-3</v>
      </c>
      <c r="I1744" s="34"/>
      <c r="J1744" s="28">
        <v>37.46</v>
      </c>
      <c r="K1744" s="28"/>
      <c r="L1744" s="29">
        <f>ROUND(ROUND(H1744,8)*J1744,2)</f>
        <v>0.04</v>
      </c>
    </row>
    <row r="1745" spans="1:12" ht="15" customHeight="1">
      <c r="A1745" s="3"/>
      <c r="B1745" s="3"/>
      <c r="C1745" s="3"/>
      <c r="D1745" s="3"/>
      <c r="E1745" s="3"/>
      <c r="F1745" s="3"/>
      <c r="G1745" s="3"/>
      <c r="H1745" s="30" t="s">
        <v>87</v>
      </c>
      <c r="I1745" s="30"/>
      <c r="J1745" s="30"/>
      <c r="K1745" s="30"/>
      <c r="L1745" s="31">
        <f>SUM(L1744:L1744)</f>
        <v>0.04</v>
      </c>
    </row>
    <row r="1746" spans="1:12" ht="20.100000000000001" customHeight="1">
      <c r="A1746" s="22" t="s">
        <v>18</v>
      </c>
      <c r="B1746" s="22"/>
      <c r="C1746" s="22"/>
      <c r="D1746" s="22"/>
      <c r="E1746" s="22"/>
      <c r="F1746" s="22"/>
      <c r="G1746" s="23" t="s">
        <v>3</v>
      </c>
      <c r="H1746" s="24" t="s">
        <v>19</v>
      </c>
      <c r="I1746" s="24"/>
      <c r="J1746" s="24" t="s">
        <v>5</v>
      </c>
      <c r="K1746" s="24"/>
      <c r="L1746" s="23" t="s">
        <v>20</v>
      </c>
    </row>
    <row r="1747" spans="1:12" ht="15" customHeight="1">
      <c r="A1747" s="25" t="s">
        <v>502</v>
      </c>
      <c r="B1747" s="26" t="s">
        <v>503</v>
      </c>
      <c r="C1747" s="26"/>
      <c r="D1747" s="26"/>
      <c r="E1747" s="26"/>
      <c r="F1747" s="26"/>
      <c r="G1747" s="25" t="s">
        <v>31</v>
      </c>
      <c r="H1747" s="27">
        <v>1.67E-3</v>
      </c>
      <c r="I1747" s="27"/>
      <c r="J1747" s="28">
        <v>393.86</v>
      </c>
      <c r="K1747" s="28"/>
      <c r="L1747" s="29">
        <f>ROUND(ROUND(H1747,8)*J1747,2)</f>
        <v>0.66</v>
      </c>
    </row>
    <row r="1748" spans="1:12" ht="15" customHeight="1">
      <c r="A1748" s="25" t="s">
        <v>504</v>
      </c>
      <c r="B1748" s="26" t="s">
        <v>505</v>
      </c>
      <c r="C1748" s="26"/>
      <c r="D1748" s="26"/>
      <c r="E1748" s="26"/>
      <c r="F1748" s="26"/>
      <c r="G1748" s="25" t="s">
        <v>10</v>
      </c>
      <c r="H1748" s="27">
        <v>1.67E-3</v>
      </c>
      <c r="I1748" s="27"/>
      <c r="J1748" s="28">
        <v>378.75</v>
      </c>
      <c r="K1748" s="28"/>
      <c r="L1748" s="29">
        <f>ROUND(ROUND(H1748,8)*J1748,2)</f>
        <v>0.63</v>
      </c>
    </row>
    <row r="1749" spans="1:12" ht="15" customHeight="1">
      <c r="A1749" s="3"/>
      <c r="B1749" s="3"/>
      <c r="C1749" s="3"/>
      <c r="D1749" s="3"/>
      <c r="E1749" s="3"/>
      <c r="F1749" s="3"/>
      <c r="G1749" s="3"/>
      <c r="H1749" s="30" t="s">
        <v>38</v>
      </c>
      <c r="I1749" s="30"/>
      <c r="J1749" s="30"/>
      <c r="K1749" s="30"/>
      <c r="L1749" s="31">
        <f>SUM(L1747:L1748)</f>
        <v>1.29</v>
      </c>
    </row>
    <row r="1750" spans="1:12" ht="15" customHeight="1">
      <c r="A1750" s="22" t="s">
        <v>90</v>
      </c>
      <c r="B1750" s="22"/>
      <c r="C1750" s="22"/>
      <c r="D1750" s="7" t="s">
        <v>91</v>
      </c>
      <c r="E1750" s="7"/>
      <c r="F1750" s="7" t="s">
        <v>92</v>
      </c>
      <c r="G1750" s="7"/>
      <c r="H1750" s="7" t="s">
        <v>19</v>
      </c>
      <c r="I1750" s="7"/>
      <c r="J1750" s="7" t="s">
        <v>5</v>
      </c>
      <c r="K1750" s="7"/>
      <c r="L1750" s="8" t="s">
        <v>20</v>
      </c>
    </row>
    <row r="1751" spans="1:12" ht="27.95" customHeight="1">
      <c r="A1751" s="39" t="s">
        <v>445</v>
      </c>
      <c r="B1751" s="40" t="s">
        <v>453</v>
      </c>
      <c r="C1751" s="40"/>
      <c r="D1751" s="41" t="s">
        <v>94</v>
      </c>
      <c r="E1751" s="41"/>
      <c r="F1751" s="41" t="s">
        <v>95</v>
      </c>
      <c r="G1751" s="41"/>
      <c r="H1751" s="42">
        <v>6.9999999999999999E-4</v>
      </c>
      <c r="I1751" s="42"/>
      <c r="J1751" s="43">
        <v>35.43</v>
      </c>
      <c r="K1751" s="43"/>
      <c r="L1751" s="44">
        <f>ROUND(ROUND(H1751,8)*J1751,2)</f>
        <v>0.02</v>
      </c>
    </row>
    <row r="1752" spans="1:12" ht="20.100000000000001" customHeight="1">
      <c r="A1752" s="39" t="s">
        <v>502</v>
      </c>
      <c r="B1752" s="40" t="s">
        <v>506</v>
      </c>
      <c r="C1752" s="40"/>
      <c r="D1752" s="41" t="s">
        <v>94</v>
      </c>
      <c r="E1752" s="41"/>
      <c r="F1752" s="41" t="s">
        <v>95</v>
      </c>
      <c r="G1752" s="41"/>
      <c r="H1752" s="42">
        <v>1.24E-2</v>
      </c>
      <c r="I1752" s="42"/>
      <c r="J1752" s="43">
        <v>35.43</v>
      </c>
      <c r="K1752" s="43"/>
      <c r="L1752" s="44">
        <f>ROUND(ROUND(H1752,8)*J1752,2)</f>
        <v>0.44</v>
      </c>
    </row>
    <row r="1753" spans="1:12" ht="20.100000000000001" customHeight="1">
      <c r="A1753" s="39" t="s">
        <v>504</v>
      </c>
      <c r="B1753" s="40" t="s">
        <v>507</v>
      </c>
      <c r="C1753" s="40"/>
      <c r="D1753" s="41" t="s">
        <v>94</v>
      </c>
      <c r="E1753" s="41"/>
      <c r="F1753" s="41" t="s">
        <v>95</v>
      </c>
      <c r="G1753" s="41"/>
      <c r="H1753" s="42">
        <v>6.7379999999999995E-2</v>
      </c>
      <c r="I1753" s="42"/>
      <c r="J1753" s="43">
        <v>35.43</v>
      </c>
      <c r="K1753" s="43"/>
      <c r="L1753" s="44">
        <f>ROUND(ROUND(H1753,8)*J1753,2)</f>
        <v>2.39</v>
      </c>
    </row>
    <row r="1754" spans="1:12" ht="15" customHeight="1">
      <c r="A1754" s="3"/>
      <c r="B1754" s="3"/>
      <c r="C1754" s="3"/>
      <c r="D1754" s="3"/>
      <c r="E1754" s="3"/>
      <c r="F1754" s="3"/>
      <c r="G1754" s="3"/>
      <c r="H1754" s="30" t="s">
        <v>98</v>
      </c>
      <c r="I1754" s="30"/>
      <c r="J1754" s="30"/>
      <c r="K1754" s="30"/>
      <c r="L1754" s="29">
        <f>SUM(L1751:L1753)</f>
        <v>2.85</v>
      </c>
    </row>
    <row r="1755" spans="1:12" ht="12.95" customHeight="1">
      <c r="A1755" s="22" t="s">
        <v>99</v>
      </c>
      <c r="B1755" s="22"/>
      <c r="C1755" s="7" t="s">
        <v>100</v>
      </c>
      <c r="D1755" s="7" t="s">
        <v>101</v>
      </c>
      <c r="E1755" s="7"/>
      <c r="F1755" s="7" t="s">
        <v>102</v>
      </c>
      <c r="G1755" s="7"/>
      <c r="H1755" s="7" t="s">
        <v>103</v>
      </c>
      <c r="I1755" s="7"/>
      <c r="J1755" s="7" t="s">
        <v>104</v>
      </c>
      <c r="K1755" s="7"/>
      <c r="L1755" s="7" t="s">
        <v>20</v>
      </c>
    </row>
    <row r="1756" spans="1:12" ht="12" customHeight="1">
      <c r="A1756" s="22"/>
      <c r="B1756" s="22"/>
      <c r="C1756" s="7"/>
      <c r="D1756" s="7"/>
      <c r="E1756" s="7"/>
      <c r="F1756" s="8" t="s">
        <v>105</v>
      </c>
      <c r="G1756" s="8" t="s">
        <v>106</v>
      </c>
      <c r="H1756" s="8" t="s">
        <v>105</v>
      </c>
      <c r="I1756" s="8" t="s">
        <v>106</v>
      </c>
      <c r="J1756" s="8" t="s">
        <v>105</v>
      </c>
      <c r="K1756" s="8" t="s">
        <v>106</v>
      </c>
      <c r="L1756" s="7"/>
    </row>
    <row r="1757" spans="1:12" ht="36" customHeight="1">
      <c r="A1757" s="39" t="s">
        <v>445</v>
      </c>
      <c r="B1757" s="45" t="s">
        <v>453</v>
      </c>
      <c r="C1757" s="39" t="s">
        <v>108</v>
      </c>
      <c r="D1757" s="42">
        <v>6.9999999999999999E-4</v>
      </c>
      <c r="E1757" s="42"/>
      <c r="F1757" s="46">
        <v>0</v>
      </c>
      <c r="G1757" s="44">
        <v>1.1100000000000001</v>
      </c>
      <c r="H1757" s="46">
        <v>0</v>
      </c>
      <c r="I1757" s="44">
        <v>0.89</v>
      </c>
      <c r="J1757" s="46">
        <v>0</v>
      </c>
      <c r="K1757" s="44">
        <v>0.73</v>
      </c>
      <c r="L1757" s="44">
        <f>ROUND(D1757*((ROUND(F1757*G1757,2)+ROUND(H1757*I1757,2)+ROUND(J1757*K1757,2))),2)</f>
        <v>0</v>
      </c>
    </row>
    <row r="1758" spans="1:12" ht="27.95" customHeight="1">
      <c r="A1758" s="39" t="s">
        <v>502</v>
      </c>
      <c r="B1758" s="45" t="s">
        <v>506</v>
      </c>
      <c r="C1758" s="39" t="s">
        <v>108</v>
      </c>
      <c r="D1758" s="42">
        <v>1.24E-2</v>
      </c>
      <c r="E1758" s="42"/>
      <c r="F1758" s="46">
        <v>0</v>
      </c>
      <c r="G1758" s="44">
        <v>1.1100000000000001</v>
      </c>
      <c r="H1758" s="46">
        <v>0</v>
      </c>
      <c r="I1758" s="44">
        <v>0.89</v>
      </c>
      <c r="J1758" s="46">
        <v>0</v>
      </c>
      <c r="K1758" s="44">
        <v>0.73</v>
      </c>
      <c r="L1758" s="44">
        <f>ROUND(D1758*((ROUND(F1758*G1758,2)+ROUND(H1758*I1758,2)+ROUND(J1758*K1758,2))),2)</f>
        <v>0</v>
      </c>
    </row>
    <row r="1759" spans="1:12" ht="27.95" customHeight="1">
      <c r="A1759" s="39" t="s">
        <v>504</v>
      </c>
      <c r="B1759" s="45" t="s">
        <v>507</v>
      </c>
      <c r="C1759" s="39" t="s">
        <v>108</v>
      </c>
      <c r="D1759" s="42">
        <v>6.7379999999999995E-2</v>
      </c>
      <c r="E1759" s="42"/>
      <c r="F1759" s="46">
        <v>0</v>
      </c>
      <c r="G1759" s="44">
        <v>1.1100000000000001</v>
      </c>
      <c r="H1759" s="46">
        <v>0</v>
      </c>
      <c r="I1759" s="44">
        <v>0.89</v>
      </c>
      <c r="J1759" s="46">
        <v>0</v>
      </c>
      <c r="K1759" s="44">
        <v>0.73</v>
      </c>
      <c r="L1759" s="44">
        <f>ROUND(D1759*((ROUND(F1759*G1759,2)+ROUND(H1759*I1759,2)+ROUND(J1759*K1759,2))),2)</f>
        <v>0</v>
      </c>
    </row>
    <row r="1760" spans="1:12" ht="15" customHeight="1">
      <c r="A1760" s="3"/>
      <c r="B1760" s="3"/>
      <c r="C1760" s="3"/>
      <c r="D1760" s="3"/>
      <c r="E1760" s="3"/>
      <c r="F1760" s="3"/>
      <c r="G1760" s="3"/>
      <c r="H1760" s="30" t="s">
        <v>111</v>
      </c>
      <c r="I1760" s="30"/>
      <c r="J1760" s="30"/>
      <c r="K1760" s="30"/>
      <c r="L1760" s="29">
        <f>SUM(L1756:L1759)</f>
        <v>0</v>
      </c>
    </row>
    <row r="1761" spans="1:12" ht="15" customHeight="1">
      <c r="A1761" s="3"/>
      <c r="B1761" s="3"/>
      <c r="C1761" s="3"/>
      <c r="D1761" s="3"/>
      <c r="E1761" s="3"/>
      <c r="F1761" s="3"/>
      <c r="G1761" s="3"/>
      <c r="H1761" s="18" t="s">
        <v>39</v>
      </c>
      <c r="I1761" s="18"/>
      <c r="J1761" s="18"/>
      <c r="K1761" s="18"/>
      <c r="L1761" s="32">
        <f>SUM(L1745,L1749,L1754,L1760)</f>
        <v>4.18</v>
      </c>
    </row>
    <row r="1762" spans="1:12" ht="15" customHeight="1">
      <c r="A1762" s="3"/>
      <c r="B1762" s="3"/>
      <c r="C1762" s="3"/>
      <c r="D1762" s="3"/>
      <c r="E1762" s="3"/>
      <c r="F1762" s="3"/>
      <c r="G1762" s="3"/>
      <c r="H1762" s="18" t="s">
        <v>13</v>
      </c>
      <c r="I1762" s="18"/>
      <c r="J1762" s="18"/>
      <c r="K1762" s="18"/>
      <c r="L1762" s="19">
        <f>ROUND(SUM(L1761),4)</f>
        <v>4.18</v>
      </c>
    </row>
    <row r="1763" spans="1:12" ht="9.9499999999999993" customHeight="1">
      <c r="A1763" s="3"/>
      <c r="B1763" s="3"/>
      <c r="C1763" s="3"/>
      <c r="D1763" s="3"/>
      <c r="E1763" s="3"/>
      <c r="F1763" s="3"/>
      <c r="G1763" s="3"/>
      <c r="H1763" s="4"/>
      <c r="I1763" s="4"/>
      <c r="J1763" s="4"/>
      <c r="K1763" s="4"/>
      <c r="L1763" s="4"/>
    </row>
    <row r="1764" spans="1:12" ht="20.100000000000001" customHeight="1">
      <c r="A1764" s="5" t="s">
        <v>508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</row>
    <row r="1765" spans="1:12" ht="20.100000000000001" customHeight="1">
      <c r="A1765" s="22" t="s">
        <v>75</v>
      </c>
      <c r="B1765" s="22"/>
      <c r="C1765" s="22"/>
      <c r="D1765" s="22"/>
      <c r="E1765" s="22"/>
      <c r="F1765" s="22"/>
      <c r="G1765" s="23" t="s">
        <v>3</v>
      </c>
      <c r="H1765" s="24" t="s">
        <v>19</v>
      </c>
      <c r="I1765" s="24"/>
      <c r="J1765" s="24" t="s">
        <v>76</v>
      </c>
      <c r="K1765" s="24"/>
      <c r="L1765" s="23" t="s">
        <v>20</v>
      </c>
    </row>
    <row r="1766" spans="1:12" ht="15.95" customHeight="1">
      <c r="A1766" s="25" t="s">
        <v>445</v>
      </c>
      <c r="B1766" s="26" t="s">
        <v>446</v>
      </c>
      <c r="C1766" s="26"/>
      <c r="D1766" s="26"/>
      <c r="E1766" s="26"/>
      <c r="F1766" s="26"/>
      <c r="G1766" s="25" t="s">
        <v>84</v>
      </c>
      <c r="H1766" s="34">
        <v>1.16E-3</v>
      </c>
      <c r="I1766" s="34"/>
      <c r="J1766" s="28">
        <v>37.46</v>
      </c>
      <c r="K1766" s="28"/>
      <c r="L1766" s="29">
        <f>ROUND(ROUND(H1766,8)*J1766,2)</f>
        <v>0.04</v>
      </c>
    </row>
    <row r="1767" spans="1:12" ht="15" customHeight="1">
      <c r="A1767" s="3"/>
      <c r="B1767" s="3"/>
      <c r="C1767" s="3"/>
      <c r="D1767" s="3"/>
      <c r="E1767" s="3"/>
      <c r="F1767" s="3"/>
      <c r="G1767" s="3"/>
      <c r="H1767" s="30" t="s">
        <v>87</v>
      </c>
      <c r="I1767" s="30"/>
      <c r="J1767" s="30"/>
      <c r="K1767" s="30"/>
      <c r="L1767" s="31">
        <f>SUM(L1766:L1766)</f>
        <v>0.04</v>
      </c>
    </row>
    <row r="1768" spans="1:12" ht="20.100000000000001" customHeight="1">
      <c r="A1768" s="22" t="s">
        <v>18</v>
      </c>
      <c r="B1768" s="22"/>
      <c r="C1768" s="22"/>
      <c r="D1768" s="22"/>
      <c r="E1768" s="22"/>
      <c r="F1768" s="22"/>
      <c r="G1768" s="23" t="s">
        <v>3</v>
      </c>
      <c r="H1768" s="24" t="s">
        <v>19</v>
      </c>
      <c r="I1768" s="24"/>
      <c r="J1768" s="24" t="s">
        <v>5</v>
      </c>
      <c r="K1768" s="24"/>
      <c r="L1768" s="23" t="s">
        <v>20</v>
      </c>
    </row>
    <row r="1769" spans="1:12" ht="15" customHeight="1">
      <c r="A1769" s="25" t="s">
        <v>502</v>
      </c>
      <c r="B1769" s="26" t="s">
        <v>503</v>
      </c>
      <c r="C1769" s="26"/>
      <c r="D1769" s="26"/>
      <c r="E1769" s="26"/>
      <c r="F1769" s="26"/>
      <c r="G1769" s="25" t="s">
        <v>31</v>
      </c>
      <c r="H1769" s="27">
        <v>1.31E-3</v>
      </c>
      <c r="I1769" s="27"/>
      <c r="J1769" s="28">
        <v>393.86</v>
      </c>
      <c r="K1769" s="28"/>
      <c r="L1769" s="29">
        <f>ROUND(ROUND(H1769,8)*J1769,2)</f>
        <v>0.52</v>
      </c>
    </row>
    <row r="1770" spans="1:12" ht="15" customHeight="1">
      <c r="A1770" s="25" t="s">
        <v>504</v>
      </c>
      <c r="B1770" s="26" t="s">
        <v>505</v>
      </c>
      <c r="C1770" s="26"/>
      <c r="D1770" s="26"/>
      <c r="E1770" s="26"/>
      <c r="F1770" s="26"/>
      <c r="G1770" s="25" t="s">
        <v>10</v>
      </c>
      <c r="H1770" s="27">
        <v>1.67E-3</v>
      </c>
      <c r="I1770" s="27"/>
      <c r="J1770" s="28">
        <v>378.75</v>
      </c>
      <c r="K1770" s="28"/>
      <c r="L1770" s="29">
        <f>ROUND(ROUND(H1770,8)*J1770,2)</f>
        <v>0.63</v>
      </c>
    </row>
    <row r="1771" spans="1:12" ht="15" customHeight="1">
      <c r="A1771" s="3"/>
      <c r="B1771" s="3"/>
      <c r="C1771" s="3"/>
      <c r="D1771" s="3"/>
      <c r="E1771" s="3"/>
      <c r="F1771" s="3"/>
      <c r="G1771" s="3"/>
      <c r="H1771" s="30" t="s">
        <v>38</v>
      </c>
      <c r="I1771" s="30"/>
      <c r="J1771" s="30"/>
      <c r="K1771" s="30"/>
      <c r="L1771" s="31">
        <f>SUM(L1769:L1770)</f>
        <v>1.1499999999999999</v>
      </c>
    </row>
    <row r="1772" spans="1:12" ht="15" customHeight="1">
      <c r="A1772" s="22" t="s">
        <v>90</v>
      </c>
      <c r="B1772" s="22"/>
      <c r="C1772" s="22"/>
      <c r="D1772" s="7" t="s">
        <v>91</v>
      </c>
      <c r="E1772" s="7"/>
      <c r="F1772" s="7" t="s">
        <v>92</v>
      </c>
      <c r="G1772" s="7"/>
      <c r="H1772" s="7" t="s">
        <v>19</v>
      </c>
      <c r="I1772" s="7"/>
      <c r="J1772" s="7" t="s">
        <v>5</v>
      </c>
      <c r="K1772" s="7"/>
      <c r="L1772" s="8" t="s">
        <v>20</v>
      </c>
    </row>
    <row r="1773" spans="1:12" ht="27.95" customHeight="1">
      <c r="A1773" s="39" t="s">
        <v>445</v>
      </c>
      <c r="B1773" s="40" t="s">
        <v>453</v>
      </c>
      <c r="C1773" s="40"/>
      <c r="D1773" s="41" t="s">
        <v>94</v>
      </c>
      <c r="E1773" s="41"/>
      <c r="F1773" s="41" t="s">
        <v>95</v>
      </c>
      <c r="G1773" s="41"/>
      <c r="H1773" s="42">
        <v>6.9999999999999999E-4</v>
      </c>
      <c r="I1773" s="42"/>
      <c r="J1773" s="43">
        <v>35.43</v>
      </c>
      <c r="K1773" s="43"/>
      <c r="L1773" s="44">
        <f>ROUND(ROUND(H1773,8)*J1773,2)</f>
        <v>0.02</v>
      </c>
    </row>
    <row r="1774" spans="1:12" ht="20.100000000000001" customHeight="1">
      <c r="A1774" s="39" t="s">
        <v>502</v>
      </c>
      <c r="B1774" s="40" t="s">
        <v>506</v>
      </c>
      <c r="C1774" s="40"/>
      <c r="D1774" s="41" t="s">
        <v>94</v>
      </c>
      <c r="E1774" s="41"/>
      <c r="F1774" s="41" t="s">
        <v>95</v>
      </c>
      <c r="G1774" s="41"/>
      <c r="H1774" s="42">
        <v>9.7400000000000004E-3</v>
      </c>
      <c r="I1774" s="42"/>
      <c r="J1774" s="43">
        <v>35.43</v>
      </c>
      <c r="K1774" s="43"/>
      <c r="L1774" s="44">
        <f>ROUND(ROUND(H1774,8)*J1774,2)</f>
        <v>0.35</v>
      </c>
    </row>
    <row r="1775" spans="1:12" ht="20.100000000000001" customHeight="1">
      <c r="A1775" s="39" t="s">
        <v>504</v>
      </c>
      <c r="B1775" s="40" t="s">
        <v>507</v>
      </c>
      <c r="C1775" s="40"/>
      <c r="D1775" s="41" t="s">
        <v>94</v>
      </c>
      <c r="E1775" s="41"/>
      <c r="F1775" s="41" t="s">
        <v>95</v>
      </c>
      <c r="G1775" s="41"/>
      <c r="H1775" s="42">
        <v>6.7379999999999995E-2</v>
      </c>
      <c r="I1775" s="42"/>
      <c r="J1775" s="43">
        <v>35.43</v>
      </c>
      <c r="K1775" s="43"/>
      <c r="L1775" s="44">
        <f>ROUND(ROUND(H1775,8)*J1775,2)</f>
        <v>2.39</v>
      </c>
    </row>
    <row r="1776" spans="1:12" ht="15" customHeight="1">
      <c r="A1776" s="3"/>
      <c r="B1776" s="3"/>
      <c r="C1776" s="3"/>
      <c r="D1776" s="3"/>
      <c r="E1776" s="3"/>
      <c r="F1776" s="3"/>
      <c r="G1776" s="3"/>
      <c r="H1776" s="30" t="s">
        <v>98</v>
      </c>
      <c r="I1776" s="30"/>
      <c r="J1776" s="30"/>
      <c r="K1776" s="30"/>
      <c r="L1776" s="29">
        <f>SUM(L1773:L1775)</f>
        <v>2.7600000000000002</v>
      </c>
    </row>
    <row r="1777" spans="1:12" ht="12.95" customHeight="1">
      <c r="A1777" s="22" t="s">
        <v>99</v>
      </c>
      <c r="B1777" s="22"/>
      <c r="C1777" s="7" t="s">
        <v>100</v>
      </c>
      <c r="D1777" s="7" t="s">
        <v>101</v>
      </c>
      <c r="E1777" s="7"/>
      <c r="F1777" s="7" t="s">
        <v>102</v>
      </c>
      <c r="G1777" s="7"/>
      <c r="H1777" s="7" t="s">
        <v>103</v>
      </c>
      <c r="I1777" s="7"/>
      <c r="J1777" s="7" t="s">
        <v>104</v>
      </c>
      <c r="K1777" s="7"/>
      <c r="L1777" s="7" t="s">
        <v>20</v>
      </c>
    </row>
    <row r="1778" spans="1:12" ht="12" customHeight="1">
      <c r="A1778" s="22"/>
      <c r="B1778" s="22"/>
      <c r="C1778" s="7"/>
      <c r="D1778" s="7"/>
      <c r="E1778" s="7"/>
      <c r="F1778" s="8" t="s">
        <v>105</v>
      </c>
      <c r="G1778" s="8" t="s">
        <v>106</v>
      </c>
      <c r="H1778" s="8" t="s">
        <v>105</v>
      </c>
      <c r="I1778" s="8" t="s">
        <v>106</v>
      </c>
      <c r="J1778" s="8" t="s">
        <v>105</v>
      </c>
      <c r="K1778" s="8" t="s">
        <v>106</v>
      </c>
      <c r="L1778" s="7"/>
    </row>
    <row r="1779" spans="1:12" ht="36" customHeight="1">
      <c r="A1779" s="39" t="s">
        <v>445</v>
      </c>
      <c r="B1779" s="45" t="s">
        <v>453</v>
      </c>
      <c r="C1779" s="39" t="s">
        <v>108</v>
      </c>
      <c r="D1779" s="42">
        <v>6.9999999999999999E-4</v>
      </c>
      <c r="E1779" s="42"/>
      <c r="F1779" s="46">
        <v>0</v>
      </c>
      <c r="G1779" s="44">
        <v>1.1100000000000001</v>
      </c>
      <c r="H1779" s="46">
        <v>0</v>
      </c>
      <c r="I1779" s="44">
        <v>0.89</v>
      </c>
      <c r="J1779" s="46">
        <v>0</v>
      </c>
      <c r="K1779" s="44">
        <v>0.73</v>
      </c>
      <c r="L1779" s="44">
        <f>ROUND(D1779*((ROUND(F1779*G1779,2)+ROUND(H1779*I1779,2)+ROUND(J1779*K1779,2))),2)</f>
        <v>0</v>
      </c>
    </row>
    <row r="1780" spans="1:12" ht="27.95" customHeight="1">
      <c r="A1780" s="39" t="s">
        <v>502</v>
      </c>
      <c r="B1780" s="45" t="s">
        <v>506</v>
      </c>
      <c r="C1780" s="39" t="s">
        <v>108</v>
      </c>
      <c r="D1780" s="42">
        <v>9.7400000000000004E-3</v>
      </c>
      <c r="E1780" s="42"/>
      <c r="F1780" s="46">
        <v>0</v>
      </c>
      <c r="G1780" s="44">
        <v>1.1100000000000001</v>
      </c>
      <c r="H1780" s="46">
        <v>0</v>
      </c>
      <c r="I1780" s="44">
        <v>0.89</v>
      </c>
      <c r="J1780" s="46">
        <v>0</v>
      </c>
      <c r="K1780" s="44">
        <v>0.73</v>
      </c>
      <c r="L1780" s="44">
        <f>ROUND(D1780*((ROUND(F1780*G1780,2)+ROUND(H1780*I1780,2)+ROUND(J1780*K1780,2))),2)</f>
        <v>0</v>
      </c>
    </row>
    <row r="1781" spans="1:12" ht="27.95" customHeight="1">
      <c r="A1781" s="39" t="s">
        <v>504</v>
      </c>
      <c r="B1781" s="45" t="s">
        <v>507</v>
      </c>
      <c r="C1781" s="39" t="s">
        <v>108</v>
      </c>
      <c r="D1781" s="42">
        <v>6.7379999999999995E-2</v>
      </c>
      <c r="E1781" s="42"/>
      <c r="F1781" s="46">
        <v>0</v>
      </c>
      <c r="G1781" s="44">
        <v>1.1100000000000001</v>
      </c>
      <c r="H1781" s="46">
        <v>0</v>
      </c>
      <c r="I1781" s="44">
        <v>0.89</v>
      </c>
      <c r="J1781" s="46">
        <v>0</v>
      </c>
      <c r="K1781" s="44">
        <v>0.73</v>
      </c>
      <c r="L1781" s="44">
        <f>ROUND(D1781*((ROUND(F1781*G1781,2)+ROUND(H1781*I1781,2)+ROUND(J1781*K1781,2))),2)</f>
        <v>0</v>
      </c>
    </row>
    <row r="1782" spans="1:12" ht="15" customHeight="1">
      <c r="A1782" s="3"/>
      <c r="B1782" s="3"/>
      <c r="C1782" s="3"/>
      <c r="D1782" s="3"/>
      <c r="E1782" s="3"/>
      <c r="F1782" s="3"/>
      <c r="G1782" s="3"/>
      <c r="H1782" s="30" t="s">
        <v>111</v>
      </c>
      <c r="I1782" s="30"/>
      <c r="J1782" s="30"/>
      <c r="K1782" s="30"/>
      <c r="L1782" s="29">
        <f>SUM(L1778:L1781)</f>
        <v>0</v>
      </c>
    </row>
    <row r="1783" spans="1:12" ht="15" customHeight="1">
      <c r="A1783" s="3"/>
      <c r="B1783" s="3"/>
      <c r="C1783" s="3"/>
      <c r="D1783" s="3"/>
      <c r="E1783" s="3"/>
      <c r="F1783" s="3"/>
      <c r="G1783" s="3"/>
      <c r="H1783" s="18" t="s">
        <v>39</v>
      </c>
      <c r="I1783" s="18"/>
      <c r="J1783" s="18"/>
      <c r="K1783" s="18"/>
      <c r="L1783" s="32">
        <f>SUM(L1767,L1771,L1776,L1782)</f>
        <v>3.95</v>
      </c>
    </row>
    <row r="1784" spans="1:12" ht="15" customHeight="1">
      <c r="A1784" s="3"/>
      <c r="B1784" s="3"/>
      <c r="C1784" s="3"/>
      <c r="D1784" s="3"/>
      <c r="E1784" s="3"/>
      <c r="F1784" s="3"/>
      <c r="G1784" s="3"/>
      <c r="H1784" s="18" t="s">
        <v>13</v>
      </c>
      <c r="I1784" s="18"/>
      <c r="J1784" s="18"/>
      <c r="K1784" s="18"/>
      <c r="L1784" s="19">
        <f>ROUND(SUM(L1783),4)</f>
        <v>3.95</v>
      </c>
    </row>
    <row r="1785" spans="1:12" ht="9.9499999999999993" customHeight="1">
      <c r="A1785" s="3"/>
      <c r="B1785" s="3"/>
      <c r="C1785" s="3"/>
      <c r="D1785" s="3"/>
      <c r="E1785" s="3"/>
      <c r="F1785" s="3"/>
      <c r="G1785" s="3"/>
      <c r="H1785" s="4"/>
      <c r="I1785" s="4"/>
      <c r="J1785" s="4"/>
      <c r="K1785" s="4"/>
      <c r="L1785" s="4"/>
    </row>
    <row r="1786" spans="1:12" ht="20.100000000000001" customHeight="1">
      <c r="A1786" s="5" t="s">
        <v>509</v>
      </c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</row>
    <row r="1787" spans="1:12" ht="20.100000000000001" customHeight="1">
      <c r="A1787" s="22" t="s">
        <v>63</v>
      </c>
      <c r="B1787" s="22"/>
      <c r="C1787" s="22"/>
      <c r="D1787" s="22"/>
      <c r="E1787" s="22"/>
      <c r="F1787" s="22"/>
      <c r="G1787" s="23" t="s">
        <v>3</v>
      </c>
      <c r="H1787" s="24" t="s">
        <v>19</v>
      </c>
      <c r="I1787" s="24"/>
      <c r="J1787" s="24" t="s">
        <v>64</v>
      </c>
      <c r="K1787" s="24"/>
      <c r="L1787" s="23" t="s">
        <v>65</v>
      </c>
    </row>
    <row r="1788" spans="1:12" ht="15" customHeight="1">
      <c r="A1788" s="25" t="s">
        <v>69</v>
      </c>
      <c r="B1788" s="33" t="s">
        <v>70</v>
      </c>
      <c r="C1788" s="33"/>
      <c r="D1788" s="33"/>
      <c r="E1788" s="33"/>
      <c r="F1788" s="33"/>
      <c r="G1788" s="25" t="s">
        <v>68</v>
      </c>
      <c r="H1788" s="34">
        <v>1</v>
      </c>
      <c r="I1788" s="34"/>
      <c r="J1788" s="35">
        <v>23.6</v>
      </c>
      <c r="K1788" s="35"/>
      <c r="L1788" s="36">
        <f>ROUND(ROUND(H1788,8)*J1788,2)</f>
        <v>23.6</v>
      </c>
    </row>
    <row r="1789" spans="1:12" ht="15" customHeight="1">
      <c r="A1789" s="3"/>
      <c r="B1789" s="3"/>
      <c r="C1789" s="3"/>
      <c r="D1789" s="3"/>
      <c r="E1789" s="3"/>
      <c r="F1789" s="3"/>
      <c r="G1789" s="3"/>
      <c r="H1789" s="30" t="s">
        <v>71</v>
      </c>
      <c r="I1789" s="30"/>
      <c r="J1789" s="30"/>
      <c r="K1789" s="30"/>
      <c r="L1789" s="37">
        <f>SUM(L1788:L1788)</f>
        <v>23.6</v>
      </c>
    </row>
    <row r="1790" spans="1:12" ht="15" customHeight="1">
      <c r="A1790" s="3"/>
      <c r="B1790" s="3"/>
      <c r="C1790" s="3"/>
      <c r="D1790" s="3"/>
      <c r="E1790" s="3"/>
      <c r="F1790" s="3"/>
      <c r="G1790" s="3"/>
      <c r="H1790" s="18" t="s">
        <v>72</v>
      </c>
      <c r="I1790" s="18"/>
      <c r="J1790" s="18"/>
      <c r="K1790" s="18"/>
      <c r="L1790" s="32">
        <f>SUM(L1789)</f>
        <v>23.6</v>
      </c>
    </row>
    <row r="1791" spans="1:12" ht="15" customHeight="1">
      <c r="A1791" s="3"/>
      <c r="B1791" s="3"/>
      <c r="C1791" s="3"/>
      <c r="D1791" s="3"/>
      <c r="E1791" s="3"/>
      <c r="F1791" s="3"/>
      <c r="G1791" s="3"/>
      <c r="H1791" s="18" t="s">
        <v>73</v>
      </c>
      <c r="I1791" s="18"/>
      <c r="J1791" s="18"/>
      <c r="K1791" s="18"/>
      <c r="L1791" s="38">
        <v>500</v>
      </c>
    </row>
    <row r="1792" spans="1:12" ht="15" customHeight="1">
      <c r="A1792" s="3"/>
      <c r="B1792" s="3"/>
      <c r="C1792" s="3"/>
      <c r="D1792" s="3"/>
      <c r="E1792" s="3"/>
      <c r="F1792" s="3"/>
      <c r="G1792" s="3"/>
      <c r="H1792" s="18" t="s">
        <v>74</v>
      </c>
      <c r="I1792" s="18"/>
      <c r="J1792" s="18"/>
      <c r="K1792" s="18"/>
      <c r="L1792" s="32">
        <f>ROUND(L1790/L1791,4)</f>
        <v>4.7199999999999999E-2</v>
      </c>
    </row>
    <row r="1793" spans="1:12" ht="15" customHeight="1">
      <c r="A1793" s="3"/>
      <c r="B1793" s="3"/>
      <c r="C1793" s="3"/>
      <c r="D1793" s="3"/>
      <c r="E1793" s="3"/>
      <c r="F1793" s="3"/>
      <c r="G1793" s="3"/>
      <c r="H1793" s="18" t="s">
        <v>130</v>
      </c>
      <c r="I1793" s="18"/>
      <c r="J1793" s="18"/>
      <c r="K1793" s="18"/>
      <c r="L1793" s="32">
        <f>ROUND(L1792*0.03632,4)</f>
        <v>1.6999999999999999E-3</v>
      </c>
    </row>
    <row r="1794" spans="1:12" ht="20.100000000000001" customHeight="1">
      <c r="A1794" s="22" t="s">
        <v>75</v>
      </c>
      <c r="B1794" s="22"/>
      <c r="C1794" s="22"/>
      <c r="D1794" s="22"/>
      <c r="E1794" s="22"/>
      <c r="F1794" s="22"/>
      <c r="G1794" s="23" t="s">
        <v>3</v>
      </c>
      <c r="H1794" s="24" t="s">
        <v>19</v>
      </c>
      <c r="I1794" s="24"/>
      <c r="J1794" s="24" t="s">
        <v>76</v>
      </c>
      <c r="K1794" s="24"/>
      <c r="L1794" s="23" t="s">
        <v>20</v>
      </c>
    </row>
    <row r="1795" spans="1:12" ht="15" customHeight="1">
      <c r="A1795" s="25" t="s">
        <v>510</v>
      </c>
      <c r="B1795" s="26" t="s">
        <v>511</v>
      </c>
      <c r="C1795" s="26"/>
      <c r="D1795" s="26"/>
      <c r="E1795" s="26"/>
      <c r="F1795" s="26"/>
      <c r="G1795" s="25" t="s">
        <v>23</v>
      </c>
      <c r="H1795" s="34">
        <v>1.1000000000000001</v>
      </c>
      <c r="I1795" s="34"/>
      <c r="J1795" s="28">
        <v>0.08</v>
      </c>
      <c r="K1795" s="28"/>
      <c r="L1795" s="29">
        <f>ROUND(ROUND(H1795,8)*J1795,2)</f>
        <v>0.09</v>
      </c>
    </row>
    <row r="1796" spans="1:12" ht="15" customHeight="1">
      <c r="A1796" s="3"/>
      <c r="B1796" s="3"/>
      <c r="C1796" s="3"/>
      <c r="D1796" s="3"/>
      <c r="E1796" s="3"/>
      <c r="F1796" s="3"/>
      <c r="G1796" s="3"/>
      <c r="H1796" s="30" t="s">
        <v>87</v>
      </c>
      <c r="I1796" s="30"/>
      <c r="J1796" s="30"/>
      <c r="K1796" s="30"/>
      <c r="L1796" s="31">
        <f>SUM(L1795:L1795)</f>
        <v>0.09</v>
      </c>
    </row>
    <row r="1797" spans="1:12" ht="15" customHeight="1">
      <c r="A1797" s="3"/>
      <c r="B1797" s="3"/>
      <c r="C1797" s="3"/>
      <c r="D1797" s="3"/>
      <c r="E1797" s="3"/>
      <c r="F1797" s="3"/>
      <c r="G1797" s="3"/>
      <c r="H1797" s="18" t="s">
        <v>39</v>
      </c>
      <c r="I1797" s="18"/>
      <c r="J1797" s="18"/>
      <c r="K1797" s="18"/>
      <c r="L1797" s="32">
        <f>SUM(L1792,L1793,L1796)</f>
        <v>0.1389</v>
      </c>
    </row>
    <row r="1798" spans="1:12" ht="15" customHeight="1">
      <c r="A1798" s="3"/>
      <c r="B1798" s="3"/>
      <c r="C1798" s="3"/>
      <c r="D1798" s="3"/>
      <c r="E1798" s="3"/>
      <c r="F1798" s="3"/>
      <c r="G1798" s="3"/>
      <c r="H1798" s="18" t="s">
        <v>13</v>
      </c>
      <c r="I1798" s="18"/>
      <c r="J1798" s="18"/>
      <c r="K1798" s="18"/>
      <c r="L1798" s="19">
        <f>ROUND(SUM(L1797),4)</f>
        <v>0.1389</v>
      </c>
    </row>
    <row r="1799" spans="1:12" ht="9.9499999999999993" customHeight="1">
      <c r="A1799" s="3"/>
      <c r="B1799" s="3"/>
      <c r="C1799" s="3"/>
      <c r="D1799" s="3"/>
      <c r="E1799" s="3"/>
      <c r="F1799" s="3"/>
      <c r="G1799" s="3"/>
      <c r="H1799" s="4"/>
      <c r="I1799" s="4"/>
      <c r="J1799" s="4"/>
      <c r="K1799" s="4"/>
      <c r="L1799" s="4"/>
    </row>
    <row r="1800" spans="1:12" ht="20.100000000000001" customHeight="1">
      <c r="A1800" s="5" t="s">
        <v>512</v>
      </c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</row>
    <row r="1801" spans="1:12" ht="12.95" customHeight="1">
      <c r="A1801" s="47" t="s">
        <v>113</v>
      </c>
      <c r="B1801" s="47"/>
      <c r="C1801" s="47"/>
      <c r="D1801" s="48" t="s">
        <v>114</v>
      </c>
      <c r="E1801" s="48"/>
      <c r="F1801" s="24" t="s">
        <v>115</v>
      </c>
      <c r="G1801" s="24"/>
      <c r="H1801" s="24" t="s">
        <v>116</v>
      </c>
      <c r="I1801" s="24"/>
      <c r="J1801" s="24"/>
      <c r="K1801" s="24"/>
      <c r="L1801" s="24" t="s">
        <v>65</v>
      </c>
    </row>
    <row r="1802" spans="1:12" ht="12" customHeight="1">
      <c r="A1802" s="47"/>
      <c r="B1802" s="47"/>
      <c r="C1802" s="47"/>
      <c r="D1802" s="48"/>
      <c r="E1802" s="48"/>
      <c r="F1802" s="8" t="s">
        <v>117</v>
      </c>
      <c r="G1802" s="8" t="s">
        <v>118</v>
      </c>
      <c r="H1802" s="7" t="s">
        <v>117</v>
      </c>
      <c r="I1802" s="7"/>
      <c r="J1802" s="7" t="s">
        <v>118</v>
      </c>
      <c r="K1802" s="7"/>
      <c r="L1802" s="24"/>
    </row>
    <row r="1803" spans="1:12" ht="15" customHeight="1">
      <c r="A1803" s="25" t="s">
        <v>119</v>
      </c>
      <c r="B1803" s="26" t="s">
        <v>120</v>
      </c>
      <c r="C1803" s="26"/>
      <c r="D1803" s="34">
        <v>1</v>
      </c>
      <c r="E1803" s="34"/>
      <c r="F1803" s="49">
        <v>1</v>
      </c>
      <c r="G1803" s="49">
        <v>0</v>
      </c>
      <c r="H1803" s="50">
        <v>1036.7338999999999</v>
      </c>
      <c r="I1803" s="50"/>
      <c r="J1803" s="50">
        <v>415.51839999999999</v>
      </c>
      <c r="K1803" s="50"/>
      <c r="L1803" s="32">
        <f>ROUND(D1803*(ROUND(F1803*H1803,4)+ROUND(G1803*J1803,4)),4)</f>
        <v>1036.7338999999999</v>
      </c>
    </row>
    <row r="1804" spans="1:12" ht="15" customHeight="1">
      <c r="A1804" s="3"/>
      <c r="B1804" s="3"/>
      <c r="C1804" s="3"/>
      <c r="D1804" s="3"/>
      <c r="E1804" s="3"/>
      <c r="F1804" s="3"/>
      <c r="G1804" s="3"/>
      <c r="H1804" s="30" t="s">
        <v>121</v>
      </c>
      <c r="I1804" s="30"/>
      <c r="J1804" s="30"/>
      <c r="K1804" s="30"/>
      <c r="L1804" s="51">
        <f>SUM(L1802:L1803)</f>
        <v>1036.7338999999999</v>
      </c>
    </row>
    <row r="1805" spans="1:12" ht="20.100000000000001" customHeight="1">
      <c r="A1805" s="22" t="s">
        <v>63</v>
      </c>
      <c r="B1805" s="22"/>
      <c r="C1805" s="22"/>
      <c r="D1805" s="22"/>
      <c r="E1805" s="22"/>
      <c r="F1805" s="22"/>
      <c r="G1805" s="23" t="s">
        <v>3</v>
      </c>
      <c r="H1805" s="24" t="s">
        <v>19</v>
      </c>
      <c r="I1805" s="24"/>
      <c r="J1805" s="24" t="s">
        <v>64</v>
      </c>
      <c r="K1805" s="24"/>
      <c r="L1805" s="23" t="s">
        <v>65</v>
      </c>
    </row>
    <row r="1806" spans="1:12" ht="15" customHeight="1">
      <c r="A1806" s="25" t="s">
        <v>69</v>
      </c>
      <c r="B1806" s="33" t="s">
        <v>70</v>
      </c>
      <c r="C1806" s="33"/>
      <c r="D1806" s="33"/>
      <c r="E1806" s="33"/>
      <c r="F1806" s="33"/>
      <c r="G1806" s="25" t="s">
        <v>68</v>
      </c>
      <c r="H1806" s="34">
        <v>2</v>
      </c>
      <c r="I1806" s="34"/>
      <c r="J1806" s="35">
        <v>23.6</v>
      </c>
      <c r="K1806" s="35"/>
      <c r="L1806" s="36">
        <f>ROUND(ROUND(H1806,8)*J1806,2)</f>
        <v>47.2</v>
      </c>
    </row>
    <row r="1807" spans="1:12" ht="15" customHeight="1">
      <c r="A1807" s="3"/>
      <c r="B1807" s="3"/>
      <c r="C1807" s="3"/>
      <c r="D1807" s="3"/>
      <c r="E1807" s="3"/>
      <c r="F1807" s="3"/>
      <c r="G1807" s="3"/>
      <c r="H1807" s="30" t="s">
        <v>71</v>
      </c>
      <c r="I1807" s="30"/>
      <c r="J1807" s="30"/>
      <c r="K1807" s="30"/>
      <c r="L1807" s="37">
        <f>SUM(L1806:L1806)</f>
        <v>47.2</v>
      </c>
    </row>
    <row r="1808" spans="1:12" ht="15" customHeight="1">
      <c r="A1808" s="3"/>
      <c r="B1808" s="3"/>
      <c r="C1808" s="3"/>
      <c r="D1808" s="3"/>
      <c r="E1808" s="3"/>
      <c r="F1808" s="3"/>
      <c r="G1808" s="3"/>
      <c r="H1808" s="18" t="s">
        <v>72</v>
      </c>
      <c r="I1808" s="18"/>
      <c r="J1808" s="18"/>
      <c r="K1808" s="18"/>
      <c r="L1808" s="32">
        <f>SUM(L1804,L1807)</f>
        <v>1083.9339</v>
      </c>
    </row>
    <row r="1809" spans="1:12" ht="15" customHeight="1">
      <c r="A1809" s="3"/>
      <c r="B1809" s="3"/>
      <c r="C1809" s="3"/>
      <c r="D1809" s="3"/>
      <c r="E1809" s="3"/>
      <c r="F1809" s="3"/>
      <c r="G1809" s="3"/>
      <c r="H1809" s="18" t="s">
        <v>73</v>
      </c>
      <c r="I1809" s="18"/>
      <c r="J1809" s="18"/>
      <c r="K1809" s="18"/>
      <c r="L1809" s="38">
        <v>1532.91</v>
      </c>
    </row>
    <row r="1810" spans="1:12" ht="15" customHeight="1">
      <c r="A1810" s="3"/>
      <c r="B1810" s="3"/>
      <c r="C1810" s="3"/>
      <c r="D1810" s="3"/>
      <c r="E1810" s="3"/>
      <c r="F1810" s="3"/>
      <c r="G1810" s="3"/>
      <c r="H1810" s="18" t="s">
        <v>74</v>
      </c>
      <c r="I1810" s="18"/>
      <c r="J1810" s="18"/>
      <c r="K1810" s="18"/>
      <c r="L1810" s="32">
        <f>ROUND(L1808/L1809,4)</f>
        <v>0.70709999999999995</v>
      </c>
    </row>
    <row r="1811" spans="1:12" ht="15" customHeight="1">
      <c r="A1811" s="3"/>
      <c r="B1811" s="3"/>
      <c r="C1811" s="3"/>
      <c r="D1811" s="3"/>
      <c r="E1811" s="3"/>
      <c r="F1811" s="3"/>
      <c r="G1811" s="3"/>
      <c r="H1811" s="18" t="s">
        <v>122</v>
      </c>
      <c r="I1811" s="18"/>
      <c r="J1811" s="18"/>
      <c r="K1811" s="18"/>
      <c r="L1811" s="32">
        <f>ROUND((((D1803*J1803)+L1807)/L1809)*0.16487,4)</f>
        <v>4.9799999999999997E-2</v>
      </c>
    </row>
    <row r="1812" spans="1:12" ht="15" customHeight="1">
      <c r="A1812" s="3"/>
      <c r="B1812" s="3"/>
      <c r="C1812" s="3"/>
      <c r="D1812" s="3"/>
      <c r="E1812" s="3"/>
      <c r="F1812" s="3"/>
      <c r="G1812" s="3"/>
      <c r="H1812" s="18" t="s">
        <v>39</v>
      </c>
      <c r="I1812" s="18"/>
      <c r="J1812" s="18"/>
      <c r="K1812" s="18"/>
      <c r="L1812" s="32">
        <f>SUM(L1810,L1811)</f>
        <v>0.75689999999999991</v>
      </c>
    </row>
    <row r="1813" spans="1:12" ht="15" customHeight="1">
      <c r="A1813" s="3"/>
      <c r="B1813" s="3"/>
      <c r="C1813" s="3"/>
      <c r="D1813" s="3"/>
      <c r="E1813" s="3"/>
      <c r="F1813" s="3"/>
      <c r="G1813" s="3"/>
      <c r="H1813" s="18" t="s">
        <v>13</v>
      </c>
      <c r="I1813" s="18"/>
      <c r="J1813" s="18"/>
      <c r="K1813" s="18"/>
      <c r="L1813" s="19">
        <f>ROUND(SUM(L1812),4)</f>
        <v>0.75690000000000002</v>
      </c>
    </row>
    <row r="1814" spans="1:12" ht="9.9499999999999993" customHeight="1">
      <c r="A1814" s="3"/>
      <c r="B1814" s="3"/>
      <c r="C1814" s="3"/>
      <c r="D1814" s="3"/>
      <c r="E1814" s="3"/>
      <c r="F1814" s="3"/>
      <c r="G1814" s="3"/>
      <c r="H1814" s="4"/>
      <c r="I1814" s="4"/>
      <c r="J1814" s="4"/>
      <c r="K1814" s="4"/>
      <c r="L1814" s="4"/>
    </row>
    <row r="1815" spans="1:12" ht="20.100000000000001" customHeight="1">
      <c r="A1815" s="5" t="s">
        <v>513</v>
      </c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</row>
    <row r="1816" spans="1:12" ht="12.95" customHeight="1">
      <c r="A1816" s="47" t="s">
        <v>113</v>
      </c>
      <c r="B1816" s="47"/>
      <c r="C1816" s="47"/>
      <c r="D1816" s="48" t="s">
        <v>114</v>
      </c>
      <c r="E1816" s="48"/>
      <c r="F1816" s="24" t="s">
        <v>115</v>
      </c>
      <c r="G1816" s="24"/>
      <c r="H1816" s="24" t="s">
        <v>116</v>
      </c>
      <c r="I1816" s="24"/>
      <c r="J1816" s="24"/>
      <c r="K1816" s="24"/>
      <c r="L1816" s="24" t="s">
        <v>65</v>
      </c>
    </row>
    <row r="1817" spans="1:12" ht="12" customHeight="1">
      <c r="A1817" s="47"/>
      <c r="B1817" s="47"/>
      <c r="C1817" s="47"/>
      <c r="D1817" s="48"/>
      <c r="E1817" s="48"/>
      <c r="F1817" s="8" t="s">
        <v>117</v>
      </c>
      <c r="G1817" s="8" t="s">
        <v>118</v>
      </c>
      <c r="H1817" s="7" t="s">
        <v>117</v>
      </c>
      <c r="I1817" s="7"/>
      <c r="J1817" s="7" t="s">
        <v>118</v>
      </c>
      <c r="K1817" s="7"/>
      <c r="L1817" s="24"/>
    </row>
    <row r="1818" spans="1:12" ht="15" customHeight="1">
      <c r="A1818" s="25" t="s">
        <v>158</v>
      </c>
      <c r="B1818" s="26" t="s">
        <v>159</v>
      </c>
      <c r="C1818" s="26"/>
      <c r="D1818" s="34">
        <v>1</v>
      </c>
      <c r="E1818" s="34"/>
      <c r="F1818" s="49">
        <v>1</v>
      </c>
      <c r="G1818" s="49">
        <v>0</v>
      </c>
      <c r="H1818" s="50">
        <v>454.69709999999998</v>
      </c>
      <c r="I1818" s="50"/>
      <c r="J1818" s="50">
        <v>185.14850000000001</v>
      </c>
      <c r="K1818" s="50"/>
      <c r="L1818" s="32">
        <f>ROUND(D1818*(ROUND(F1818*H1818,4)+ROUND(G1818*J1818,4)),4)</f>
        <v>454.69709999999998</v>
      </c>
    </row>
    <row r="1819" spans="1:12" ht="15" customHeight="1">
      <c r="A1819" s="3"/>
      <c r="B1819" s="3"/>
      <c r="C1819" s="3"/>
      <c r="D1819" s="3"/>
      <c r="E1819" s="3"/>
      <c r="F1819" s="3"/>
      <c r="G1819" s="3"/>
      <c r="H1819" s="30" t="s">
        <v>121</v>
      </c>
      <c r="I1819" s="30"/>
      <c r="J1819" s="30"/>
      <c r="K1819" s="30"/>
      <c r="L1819" s="51">
        <f>SUM(L1817:L1818)</f>
        <v>454.69709999999998</v>
      </c>
    </row>
    <row r="1820" spans="1:12" ht="20.100000000000001" customHeight="1">
      <c r="A1820" s="22" t="s">
        <v>63</v>
      </c>
      <c r="B1820" s="22"/>
      <c r="C1820" s="22"/>
      <c r="D1820" s="22"/>
      <c r="E1820" s="22"/>
      <c r="F1820" s="22"/>
      <c r="G1820" s="23" t="s">
        <v>3</v>
      </c>
      <c r="H1820" s="24" t="s">
        <v>19</v>
      </c>
      <c r="I1820" s="24"/>
      <c r="J1820" s="24" t="s">
        <v>64</v>
      </c>
      <c r="K1820" s="24"/>
      <c r="L1820" s="23" t="s">
        <v>65</v>
      </c>
    </row>
    <row r="1821" spans="1:12" ht="15" customHeight="1">
      <c r="A1821" s="25" t="s">
        <v>69</v>
      </c>
      <c r="B1821" s="33" t="s">
        <v>70</v>
      </c>
      <c r="C1821" s="33"/>
      <c r="D1821" s="33"/>
      <c r="E1821" s="33"/>
      <c r="F1821" s="33"/>
      <c r="G1821" s="25" t="s">
        <v>68</v>
      </c>
      <c r="H1821" s="34">
        <v>1</v>
      </c>
      <c r="I1821" s="34"/>
      <c r="J1821" s="35">
        <v>23.6</v>
      </c>
      <c r="K1821" s="35"/>
      <c r="L1821" s="36">
        <f>ROUND(ROUND(H1821,8)*J1821,2)</f>
        <v>23.6</v>
      </c>
    </row>
    <row r="1822" spans="1:12" ht="15" customHeight="1">
      <c r="A1822" s="3"/>
      <c r="B1822" s="3"/>
      <c r="C1822" s="3"/>
      <c r="D1822" s="3"/>
      <c r="E1822" s="3"/>
      <c r="F1822" s="3"/>
      <c r="G1822" s="3"/>
      <c r="H1822" s="30" t="s">
        <v>71</v>
      </c>
      <c r="I1822" s="30"/>
      <c r="J1822" s="30"/>
      <c r="K1822" s="30"/>
      <c r="L1822" s="37">
        <f>SUM(L1821:L1821)</f>
        <v>23.6</v>
      </c>
    </row>
    <row r="1823" spans="1:12" ht="15" customHeight="1">
      <c r="A1823" s="3"/>
      <c r="B1823" s="3"/>
      <c r="C1823" s="3"/>
      <c r="D1823" s="3"/>
      <c r="E1823" s="3"/>
      <c r="F1823" s="3"/>
      <c r="G1823" s="3"/>
      <c r="H1823" s="18" t="s">
        <v>72</v>
      </c>
      <c r="I1823" s="18"/>
      <c r="J1823" s="18"/>
      <c r="K1823" s="18"/>
      <c r="L1823" s="32">
        <f>SUM(L1819,L1822)</f>
        <v>478.2971</v>
      </c>
    </row>
    <row r="1824" spans="1:12" ht="15" customHeight="1">
      <c r="A1824" s="3"/>
      <c r="B1824" s="3"/>
      <c r="C1824" s="3"/>
      <c r="D1824" s="3"/>
      <c r="E1824" s="3"/>
      <c r="F1824" s="3"/>
      <c r="G1824" s="3"/>
      <c r="H1824" s="18" t="s">
        <v>73</v>
      </c>
      <c r="I1824" s="18"/>
      <c r="J1824" s="18"/>
      <c r="K1824" s="18"/>
      <c r="L1824" s="38">
        <v>176.81</v>
      </c>
    </row>
    <row r="1825" spans="1:12" ht="15" customHeight="1">
      <c r="A1825" s="3"/>
      <c r="B1825" s="3"/>
      <c r="C1825" s="3"/>
      <c r="D1825" s="3"/>
      <c r="E1825" s="3"/>
      <c r="F1825" s="3"/>
      <c r="G1825" s="3"/>
      <c r="H1825" s="18" t="s">
        <v>74</v>
      </c>
      <c r="I1825" s="18"/>
      <c r="J1825" s="18"/>
      <c r="K1825" s="18"/>
      <c r="L1825" s="32">
        <f>ROUND(L1823/L1824,4)</f>
        <v>2.7050999999999998</v>
      </c>
    </row>
    <row r="1826" spans="1:12" ht="15" customHeight="1">
      <c r="A1826" s="3"/>
      <c r="B1826" s="3"/>
      <c r="C1826" s="3"/>
      <c r="D1826" s="3"/>
      <c r="E1826" s="3"/>
      <c r="F1826" s="3"/>
      <c r="G1826" s="3"/>
      <c r="H1826" s="18" t="s">
        <v>160</v>
      </c>
      <c r="I1826" s="18"/>
      <c r="J1826" s="18"/>
      <c r="K1826" s="18"/>
      <c r="L1826" s="32">
        <f>ROUND((((D1818*J1818)+L1822)/L1824)*0.04367,4)</f>
        <v>5.16E-2</v>
      </c>
    </row>
    <row r="1827" spans="1:12" ht="15" customHeight="1">
      <c r="A1827" s="3"/>
      <c r="B1827" s="3"/>
      <c r="C1827" s="3"/>
      <c r="D1827" s="3"/>
      <c r="E1827" s="3"/>
      <c r="F1827" s="3"/>
      <c r="G1827" s="3"/>
      <c r="H1827" s="18" t="s">
        <v>39</v>
      </c>
      <c r="I1827" s="18"/>
      <c r="J1827" s="18"/>
      <c r="K1827" s="18"/>
      <c r="L1827" s="32">
        <f>SUM(L1825,L1826)</f>
        <v>2.7566999999999999</v>
      </c>
    </row>
    <row r="1828" spans="1:12" ht="15" customHeight="1">
      <c r="A1828" s="3"/>
      <c r="B1828" s="3"/>
      <c r="C1828" s="3"/>
      <c r="D1828" s="3"/>
      <c r="E1828" s="3"/>
      <c r="F1828" s="3"/>
      <c r="G1828" s="3"/>
      <c r="H1828" s="18" t="s">
        <v>13</v>
      </c>
      <c r="I1828" s="18"/>
      <c r="J1828" s="18"/>
      <c r="K1828" s="18"/>
      <c r="L1828" s="19">
        <f>ROUND(SUM(L1827),4)</f>
        <v>2.7566999999999999</v>
      </c>
    </row>
    <row r="1829" spans="1:12" ht="9.9499999999999993" customHeight="1">
      <c r="A1829" s="3"/>
      <c r="B1829" s="3"/>
      <c r="C1829" s="3"/>
      <c r="D1829" s="3"/>
      <c r="E1829" s="3"/>
      <c r="F1829" s="3"/>
      <c r="G1829" s="3"/>
      <c r="H1829" s="4"/>
      <c r="I1829" s="4"/>
      <c r="J1829" s="4"/>
      <c r="K1829" s="4"/>
      <c r="L1829" s="4"/>
    </row>
    <row r="1830" spans="1:12" ht="20.100000000000001" customHeight="1">
      <c r="A1830" s="5" t="s">
        <v>514</v>
      </c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</row>
    <row r="1831" spans="1:12" ht="12.95" customHeight="1">
      <c r="A1831" s="47" t="s">
        <v>113</v>
      </c>
      <c r="B1831" s="47"/>
      <c r="C1831" s="47"/>
      <c r="D1831" s="48" t="s">
        <v>114</v>
      </c>
      <c r="E1831" s="48"/>
      <c r="F1831" s="24" t="s">
        <v>115</v>
      </c>
      <c r="G1831" s="24"/>
      <c r="H1831" s="24" t="s">
        <v>116</v>
      </c>
      <c r="I1831" s="24"/>
      <c r="J1831" s="24"/>
      <c r="K1831" s="24"/>
      <c r="L1831" s="24" t="s">
        <v>65</v>
      </c>
    </row>
    <row r="1832" spans="1:12" ht="12" customHeight="1">
      <c r="A1832" s="47"/>
      <c r="B1832" s="47"/>
      <c r="C1832" s="47"/>
      <c r="D1832" s="48"/>
      <c r="E1832" s="48"/>
      <c r="F1832" s="8" t="s">
        <v>117</v>
      </c>
      <c r="G1832" s="8" t="s">
        <v>118</v>
      </c>
      <c r="H1832" s="7" t="s">
        <v>117</v>
      </c>
      <c r="I1832" s="7"/>
      <c r="J1832" s="7" t="s">
        <v>118</v>
      </c>
      <c r="K1832" s="7"/>
      <c r="L1832" s="24"/>
    </row>
    <row r="1833" spans="1:12" ht="15.95" customHeight="1">
      <c r="A1833" s="25" t="s">
        <v>348</v>
      </c>
      <c r="B1833" s="26" t="s">
        <v>349</v>
      </c>
      <c r="C1833" s="26"/>
      <c r="D1833" s="34">
        <v>1</v>
      </c>
      <c r="E1833" s="34"/>
      <c r="F1833" s="49">
        <v>1</v>
      </c>
      <c r="G1833" s="49">
        <v>0</v>
      </c>
      <c r="H1833" s="50">
        <v>154.54140000000001</v>
      </c>
      <c r="I1833" s="50"/>
      <c r="J1833" s="50">
        <v>77.704999999999998</v>
      </c>
      <c r="K1833" s="50"/>
      <c r="L1833" s="32">
        <f>ROUND(D1833*(ROUND(F1833*H1833,4)+ROUND(G1833*J1833,4)),4)</f>
        <v>154.54140000000001</v>
      </c>
    </row>
    <row r="1834" spans="1:12" ht="15" customHeight="1">
      <c r="A1834" s="3"/>
      <c r="B1834" s="3"/>
      <c r="C1834" s="3"/>
      <c r="D1834" s="3"/>
      <c r="E1834" s="3"/>
      <c r="F1834" s="3"/>
      <c r="G1834" s="3"/>
      <c r="H1834" s="30" t="s">
        <v>121</v>
      </c>
      <c r="I1834" s="30"/>
      <c r="J1834" s="30"/>
      <c r="K1834" s="30"/>
      <c r="L1834" s="51">
        <f>SUM(L1832:L1833)</f>
        <v>154.54140000000001</v>
      </c>
    </row>
    <row r="1835" spans="1:12" ht="20.100000000000001" customHeight="1">
      <c r="A1835" s="22" t="s">
        <v>63</v>
      </c>
      <c r="B1835" s="22"/>
      <c r="C1835" s="22"/>
      <c r="D1835" s="22"/>
      <c r="E1835" s="22"/>
      <c r="F1835" s="22"/>
      <c r="G1835" s="23" t="s">
        <v>3</v>
      </c>
      <c r="H1835" s="24" t="s">
        <v>19</v>
      </c>
      <c r="I1835" s="24"/>
      <c r="J1835" s="24" t="s">
        <v>64</v>
      </c>
      <c r="K1835" s="24"/>
      <c r="L1835" s="23" t="s">
        <v>65</v>
      </c>
    </row>
    <row r="1836" spans="1:12" ht="15" customHeight="1">
      <c r="A1836" s="25" t="s">
        <v>69</v>
      </c>
      <c r="B1836" s="33" t="s">
        <v>70</v>
      </c>
      <c r="C1836" s="33"/>
      <c r="D1836" s="33"/>
      <c r="E1836" s="33"/>
      <c r="F1836" s="33"/>
      <c r="G1836" s="25" t="s">
        <v>68</v>
      </c>
      <c r="H1836" s="34">
        <v>1</v>
      </c>
      <c r="I1836" s="34"/>
      <c r="J1836" s="35">
        <v>23.6</v>
      </c>
      <c r="K1836" s="35"/>
      <c r="L1836" s="36">
        <f>ROUND(ROUND(H1836,8)*J1836,2)</f>
        <v>23.6</v>
      </c>
    </row>
    <row r="1837" spans="1:12" ht="15" customHeight="1">
      <c r="A1837" s="3"/>
      <c r="B1837" s="3"/>
      <c r="C1837" s="3"/>
      <c r="D1837" s="3"/>
      <c r="E1837" s="3"/>
      <c r="F1837" s="3"/>
      <c r="G1837" s="3"/>
      <c r="H1837" s="30" t="s">
        <v>71</v>
      </c>
      <c r="I1837" s="30"/>
      <c r="J1837" s="30"/>
      <c r="K1837" s="30"/>
      <c r="L1837" s="37">
        <f>SUM(L1836:L1836)</f>
        <v>23.6</v>
      </c>
    </row>
    <row r="1838" spans="1:12" ht="15" customHeight="1">
      <c r="A1838" s="3"/>
      <c r="B1838" s="3"/>
      <c r="C1838" s="3"/>
      <c r="D1838" s="3"/>
      <c r="E1838" s="3"/>
      <c r="F1838" s="3"/>
      <c r="G1838" s="3"/>
      <c r="H1838" s="18" t="s">
        <v>72</v>
      </c>
      <c r="I1838" s="18"/>
      <c r="J1838" s="18"/>
      <c r="K1838" s="18"/>
      <c r="L1838" s="32">
        <f>SUM(L1834,L1837)</f>
        <v>178.1414</v>
      </c>
    </row>
    <row r="1839" spans="1:12" ht="15" customHeight="1">
      <c r="A1839" s="3"/>
      <c r="B1839" s="3"/>
      <c r="C1839" s="3"/>
      <c r="D1839" s="3"/>
      <c r="E1839" s="3"/>
      <c r="F1839" s="3"/>
      <c r="G1839" s="3"/>
      <c r="H1839" s="18" t="s">
        <v>73</v>
      </c>
      <c r="I1839" s="18"/>
      <c r="J1839" s="18"/>
      <c r="K1839" s="18"/>
      <c r="L1839" s="38">
        <v>26</v>
      </c>
    </row>
    <row r="1840" spans="1:12" ht="15" customHeight="1">
      <c r="A1840" s="3"/>
      <c r="B1840" s="3"/>
      <c r="C1840" s="3"/>
      <c r="D1840" s="3"/>
      <c r="E1840" s="3"/>
      <c r="F1840" s="3"/>
      <c r="G1840" s="3"/>
      <c r="H1840" s="18" t="s">
        <v>74</v>
      </c>
      <c r="I1840" s="18"/>
      <c r="J1840" s="18"/>
      <c r="K1840" s="18"/>
      <c r="L1840" s="32">
        <f>ROUND(L1838/L1839,4)</f>
        <v>6.8516000000000004</v>
      </c>
    </row>
    <row r="1841" spans="1:12" ht="15" customHeight="1">
      <c r="A1841" s="3"/>
      <c r="B1841" s="3"/>
      <c r="C1841" s="3"/>
      <c r="D1841" s="3"/>
      <c r="E1841" s="3"/>
      <c r="F1841" s="3"/>
      <c r="G1841" s="3"/>
      <c r="H1841" s="18" t="s">
        <v>160</v>
      </c>
      <c r="I1841" s="18"/>
      <c r="J1841" s="18"/>
      <c r="K1841" s="18"/>
      <c r="L1841" s="32">
        <f>ROUND((((D1833*J1833)+L1837)/L1839)*0.04367,4)</f>
        <v>0.17019999999999999</v>
      </c>
    </row>
    <row r="1842" spans="1:12" ht="15" customHeight="1">
      <c r="A1842" s="3"/>
      <c r="B1842" s="3"/>
      <c r="C1842" s="3"/>
      <c r="D1842" s="3"/>
      <c r="E1842" s="3"/>
      <c r="F1842" s="3"/>
      <c r="G1842" s="3"/>
      <c r="H1842" s="18" t="s">
        <v>39</v>
      </c>
      <c r="I1842" s="18"/>
      <c r="J1842" s="18"/>
      <c r="K1842" s="18"/>
      <c r="L1842" s="32">
        <f>SUM(L1840,L1841)</f>
        <v>7.0218000000000007</v>
      </c>
    </row>
    <row r="1843" spans="1:12" ht="15" customHeight="1">
      <c r="A1843" s="3"/>
      <c r="B1843" s="3"/>
      <c r="C1843" s="3"/>
      <c r="D1843" s="3"/>
      <c r="E1843" s="3"/>
      <c r="F1843" s="3"/>
      <c r="G1843" s="3"/>
      <c r="H1843" s="18" t="s">
        <v>13</v>
      </c>
      <c r="I1843" s="18"/>
      <c r="J1843" s="18"/>
      <c r="K1843" s="18"/>
      <c r="L1843" s="19">
        <f>ROUND(SUM(L1842),4)</f>
        <v>7.0217999999999998</v>
      </c>
    </row>
    <row r="1844" spans="1:12" ht="9.9499999999999993" customHeight="1">
      <c r="A1844" s="3"/>
      <c r="B1844" s="3"/>
      <c r="C1844" s="3"/>
      <c r="D1844" s="3"/>
      <c r="E1844" s="3"/>
      <c r="F1844" s="3"/>
      <c r="G1844" s="3"/>
      <c r="H1844" s="4"/>
      <c r="I1844" s="4"/>
      <c r="J1844" s="4"/>
      <c r="K1844" s="4"/>
      <c r="L1844" s="4"/>
    </row>
    <row r="1845" spans="1:12" ht="20.100000000000001" customHeight="1">
      <c r="A1845" s="5" t="s">
        <v>515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</row>
    <row r="1846" spans="1:12" ht="12.95" customHeight="1">
      <c r="A1846" s="47" t="s">
        <v>113</v>
      </c>
      <c r="B1846" s="47"/>
      <c r="C1846" s="47"/>
      <c r="D1846" s="48" t="s">
        <v>114</v>
      </c>
      <c r="E1846" s="48"/>
      <c r="F1846" s="24" t="s">
        <v>115</v>
      </c>
      <c r="G1846" s="24"/>
      <c r="H1846" s="24" t="s">
        <v>116</v>
      </c>
      <c r="I1846" s="24"/>
      <c r="J1846" s="24"/>
      <c r="K1846" s="24"/>
      <c r="L1846" s="24" t="s">
        <v>65</v>
      </c>
    </row>
    <row r="1847" spans="1:12" ht="12" customHeight="1">
      <c r="A1847" s="47"/>
      <c r="B1847" s="47"/>
      <c r="C1847" s="47"/>
      <c r="D1847" s="48"/>
      <c r="E1847" s="48"/>
      <c r="F1847" s="8" t="s">
        <v>117</v>
      </c>
      <c r="G1847" s="8" t="s">
        <v>118</v>
      </c>
      <c r="H1847" s="7" t="s">
        <v>117</v>
      </c>
      <c r="I1847" s="7"/>
      <c r="J1847" s="7" t="s">
        <v>118</v>
      </c>
      <c r="K1847" s="7"/>
      <c r="L1847" s="24"/>
    </row>
    <row r="1848" spans="1:12" ht="15.95" customHeight="1">
      <c r="A1848" s="25" t="s">
        <v>154</v>
      </c>
      <c r="B1848" s="26" t="s">
        <v>155</v>
      </c>
      <c r="C1848" s="26"/>
      <c r="D1848" s="34">
        <v>1</v>
      </c>
      <c r="E1848" s="34"/>
      <c r="F1848" s="49">
        <v>1</v>
      </c>
      <c r="G1848" s="49">
        <v>0</v>
      </c>
      <c r="H1848" s="50">
        <v>327.62459999999999</v>
      </c>
      <c r="I1848" s="50"/>
      <c r="J1848" s="50">
        <v>98.552700000000002</v>
      </c>
      <c r="K1848" s="50"/>
      <c r="L1848" s="32">
        <f>ROUND(D1848*(ROUND(F1848*H1848,4)+ROUND(G1848*J1848,4)),4)</f>
        <v>327.62459999999999</v>
      </c>
    </row>
    <row r="1849" spans="1:12" ht="15" customHeight="1">
      <c r="A1849" s="3"/>
      <c r="B1849" s="3"/>
      <c r="C1849" s="3"/>
      <c r="D1849" s="3"/>
      <c r="E1849" s="3"/>
      <c r="F1849" s="3"/>
      <c r="G1849" s="3"/>
      <c r="H1849" s="30" t="s">
        <v>121</v>
      </c>
      <c r="I1849" s="30"/>
      <c r="J1849" s="30"/>
      <c r="K1849" s="30"/>
      <c r="L1849" s="51">
        <f>SUM(L1847:L1848)</f>
        <v>327.62459999999999</v>
      </c>
    </row>
    <row r="1850" spans="1:12" ht="15" customHeight="1">
      <c r="A1850" s="3"/>
      <c r="B1850" s="3"/>
      <c r="C1850" s="3"/>
      <c r="D1850" s="3"/>
      <c r="E1850" s="3"/>
      <c r="F1850" s="3"/>
      <c r="G1850" s="3"/>
      <c r="H1850" s="18" t="s">
        <v>72</v>
      </c>
      <c r="I1850" s="18"/>
      <c r="J1850" s="18"/>
      <c r="K1850" s="18"/>
      <c r="L1850" s="32">
        <f>SUM(L1849)</f>
        <v>327.62459999999999</v>
      </c>
    </row>
    <row r="1851" spans="1:12" ht="15" customHeight="1">
      <c r="A1851" s="3"/>
      <c r="B1851" s="3"/>
      <c r="C1851" s="3"/>
      <c r="D1851" s="3"/>
      <c r="E1851" s="3"/>
      <c r="F1851" s="3"/>
      <c r="G1851" s="3"/>
      <c r="H1851" s="18" t="s">
        <v>73</v>
      </c>
      <c r="I1851" s="18"/>
      <c r="J1851" s="18"/>
      <c r="K1851" s="18"/>
      <c r="L1851" s="38">
        <v>435.75</v>
      </c>
    </row>
    <row r="1852" spans="1:12" ht="15" customHeight="1">
      <c r="A1852" s="3"/>
      <c r="B1852" s="3"/>
      <c r="C1852" s="3"/>
      <c r="D1852" s="3"/>
      <c r="E1852" s="3"/>
      <c r="F1852" s="3"/>
      <c r="G1852" s="3"/>
      <c r="H1852" s="18" t="s">
        <v>74</v>
      </c>
      <c r="I1852" s="18"/>
      <c r="J1852" s="18"/>
      <c r="K1852" s="18"/>
      <c r="L1852" s="32">
        <f>ROUND(L1850/L1851,4)</f>
        <v>0.75190000000000001</v>
      </c>
    </row>
    <row r="1853" spans="1:12" ht="15" customHeight="1">
      <c r="A1853" s="3"/>
      <c r="B1853" s="3"/>
      <c r="C1853" s="3"/>
      <c r="D1853" s="3"/>
      <c r="E1853" s="3"/>
      <c r="F1853" s="3"/>
      <c r="G1853" s="3"/>
      <c r="H1853" s="18" t="s">
        <v>152</v>
      </c>
      <c r="I1853" s="18"/>
      <c r="J1853" s="18"/>
      <c r="K1853" s="18"/>
      <c r="L1853" s="32">
        <f>ROUND((((D1848*J1848))/L1851)*0.04722,4)</f>
        <v>1.0699999999999999E-2</v>
      </c>
    </row>
    <row r="1854" spans="1:12" ht="15" customHeight="1">
      <c r="A1854" s="3"/>
      <c r="B1854" s="3"/>
      <c r="C1854" s="3"/>
      <c r="D1854" s="3"/>
      <c r="E1854" s="3"/>
      <c r="F1854" s="3"/>
      <c r="G1854" s="3"/>
      <c r="H1854" s="18" t="s">
        <v>39</v>
      </c>
      <c r="I1854" s="18"/>
      <c r="J1854" s="18"/>
      <c r="K1854" s="18"/>
      <c r="L1854" s="32">
        <f>SUM(L1852,L1853)</f>
        <v>0.76260000000000006</v>
      </c>
    </row>
    <row r="1855" spans="1:12" ht="15" customHeight="1">
      <c r="A1855" s="3"/>
      <c r="B1855" s="3"/>
      <c r="C1855" s="3"/>
      <c r="D1855" s="3"/>
      <c r="E1855" s="3"/>
      <c r="F1855" s="3"/>
      <c r="G1855" s="3"/>
      <c r="H1855" s="18" t="s">
        <v>13</v>
      </c>
      <c r="I1855" s="18"/>
      <c r="J1855" s="18"/>
      <c r="K1855" s="18"/>
      <c r="L1855" s="19">
        <f>ROUND(SUM(L1854),4)</f>
        <v>0.76259999999999994</v>
      </c>
    </row>
    <row r="1856" spans="1:12" ht="9.9499999999999993" customHeight="1">
      <c r="A1856" s="3"/>
      <c r="B1856" s="3"/>
      <c r="C1856" s="3"/>
      <c r="D1856" s="3"/>
      <c r="E1856" s="3"/>
      <c r="F1856" s="3"/>
      <c r="G1856" s="3"/>
      <c r="H1856" s="4"/>
      <c r="I1856" s="4"/>
      <c r="J1856" s="4"/>
      <c r="K1856" s="4"/>
      <c r="L1856" s="4"/>
    </row>
    <row r="1857" spans="1:12" ht="20.100000000000001" customHeight="1">
      <c r="A1857" s="5" t="s">
        <v>516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</row>
    <row r="1858" spans="1:12" ht="12.95" customHeight="1">
      <c r="A1858" s="47" t="s">
        <v>113</v>
      </c>
      <c r="B1858" s="47"/>
      <c r="C1858" s="47"/>
      <c r="D1858" s="48" t="s">
        <v>114</v>
      </c>
      <c r="E1858" s="48"/>
      <c r="F1858" s="24" t="s">
        <v>115</v>
      </c>
      <c r="G1858" s="24"/>
      <c r="H1858" s="24" t="s">
        <v>116</v>
      </c>
      <c r="I1858" s="24"/>
      <c r="J1858" s="24"/>
      <c r="K1858" s="24"/>
      <c r="L1858" s="24" t="s">
        <v>65</v>
      </c>
    </row>
    <row r="1859" spans="1:12" ht="12" customHeight="1">
      <c r="A1859" s="47"/>
      <c r="B1859" s="47"/>
      <c r="C1859" s="47"/>
      <c r="D1859" s="48"/>
      <c r="E1859" s="48"/>
      <c r="F1859" s="8" t="s">
        <v>117</v>
      </c>
      <c r="G1859" s="8" t="s">
        <v>118</v>
      </c>
      <c r="H1859" s="7" t="s">
        <v>117</v>
      </c>
      <c r="I1859" s="7"/>
      <c r="J1859" s="7" t="s">
        <v>118</v>
      </c>
      <c r="K1859" s="7"/>
      <c r="L1859" s="24"/>
    </row>
    <row r="1860" spans="1:12" ht="15" customHeight="1">
      <c r="A1860" s="25" t="s">
        <v>162</v>
      </c>
      <c r="B1860" s="26" t="s">
        <v>163</v>
      </c>
      <c r="C1860" s="26"/>
      <c r="D1860" s="34">
        <v>1</v>
      </c>
      <c r="E1860" s="34"/>
      <c r="F1860" s="49">
        <v>0.9</v>
      </c>
      <c r="G1860" s="49">
        <v>0.1</v>
      </c>
      <c r="H1860" s="50">
        <v>363.31920000000002</v>
      </c>
      <c r="I1860" s="50"/>
      <c r="J1860" s="50">
        <v>98.161299999999997</v>
      </c>
      <c r="K1860" s="50"/>
      <c r="L1860" s="32">
        <f>ROUND(D1860*(ROUND(F1860*H1860,4)+ROUND(G1860*J1860,4)),4)</f>
        <v>336.80340000000001</v>
      </c>
    </row>
    <row r="1861" spans="1:12" ht="15" customHeight="1">
      <c r="A1861" s="25" t="s">
        <v>164</v>
      </c>
      <c r="B1861" s="26" t="s">
        <v>165</v>
      </c>
      <c r="C1861" s="26"/>
      <c r="D1861" s="34">
        <v>1</v>
      </c>
      <c r="E1861" s="34"/>
      <c r="F1861" s="49">
        <v>0.52</v>
      </c>
      <c r="G1861" s="49">
        <v>0.48</v>
      </c>
      <c r="H1861" s="50">
        <v>4.9721000000000002</v>
      </c>
      <c r="I1861" s="50"/>
      <c r="J1861" s="50">
        <v>3.4624999999999999</v>
      </c>
      <c r="K1861" s="50"/>
      <c r="L1861" s="32">
        <f>ROUND(D1861*(ROUND(F1861*H1861,4)+ROUND(G1861*J1861,4)),4)</f>
        <v>4.2474999999999996</v>
      </c>
    </row>
    <row r="1862" spans="1:12" ht="15" customHeight="1">
      <c r="A1862" s="25" t="s">
        <v>166</v>
      </c>
      <c r="B1862" s="26" t="s">
        <v>167</v>
      </c>
      <c r="C1862" s="26"/>
      <c r="D1862" s="34">
        <v>1</v>
      </c>
      <c r="E1862" s="34"/>
      <c r="F1862" s="49">
        <v>0.28999999999999998</v>
      </c>
      <c r="G1862" s="49">
        <v>0.71</v>
      </c>
      <c r="H1862" s="50">
        <v>340.26949999999999</v>
      </c>
      <c r="I1862" s="50"/>
      <c r="J1862" s="50">
        <v>147.41380000000001</v>
      </c>
      <c r="K1862" s="50"/>
      <c r="L1862" s="32">
        <f>ROUND(D1862*(ROUND(F1862*H1862,4)+ROUND(G1862*J1862,4)),4)</f>
        <v>203.34200000000001</v>
      </c>
    </row>
    <row r="1863" spans="1:12" ht="15.95" customHeight="1">
      <c r="A1863" s="25" t="s">
        <v>168</v>
      </c>
      <c r="B1863" s="26" t="s">
        <v>169</v>
      </c>
      <c r="C1863" s="26"/>
      <c r="D1863" s="34">
        <v>1</v>
      </c>
      <c r="E1863" s="34"/>
      <c r="F1863" s="49">
        <v>1</v>
      </c>
      <c r="G1863" s="49">
        <v>0</v>
      </c>
      <c r="H1863" s="50">
        <v>237.51509999999999</v>
      </c>
      <c r="I1863" s="50"/>
      <c r="J1863" s="50">
        <v>106.0881</v>
      </c>
      <c r="K1863" s="50"/>
      <c r="L1863" s="32">
        <f>ROUND(D1863*(ROUND(F1863*H1863,4)+ROUND(G1863*J1863,4)),4)</f>
        <v>237.51509999999999</v>
      </c>
    </row>
    <row r="1864" spans="1:12" ht="15" customHeight="1">
      <c r="A1864" s="25" t="s">
        <v>170</v>
      </c>
      <c r="B1864" s="26" t="s">
        <v>171</v>
      </c>
      <c r="C1864" s="26"/>
      <c r="D1864" s="34">
        <v>1</v>
      </c>
      <c r="E1864" s="34"/>
      <c r="F1864" s="49">
        <v>0.52</v>
      </c>
      <c r="G1864" s="49">
        <v>0.48</v>
      </c>
      <c r="H1864" s="50">
        <v>176.59729999999999</v>
      </c>
      <c r="I1864" s="50"/>
      <c r="J1864" s="50">
        <v>68.825400000000002</v>
      </c>
      <c r="K1864" s="50"/>
      <c r="L1864" s="32">
        <f>ROUND(D1864*(ROUND(F1864*H1864,4)+ROUND(G1864*J1864,4)),4)</f>
        <v>124.8668</v>
      </c>
    </row>
    <row r="1865" spans="1:12" ht="15" customHeight="1">
      <c r="A1865" s="3"/>
      <c r="B1865" s="3"/>
      <c r="C1865" s="3"/>
      <c r="D1865" s="3"/>
      <c r="E1865" s="3"/>
      <c r="F1865" s="3"/>
      <c r="G1865" s="3"/>
      <c r="H1865" s="30" t="s">
        <v>121</v>
      </c>
      <c r="I1865" s="30"/>
      <c r="J1865" s="30"/>
      <c r="K1865" s="30"/>
      <c r="L1865" s="51">
        <f>SUM(L1859:L1864)</f>
        <v>906.77480000000003</v>
      </c>
    </row>
    <row r="1866" spans="1:12" ht="20.100000000000001" customHeight="1">
      <c r="A1866" s="22" t="s">
        <v>63</v>
      </c>
      <c r="B1866" s="22"/>
      <c r="C1866" s="22"/>
      <c r="D1866" s="22"/>
      <c r="E1866" s="22"/>
      <c r="F1866" s="22"/>
      <c r="G1866" s="23" t="s">
        <v>3</v>
      </c>
      <c r="H1866" s="24" t="s">
        <v>19</v>
      </c>
      <c r="I1866" s="24"/>
      <c r="J1866" s="24" t="s">
        <v>64</v>
      </c>
      <c r="K1866" s="24"/>
      <c r="L1866" s="23" t="s">
        <v>65</v>
      </c>
    </row>
    <row r="1867" spans="1:12" ht="15" customHeight="1">
      <c r="A1867" s="25" t="s">
        <v>69</v>
      </c>
      <c r="B1867" s="33" t="s">
        <v>70</v>
      </c>
      <c r="C1867" s="33"/>
      <c r="D1867" s="33"/>
      <c r="E1867" s="33"/>
      <c r="F1867" s="33"/>
      <c r="G1867" s="25" t="s">
        <v>68</v>
      </c>
      <c r="H1867" s="34">
        <v>1</v>
      </c>
      <c r="I1867" s="34"/>
      <c r="J1867" s="35">
        <v>23.6</v>
      </c>
      <c r="K1867" s="35"/>
      <c r="L1867" s="36">
        <f>ROUND(ROUND(H1867,8)*J1867,2)</f>
        <v>23.6</v>
      </c>
    </row>
    <row r="1868" spans="1:12" ht="15" customHeight="1">
      <c r="A1868" s="3"/>
      <c r="B1868" s="3"/>
      <c r="C1868" s="3"/>
      <c r="D1868" s="3"/>
      <c r="E1868" s="3"/>
      <c r="F1868" s="3"/>
      <c r="G1868" s="3"/>
      <c r="H1868" s="30" t="s">
        <v>71</v>
      </c>
      <c r="I1868" s="30"/>
      <c r="J1868" s="30"/>
      <c r="K1868" s="30"/>
      <c r="L1868" s="37">
        <f>SUM(L1867:L1867)</f>
        <v>23.6</v>
      </c>
    </row>
    <row r="1869" spans="1:12" ht="15" customHeight="1">
      <c r="A1869" s="3"/>
      <c r="B1869" s="3"/>
      <c r="C1869" s="3"/>
      <c r="D1869" s="3"/>
      <c r="E1869" s="3"/>
      <c r="F1869" s="3"/>
      <c r="G1869" s="3"/>
      <c r="H1869" s="18" t="s">
        <v>72</v>
      </c>
      <c r="I1869" s="18"/>
      <c r="J1869" s="18"/>
      <c r="K1869" s="18"/>
      <c r="L1869" s="32">
        <f>SUM(L1865,L1868)</f>
        <v>930.37480000000005</v>
      </c>
    </row>
    <row r="1870" spans="1:12" ht="15" customHeight="1">
      <c r="A1870" s="3"/>
      <c r="B1870" s="3"/>
      <c r="C1870" s="3"/>
      <c r="D1870" s="3"/>
      <c r="E1870" s="3"/>
      <c r="F1870" s="3"/>
      <c r="G1870" s="3"/>
      <c r="H1870" s="18" t="s">
        <v>73</v>
      </c>
      <c r="I1870" s="18"/>
      <c r="J1870" s="18"/>
      <c r="K1870" s="18"/>
      <c r="L1870" s="38">
        <v>168.2</v>
      </c>
    </row>
    <row r="1871" spans="1:12" ht="15" customHeight="1">
      <c r="A1871" s="3"/>
      <c r="B1871" s="3"/>
      <c r="C1871" s="3"/>
      <c r="D1871" s="3"/>
      <c r="E1871" s="3"/>
      <c r="F1871" s="3"/>
      <c r="G1871" s="3"/>
      <c r="H1871" s="18" t="s">
        <v>74</v>
      </c>
      <c r="I1871" s="18"/>
      <c r="J1871" s="18"/>
      <c r="K1871" s="18"/>
      <c r="L1871" s="32">
        <f>ROUND(L1869/L1870,4)</f>
        <v>5.5313999999999997</v>
      </c>
    </row>
    <row r="1872" spans="1:12" ht="15" customHeight="1">
      <c r="A1872" s="3"/>
      <c r="B1872" s="3"/>
      <c r="C1872" s="3"/>
      <c r="D1872" s="3"/>
      <c r="E1872" s="3"/>
      <c r="F1872" s="3"/>
      <c r="G1872" s="3"/>
      <c r="H1872" s="18" t="s">
        <v>132</v>
      </c>
      <c r="I1872" s="18"/>
      <c r="J1872" s="18"/>
      <c r="K1872" s="18"/>
      <c r="L1872" s="32">
        <f>ROUND((((D1860*J1860)+(D1861*J1861)+(D1862*J1862)+(D1863*J1863)+(D1864*J1864)+L1868)/L1870)*0.13329,4)</f>
        <v>0.35470000000000002</v>
      </c>
    </row>
    <row r="1873" spans="1:12" ht="15" customHeight="1">
      <c r="A1873" s="3"/>
      <c r="B1873" s="3"/>
      <c r="C1873" s="3"/>
      <c r="D1873" s="3"/>
      <c r="E1873" s="3"/>
      <c r="F1873" s="3"/>
      <c r="G1873" s="3"/>
      <c r="H1873" s="18" t="s">
        <v>39</v>
      </c>
      <c r="I1873" s="18"/>
      <c r="J1873" s="18"/>
      <c r="K1873" s="18"/>
      <c r="L1873" s="32">
        <f>SUM(L1871,L1872)</f>
        <v>5.8860999999999999</v>
      </c>
    </row>
    <row r="1874" spans="1:12" ht="15" customHeight="1">
      <c r="A1874" s="3"/>
      <c r="B1874" s="3"/>
      <c r="C1874" s="3"/>
      <c r="D1874" s="3"/>
      <c r="E1874" s="3"/>
      <c r="F1874" s="3"/>
      <c r="G1874" s="3"/>
      <c r="H1874" s="18" t="s">
        <v>13</v>
      </c>
      <c r="I1874" s="18"/>
      <c r="J1874" s="18"/>
      <c r="K1874" s="18"/>
      <c r="L1874" s="19">
        <f>ROUND(SUM(L1873),4)</f>
        <v>5.8860999999999999</v>
      </c>
    </row>
    <row r="1875" spans="1:12" ht="9.9499999999999993" customHeight="1">
      <c r="A1875" s="3"/>
      <c r="B1875" s="3"/>
      <c r="C1875" s="3"/>
      <c r="D1875" s="3"/>
      <c r="E1875" s="3"/>
      <c r="F1875" s="3"/>
      <c r="G1875" s="3"/>
      <c r="H1875" s="4"/>
      <c r="I1875" s="4"/>
      <c r="J1875" s="4"/>
      <c r="K1875" s="4"/>
      <c r="L1875" s="4"/>
    </row>
    <row r="1876" spans="1:12" ht="20.100000000000001" customHeight="1">
      <c r="A1876" s="5" t="s">
        <v>517</v>
      </c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</row>
    <row r="1877" spans="1:12" ht="12.95" customHeight="1">
      <c r="A1877" s="47" t="s">
        <v>113</v>
      </c>
      <c r="B1877" s="47"/>
      <c r="C1877" s="47"/>
      <c r="D1877" s="48" t="s">
        <v>114</v>
      </c>
      <c r="E1877" s="48"/>
      <c r="F1877" s="24" t="s">
        <v>115</v>
      </c>
      <c r="G1877" s="24"/>
      <c r="H1877" s="24" t="s">
        <v>116</v>
      </c>
      <c r="I1877" s="24"/>
      <c r="J1877" s="24"/>
      <c r="K1877" s="24"/>
      <c r="L1877" s="24" t="s">
        <v>65</v>
      </c>
    </row>
    <row r="1878" spans="1:12" ht="12" customHeight="1">
      <c r="A1878" s="47"/>
      <c r="B1878" s="47"/>
      <c r="C1878" s="47"/>
      <c r="D1878" s="48"/>
      <c r="E1878" s="48"/>
      <c r="F1878" s="8" t="s">
        <v>117</v>
      </c>
      <c r="G1878" s="8" t="s">
        <v>118</v>
      </c>
      <c r="H1878" s="7" t="s">
        <v>117</v>
      </c>
      <c r="I1878" s="7"/>
      <c r="J1878" s="7" t="s">
        <v>118</v>
      </c>
      <c r="K1878" s="7"/>
      <c r="L1878" s="24"/>
    </row>
    <row r="1879" spans="1:12" ht="15" customHeight="1">
      <c r="A1879" s="25" t="s">
        <v>166</v>
      </c>
      <c r="B1879" s="26" t="s">
        <v>167</v>
      </c>
      <c r="C1879" s="26"/>
      <c r="D1879" s="34">
        <v>1</v>
      </c>
      <c r="E1879" s="34"/>
      <c r="F1879" s="49">
        <v>1</v>
      </c>
      <c r="G1879" s="49">
        <v>0</v>
      </c>
      <c r="H1879" s="50">
        <v>340.26949999999999</v>
      </c>
      <c r="I1879" s="50"/>
      <c r="J1879" s="50">
        <v>147.41380000000001</v>
      </c>
      <c r="K1879" s="50"/>
      <c r="L1879" s="32">
        <f>ROUND(D1879*(ROUND(F1879*H1879,4)+ROUND(G1879*J1879,4)),4)</f>
        <v>340.26949999999999</v>
      </c>
    </row>
    <row r="1880" spans="1:12" ht="15" customHeight="1">
      <c r="A1880" s="3"/>
      <c r="B1880" s="3"/>
      <c r="C1880" s="3"/>
      <c r="D1880" s="3"/>
      <c r="E1880" s="3"/>
      <c r="F1880" s="3"/>
      <c r="G1880" s="3"/>
      <c r="H1880" s="30" t="s">
        <v>121</v>
      </c>
      <c r="I1880" s="30"/>
      <c r="J1880" s="30"/>
      <c r="K1880" s="30"/>
      <c r="L1880" s="51">
        <f>SUM(L1878:L1879)</f>
        <v>340.26949999999999</v>
      </c>
    </row>
    <row r="1881" spans="1:12" ht="15" customHeight="1">
      <c r="A1881" s="3"/>
      <c r="B1881" s="3"/>
      <c r="C1881" s="3"/>
      <c r="D1881" s="3"/>
      <c r="E1881" s="3"/>
      <c r="F1881" s="3"/>
      <c r="G1881" s="3"/>
      <c r="H1881" s="18" t="s">
        <v>72</v>
      </c>
      <c r="I1881" s="18"/>
      <c r="J1881" s="18"/>
      <c r="K1881" s="18"/>
      <c r="L1881" s="32">
        <f>SUM(L1880)</f>
        <v>340.26949999999999</v>
      </c>
    </row>
    <row r="1882" spans="1:12" ht="15" customHeight="1">
      <c r="A1882" s="3"/>
      <c r="B1882" s="3"/>
      <c r="C1882" s="3"/>
      <c r="D1882" s="3"/>
      <c r="E1882" s="3"/>
      <c r="F1882" s="3"/>
      <c r="G1882" s="3"/>
      <c r="H1882" s="18" t="s">
        <v>73</v>
      </c>
      <c r="I1882" s="18"/>
      <c r="J1882" s="18"/>
      <c r="K1882" s="18"/>
      <c r="L1882" s="38">
        <v>4.3574999999999999</v>
      </c>
    </row>
    <row r="1883" spans="1:12" ht="15" customHeight="1">
      <c r="A1883" s="3"/>
      <c r="B1883" s="3"/>
      <c r="C1883" s="3"/>
      <c r="D1883" s="3"/>
      <c r="E1883" s="3"/>
      <c r="F1883" s="3"/>
      <c r="G1883" s="3"/>
      <c r="H1883" s="18" t="s">
        <v>74</v>
      </c>
      <c r="I1883" s="18"/>
      <c r="J1883" s="18"/>
      <c r="K1883" s="18"/>
      <c r="L1883" s="32">
        <f>ROUND(L1881/L1882,4)</f>
        <v>78.088200000000001</v>
      </c>
    </row>
    <row r="1884" spans="1:12" ht="15" customHeight="1">
      <c r="A1884" s="3"/>
      <c r="B1884" s="3"/>
      <c r="C1884" s="3"/>
      <c r="D1884" s="3"/>
      <c r="E1884" s="3"/>
      <c r="F1884" s="3"/>
      <c r="G1884" s="3"/>
      <c r="H1884" s="18" t="s">
        <v>132</v>
      </c>
      <c r="I1884" s="18"/>
      <c r="J1884" s="18"/>
      <c r="K1884" s="18"/>
      <c r="L1884" s="32">
        <f>ROUND((((D1879*J1879))/L1882)*0.13329,4)</f>
        <v>4.5091999999999999</v>
      </c>
    </row>
    <row r="1885" spans="1:12" ht="15" customHeight="1">
      <c r="A1885" s="3"/>
      <c r="B1885" s="3"/>
      <c r="C1885" s="3"/>
      <c r="D1885" s="3"/>
      <c r="E1885" s="3"/>
      <c r="F1885" s="3"/>
      <c r="G1885" s="3"/>
      <c r="H1885" s="18" t="s">
        <v>39</v>
      </c>
      <c r="I1885" s="18"/>
      <c r="J1885" s="18"/>
      <c r="K1885" s="18"/>
      <c r="L1885" s="32">
        <f>SUM(L1883,L1884)</f>
        <v>82.597399999999993</v>
      </c>
    </row>
    <row r="1886" spans="1:12" ht="15" customHeight="1">
      <c r="A1886" s="3"/>
      <c r="B1886" s="3"/>
      <c r="C1886" s="3"/>
      <c r="D1886" s="3"/>
      <c r="E1886" s="3"/>
      <c r="F1886" s="3"/>
      <c r="G1886" s="3"/>
      <c r="H1886" s="18" t="s">
        <v>13</v>
      </c>
      <c r="I1886" s="18"/>
      <c r="J1886" s="18"/>
      <c r="K1886" s="18"/>
      <c r="L1886" s="19">
        <f>ROUND(SUM(L1885),4)</f>
        <v>82.597399999999993</v>
      </c>
    </row>
    <row r="1887" spans="1:12" ht="9.9499999999999993" customHeight="1">
      <c r="A1887" s="3"/>
      <c r="B1887" s="3"/>
      <c r="C1887" s="3"/>
      <c r="D1887" s="3"/>
      <c r="E1887" s="3"/>
      <c r="F1887" s="3"/>
      <c r="G1887" s="3"/>
      <c r="H1887" s="4"/>
      <c r="I1887" s="4"/>
      <c r="J1887" s="4"/>
      <c r="K1887" s="4"/>
      <c r="L1887" s="4"/>
    </row>
    <row r="1888" spans="1:12" ht="20.100000000000001" customHeight="1">
      <c r="A1888" s="5" t="s">
        <v>518</v>
      </c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</row>
    <row r="1889" spans="1:12" ht="12.95" customHeight="1">
      <c r="A1889" s="47" t="s">
        <v>113</v>
      </c>
      <c r="B1889" s="47"/>
      <c r="C1889" s="47"/>
      <c r="D1889" s="48" t="s">
        <v>114</v>
      </c>
      <c r="E1889" s="48"/>
      <c r="F1889" s="24" t="s">
        <v>115</v>
      </c>
      <c r="G1889" s="24"/>
      <c r="H1889" s="24" t="s">
        <v>116</v>
      </c>
      <c r="I1889" s="24"/>
      <c r="J1889" s="24"/>
      <c r="K1889" s="24"/>
      <c r="L1889" s="24" t="s">
        <v>65</v>
      </c>
    </row>
    <row r="1890" spans="1:12" ht="12" customHeight="1">
      <c r="A1890" s="47"/>
      <c r="B1890" s="47"/>
      <c r="C1890" s="47"/>
      <c r="D1890" s="48"/>
      <c r="E1890" s="48"/>
      <c r="F1890" s="8" t="s">
        <v>117</v>
      </c>
      <c r="G1890" s="8" t="s">
        <v>118</v>
      </c>
      <c r="H1890" s="7" t="s">
        <v>117</v>
      </c>
      <c r="I1890" s="7"/>
      <c r="J1890" s="7" t="s">
        <v>118</v>
      </c>
      <c r="K1890" s="7"/>
      <c r="L1890" s="24"/>
    </row>
    <row r="1891" spans="1:12" ht="15" customHeight="1">
      <c r="A1891" s="25" t="s">
        <v>162</v>
      </c>
      <c r="B1891" s="26" t="s">
        <v>163</v>
      </c>
      <c r="C1891" s="26"/>
      <c r="D1891" s="34">
        <v>1</v>
      </c>
      <c r="E1891" s="34"/>
      <c r="F1891" s="49">
        <v>1</v>
      </c>
      <c r="G1891" s="49">
        <v>0</v>
      </c>
      <c r="H1891" s="50">
        <v>363.31920000000002</v>
      </c>
      <c r="I1891" s="50"/>
      <c r="J1891" s="50">
        <v>98.161299999999997</v>
      </c>
      <c r="K1891" s="50"/>
      <c r="L1891" s="32">
        <f>ROUND(D1891*(ROUND(F1891*H1891,4)+ROUND(G1891*J1891,4)),4)</f>
        <v>363.31920000000002</v>
      </c>
    </row>
    <row r="1892" spans="1:12" ht="15" customHeight="1">
      <c r="A1892" s="3"/>
      <c r="B1892" s="3"/>
      <c r="C1892" s="3"/>
      <c r="D1892" s="3"/>
      <c r="E1892" s="3"/>
      <c r="F1892" s="3"/>
      <c r="G1892" s="3"/>
      <c r="H1892" s="30" t="s">
        <v>121</v>
      </c>
      <c r="I1892" s="30"/>
      <c r="J1892" s="30"/>
      <c r="K1892" s="30"/>
      <c r="L1892" s="51">
        <f>SUM(L1890:L1891)</f>
        <v>363.31920000000002</v>
      </c>
    </row>
    <row r="1893" spans="1:12" ht="20.100000000000001" customHeight="1">
      <c r="A1893" s="22" t="s">
        <v>63</v>
      </c>
      <c r="B1893" s="22"/>
      <c r="C1893" s="22"/>
      <c r="D1893" s="22"/>
      <c r="E1893" s="22"/>
      <c r="F1893" s="22"/>
      <c r="G1893" s="23" t="s">
        <v>3</v>
      </c>
      <c r="H1893" s="24" t="s">
        <v>19</v>
      </c>
      <c r="I1893" s="24"/>
      <c r="J1893" s="24" t="s">
        <v>64</v>
      </c>
      <c r="K1893" s="24"/>
      <c r="L1893" s="23" t="s">
        <v>65</v>
      </c>
    </row>
    <row r="1894" spans="1:12" ht="15" customHeight="1">
      <c r="A1894" s="25" t="s">
        <v>69</v>
      </c>
      <c r="B1894" s="33" t="s">
        <v>70</v>
      </c>
      <c r="C1894" s="33"/>
      <c r="D1894" s="33"/>
      <c r="E1894" s="33"/>
      <c r="F1894" s="33"/>
      <c r="G1894" s="25" t="s">
        <v>68</v>
      </c>
      <c r="H1894" s="34">
        <v>1</v>
      </c>
      <c r="I1894" s="34"/>
      <c r="J1894" s="35">
        <v>23.6</v>
      </c>
      <c r="K1894" s="35"/>
      <c r="L1894" s="36">
        <f>ROUND(ROUND(H1894,8)*J1894,2)</f>
        <v>23.6</v>
      </c>
    </row>
    <row r="1895" spans="1:12" ht="15" customHeight="1">
      <c r="A1895" s="3"/>
      <c r="B1895" s="3"/>
      <c r="C1895" s="3"/>
      <c r="D1895" s="3"/>
      <c r="E1895" s="3"/>
      <c r="F1895" s="3"/>
      <c r="G1895" s="3"/>
      <c r="H1895" s="30" t="s">
        <v>71</v>
      </c>
      <c r="I1895" s="30"/>
      <c r="J1895" s="30"/>
      <c r="K1895" s="30"/>
      <c r="L1895" s="37">
        <f>SUM(L1894:L1894)</f>
        <v>23.6</v>
      </c>
    </row>
    <row r="1896" spans="1:12" ht="15" customHeight="1">
      <c r="A1896" s="3"/>
      <c r="B1896" s="3"/>
      <c r="C1896" s="3"/>
      <c r="D1896" s="3"/>
      <c r="E1896" s="3"/>
      <c r="F1896" s="3"/>
      <c r="G1896" s="3"/>
      <c r="H1896" s="18" t="s">
        <v>72</v>
      </c>
      <c r="I1896" s="18"/>
      <c r="J1896" s="18"/>
      <c r="K1896" s="18"/>
      <c r="L1896" s="32">
        <f>SUM(L1892,L1895)</f>
        <v>386.91920000000005</v>
      </c>
    </row>
    <row r="1897" spans="1:12" ht="15" customHeight="1">
      <c r="A1897" s="3"/>
      <c r="B1897" s="3"/>
      <c r="C1897" s="3"/>
      <c r="D1897" s="3"/>
      <c r="E1897" s="3"/>
      <c r="F1897" s="3"/>
      <c r="G1897" s="3"/>
      <c r="H1897" s="18" t="s">
        <v>73</v>
      </c>
      <c r="I1897" s="18"/>
      <c r="J1897" s="18"/>
      <c r="K1897" s="18"/>
      <c r="L1897" s="38">
        <v>996</v>
      </c>
    </row>
    <row r="1898" spans="1:12" ht="15" customHeight="1">
      <c r="A1898" s="3"/>
      <c r="B1898" s="3"/>
      <c r="C1898" s="3"/>
      <c r="D1898" s="3"/>
      <c r="E1898" s="3"/>
      <c r="F1898" s="3"/>
      <c r="G1898" s="3"/>
      <c r="H1898" s="18" t="s">
        <v>74</v>
      </c>
      <c r="I1898" s="18"/>
      <c r="J1898" s="18"/>
      <c r="K1898" s="18"/>
      <c r="L1898" s="32">
        <f>ROUND(L1896/L1897,4)</f>
        <v>0.38850000000000001</v>
      </c>
    </row>
    <row r="1899" spans="1:12" ht="15" customHeight="1">
      <c r="A1899" s="3"/>
      <c r="B1899" s="3"/>
      <c r="C1899" s="3"/>
      <c r="D1899" s="3"/>
      <c r="E1899" s="3"/>
      <c r="F1899" s="3"/>
      <c r="G1899" s="3"/>
      <c r="H1899" s="18" t="s">
        <v>39</v>
      </c>
      <c r="I1899" s="18"/>
      <c r="J1899" s="18"/>
      <c r="K1899" s="18"/>
      <c r="L1899" s="32">
        <f>SUM(L1898)</f>
        <v>0.38850000000000001</v>
      </c>
    </row>
    <row r="1900" spans="1:12" ht="15" customHeight="1">
      <c r="A1900" s="3"/>
      <c r="B1900" s="3"/>
      <c r="C1900" s="3"/>
      <c r="D1900" s="3"/>
      <c r="E1900" s="3"/>
      <c r="F1900" s="3"/>
      <c r="G1900" s="3"/>
      <c r="H1900" s="18" t="s">
        <v>13</v>
      </c>
      <c r="I1900" s="18"/>
      <c r="J1900" s="18"/>
      <c r="K1900" s="18"/>
      <c r="L1900" s="19">
        <f>ROUND(SUM(L1899),4)</f>
        <v>0.38850000000000001</v>
      </c>
    </row>
    <row r="1901" spans="1:12" ht="9.9499999999999993" customHeight="1">
      <c r="A1901" s="3"/>
      <c r="B1901" s="3"/>
      <c r="C1901" s="3"/>
      <c r="D1901" s="3"/>
      <c r="E1901" s="3"/>
      <c r="F1901" s="3"/>
      <c r="G1901" s="3"/>
      <c r="H1901" s="4"/>
      <c r="I1901" s="4"/>
      <c r="J1901" s="4"/>
      <c r="K1901" s="4"/>
      <c r="L1901" s="4"/>
    </row>
    <row r="1902" spans="1:12" ht="20.100000000000001" customHeight="1">
      <c r="A1902" s="5" t="s">
        <v>519</v>
      </c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</row>
    <row r="1903" spans="1:12" ht="12.95" customHeight="1">
      <c r="A1903" s="47" t="s">
        <v>113</v>
      </c>
      <c r="B1903" s="47"/>
      <c r="C1903" s="47"/>
      <c r="D1903" s="48" t="s">
        <v>114</v>
      </c>
      <c r="E1903" s="48"/>
      <c r="F1903" s="24" t="s">
        <v>115</v>
      </c>
      <c r="G1903" s="24"/>
      <c r="H1903" s="24" t="s">
        <v>116</v>
      </c>
      <c r="I1903" s="24"/>
      <c r="J1903" s="24"/>
      <c r="K1903" s="24"/>
      <c r="L1903" s="24" t="s">
        <v>65</v>
      </c>
    </row>
    <row r="1904" spans="1:12" ht="12" customHeight="1">
      <c r="A1904" s="47"/>
      <c r="B1904" s="47"/>
      <c r="C1904" s="47"/>
      <c r="D1904" s="48"/>
      <c r="E1904" s="48"/>
      <c r="F1904" s="8" t="s">
        <v>117</v>
      </c>
      <c r="G1904" s="8" t="s">
        <v>118</v>
      </c>
      <c r="H1904" s="7" t="s">
        <v>117</v>
      </c>
      <c r="I1904" s="7"/>
      <c r="J1904" s="7" t="s">
        <v>118</v>
      </c>
      <c r="K1904" s="7"/>
      <c r="L1904" s="24"/>
    </row>
    <row r="1905" spans="1:12" ht="15.95" customHeight="1">
      <c r="A1905" s="25" t="s">
        <v>520</v>
      </c>
      <c r="B1905" s="26" t="s">
        <v>521</v>
      </c>
      <c r="C1905" s="26"/>
      <c r="D1905" s="34">
        <v>1</v>
      </c>
      <c r="E1905" s="34"/>
      <c r="F1905" s="49">
        <v>1</v>
      </c>
      <c r="G1905" s="49">
        <v>0</v>
      </c>
      <c r="H1905" s="50">
        <v>611.94460000000004</v>
      </c>
      <c r="I1905" s="50"/>
      <c r="J1905" s="50">
        <v>165.1909</v>
      </c>
      <c r="K1905" s="50"/>
      <c r="L1905" s="32">
        <f>ROUND(D1905*(ROUND(F1905*H1905,4)+ROUND(G1905*J1905,4)),4)</f>
        <v>611.94460000000004</v>
      </c>
    </row>
    <row r="1906" spans="1:12" ht="15" customHeight="1">
      <c r="A1906" s="3"/>
      <c r="B1906" s="3"/>
      <c r="C1906" s="3"/>
      <c r="D1906" s="3"/>
      <c r="E1906" s="3"/>
      <c r="F1906" s="3"/>
      <c r="G1906" s="3"/>
      <c r="H1906" s="30" t="s">
        <v>121</v>
      </c>
      <c r="I1906" s="30"/>
      <c r="J1906" s="30"/>
      <c r="K1906" s="30"/>
      <c r="L1906" s="51">
        <f>SUM(L1904:L1905)</f>
        <v>611.94460000000004</v>
      </c>
    </row>
    <row r="1907" spans="1:12" ht="20.100000000000001" customHeight="1">
      <c r="A1907" s="22" t="s">
        <v>63</v>
      </c>
      <c r="B1907" s="22"/>
      <c r="C1907" s="22"/>
      <c r="D1907" s="22"/>
      <c r="E1907" s="22"/>
      <c r="F1907" s="22"/>
      <c r="G1907" s="23" t="s">
        <v>3</v>
      </c>
      <c r="H1907" s="24" t="s">
        <v>19</v>
      </c>
      <c r="I1907" s="24"/>
      <c r="J1907" s="24" t="s">
        <v>64</v>
      </c>
      <c r="K1907" s="24"/>
      <c r="L1907" s="23" t="s">
        <v>65</v>
      </c>
    </row>
    <row r="1908" spans="1:12" ht="15" customHeight="1">
      <c r="A1908" s="25" t="s">
        <v>69</v>
      </c>
      <c r="B1908" s="33" t="s">
        <v>70</v>
      </c>
      <c r="C1908" s="33"/>
      <c r="D1908" s="33"/>
      <c r="E1908" s="33"/>
      <c r="F1908" s="33"/>
      <c r="G1908" s="25" t="s">
        <v>68</v>
      </c>
      <c r="H1908" s="34">
        <v>8</v>
      </c>
      <c r="I1908" s="34"/>
      <c r="J1908" s="35">
        <v>23.6</v>
      </c>
      <c r="K1908" s="35"/>
      <c r="L1908" s="36">
        <f>ROUND(ROUND(H1908,8)*J1908,2)</f>
        <v>188.8</v>
      </c>
    </row>
    <row r="1909" spans="1:12" ht="15" customHeight="1">
      <c r="A1909" s="3"/>
      <c r="B1909" s="3"/>
      <c r="C1909" s="3"/>
      <c r="D1909" s="3"/>
      <c r="E1909" s="3"/>
      <c r="F1909" s="3"/>
      <c r="G1909" s="3"/>
      <c r="H1909" s="30" t="s">
        <v>71</v>
      </c>
      <c r="I1909" s="30"/>
      <c r="J1909" s="30"/>
      <c r="K1909" s="30"/>
      <c r="L1909" s="37">
        <f>SUM(L1908:L1908)</f>
        <v>188.8</v>
      </c>
    </row>
    <row r="1910" spans="1:12" ht="15" customHeight="1">
      <c r="A1910" s="3"/>
      <c r="B1910" s="3"/>
      <c r="C1910" s="3"/>
      <c r="D1910" s="3"/>
      <c r="E1910" s="3"/>
      <c r="F1910" s="3"/>
      <c r="G1910" s="3"/>
      <c r="H1910" s="18" t="s">
        <v>72</v>
      </c>
      <c r="I1910" s="18"/>
      <c r="J1910" s="18"/>
      <c r="K1910" s="18"/>
      <c r="L1910" s="32">
        <f>SUM(L1906,L1909)</f>
        <v>800.74459999999999</v>
      </c>
    </row>
    <row r="1911" spans="1:12" ht="15" customHeight="1">
      <c r="A1911" s="3"/>
      <c r="B1911" s="3"/>
      <c r="C1911" s="3"/>
      <c r="D1911" s="3"/>
      <c r="E1911" s="3"/>
      <c r="F1911" s="3"/>
      <c r="G1911" s="3"/>
      <c r="H1911" s="18" t="s">
        <v>73</v>
      </c>
      <c r="I1911" s="18"/>
      <c r="J1911" s="18"/>
      <c r="K1911" s="18"/>
      <c r="L1911" s="38">
        <v>415</v>
      </c>
    </row>
    <row r="1912" spans="1:12" ht="15" customHeight="1">
      <c r="A1912" s="3"/>
      <c r="B1912" s="3"/>
      <c r="C1912" s="3"/>
      <c r="D1912" s="3"/>
      <c r="E1912" s="3"/>
      <c r="F1912" s="3"/>
      <c r="G1912" s="3"/>
      <c r="H1912" s="18" t="s">
        <v>74</v>
      </c>
      <c r="I1912" s="18"/>
      <c r="J1912" s="18"/>
      <c r="K1912" s="18"/>
      <c r="L1912" s="32">
        <f>ROUND(L1910/L1911,4)</f>
        <v>1.9295</v>
      </c>
    </row>
    <row r="1913" spans="1:12" ht="15" customHeight="1">
      <c r="A1913" s="3"/>
      <c r="B1913" s="3"/>
      <c r="C1913" s="3"/>
      <c r="D1913" s="3"/>
      <c r="E1913" s="3"/>
      <c r="F1913" s="3"/>
      <c r="G1913" s="3"/>
      <c r="H1913" s="18" t="s">
        <v>160</v>
      </c>
      <c r="I1913" s="18"/>
      <c r="J1913" s="18"/>
      <c r="K1913" s="18"/>
      <c r="L1913" s="32">
        <f>ROUND((((D1905*J1905)+L1909)/L1911)*0.04367,4)</f>
        <v>3.73E-2</v>
      </c>
    </row>
    <row r="1914" spans="1:12" ht="20.100000000000001" customHeight="1">
      <c r="A1914" s="22" t="s">
        <v>75</v>
      </c>
      <c r="B1914" s="22"/>
      <c r="C1914" s="22"/>
      <c r="D1914" s="22"/>
      <c r="E1914" s="22"/>
      <c r="F1914" s="22"/>
      <c r="G1914" s="23" t="s">
        <v>3</v>
      </c>
      <c r="H1914" s="24" t="s">
        <v>19</v>
      </c>
      <c r="I1914" s="24"/>
      <c r="J1914" s="24" t="s">
        <v>76</v>
      </c>
      <c r="K1914" s="24"/>
      <c r="L1914" s="23" t="s">
        <v>20</v>
      </c>
    </row>
    <row r="1915" spans="1:12" ht="15" customHeight="1">
      <c r="A1915" s="25" t="s">
        <v>522</v>
      </c>
      <c r="B1915" s="26" t="s">
        <v>523</v>
      </c>
      <c r="C1915" s="26"/>
      <c r="D1915" s="26"/>
      <c r="E1915" s="26"/>
      <c r="F1915" s="26"/>
      <c r="G1915" s="25" t="s">
        <v>84</v>
      </c>
      <c r="H1915" s="34">
        <v>2.8000000000000001E-2</v>
      </c>
      <c r="I1915" s="34"/>
      <c r="J1915" s="28">
        <v>61.18</v>
      </c>
      <c r="K1915" s="28"/>
      <c r="L1915" s="29">
        <f t="shared" ref="L1915:L1921" si="8">ROUND(ROUND(H1915,8)*J1915,2)</f>
        <v>1.71</v>
      </c>
    </row>
    <row r="1916" spans="1:12" ht="15" customHeight="1">
      <c r="A1916" s="25" t="s">
        <v>524</v>
      </c>
      <c r="B1916" s="26" t="s">
        <v>525</v>
      </c>
      <c r="C1916" s="26"/>
      <c r="D1916" s="26"/>
      <c r="E1916" s="26"/>
      <c r="F1916" s="26"/>
      <c r="G1916" s="25" t="s">
        <v>84</v>
      </c>
      <c r="H1916" s="34">
        <v>0.06</v>
      </c>
      <c r="I1916" s="34"/>
      <c r="J1916" s="28">
        <v>2.95</v>
      </c>
      <c r="K1916" s="28"/>
      <c r="L1916" s="29">
        <f t="shared" si="8"/>
        <v>0.18</v>
      </c>
    </row>
    <row r="1917" spans="1:12" ht="15" customHeight="1">
      <c r="A1917" s="25" t="s">
        <v>526</v>
      </c>
      <c r="B1917" s="26" t="s">
        <v>527</v>
      </c>
      <c r="C1917" s="26"/>
      <c r="D1917" s="26"/>
      <c r="E1917" s="26"/>
      <c r="F1917" s="26"/>
      <c r="G1917" s="25" t="s">
        <v>84</v>
      </c>
      <c r="H1917" s="34">
        <v>0.2</v>
      </c>
      <c r="I1917" s="34"/>
      <c r="J1917" s="28">
        <v>0.28999999999999998</v>
      </c>
      <c r="K1917" s="28"/>
      <c r="L1917" s="29">
        <f t="shared" si="8"/>
        <v>0.06</v>
      </c>
    </row>
    <row r="1918" spans="1:12" ht="15" customHeight="1">
      <c r="A1918" s="25" t="s">
        <v>528</v>
      </c>
      <c r="B1918" s="26" t="s">
        <v>529</v>
      </c>
      <c r="C1918" s="26"/>
      <c r="D1918" s="26"/>
      <c r="E1918" s="26"/>
      <c r="F1918" s="26"/>
      <c r="G1918" s="25" t="s">
        <v>84</v>
      </c>
      <c r="H1918" s="34">
        <v>3.0000000000000001E-3</v>
      </c>
      <c r="I1918" s="34"/>
      <c r="J1918" s="28">
        <v>3.35</v>
      </c>
      <c r="K1918" s="28"/>
      <c r="L1918" s="29">
        <f t="shared" si="8"/>
        <v>0.01</v>
      </c>
    </row>
    <row r="1919" spans="1:12" ht="15" customHeight="1">
      <c r="A1919" s="25" t="s">
        <v>530</v>
      </c>
      <c r="B1919" s="26" t="s">
        <v>531</v>
      </c>
      <c r="C1919" s="26"/>
      <c r="D1919" s="26"/>
      <c r="E1919" s="26"/>
      <c r="F1919" s="26"/>
      <c r="G1919" s="25" t="s">
        <v>84</v>
      </c>
      <c r="H1919" s="34">
        <v>0.5</v>
      </c>
      <c r="I1919" s="34"/>
      <c r="J1919" s="28">
        <v>3.45</v>
      </c>
      <c r="K1919" s="28"/>
      <c r="L1919" s="29">
        <f t="shared" si="8"/>
        <v>1.73</v>
      </c>
    </row>
    <row r="1920" spans="1:12" ht="15" customHeight="1">
      <c r="A1920" s="25" t="s">
        <v>532</v>
      </c>
      <c r="B1920" s="26" t="s">
        <v>533</v>
      </c>
      <c r="C1920" s="26"/>
      <c r="D1920" s="26"/>
      <c r="E1920" s="26"/>
      <c r="F1920" s="26"/>
      <c r="G1920" s="25" t="s">
        <v>84</v>
      </c>
      <c r="H1920" s="34">
        <v>0.17499999999999999</v>
      </c>
      <c r="I1920" s="34"/>
      <c r="J1920" s="28">
        <v>0.14000000000000001</v>
      </c>
      <c r="K1920" s="28"/>
      <c r="L1920" s="29">
        <f t="shared" si="8"/>
        <v>0.02</v>
      </c>
    </row>
    <row r="1921" spans="1:12" ht="15" customHeight="1">
      <c r="A1921" s="25" t="s">
        <v>534</v>
      </c>
      <c r="B1921" s="26" t="s">
        <v>535</v>
      </c>
      <c r="C1921" s="26"/>
      <c r="D1921" s="26"/>
      <c r="E1921" s="26"/>
      <c r="F1921" s="26"/>
      <c r="G1921" s="25" t="s">
        <v>84</v>
      </c>
      <c r="H1921" s="34">
        <v>2.5000000000000001E-2</v>
      </c>
      <c r="I1921" s="34"/>
      <c r="J1921" s="28">
        <v>27.99</v>
      </c>
      <c r="K1921" s="28"/>
      <c r="L1921" s="29">
        <f t="shared" si="8"/>
        <v>0.7</v>
      </c>
    </row>
    <row r="1922" spans="1:12" ht="15" customHeight="1">
      <c r="A1922" s="3"/>
      <c r="B1922" s="3"/>
      <c r="C1922" s="3"/>
      <c r="D1922" s="3"/>
      <c r="E1922" s="3"/>
      <c r="F1922" s="3"/>
      <c r="G1922" s="3"/>
      <c r="H1922" s="30" t="s">
        <v>87</v>
      </c>
      <c r="I1922" s="30"/>
      <c r="J1922" s="30"/>
      <c r="K1922" s="30"/>
      <c r="L1922" s="31">
        <f>SUM(L1915:L1921)</f>
        <v>4.41</v>
      </c>
    </row>
    <row r="1923" spans="1:12" ht="15" customHeight="1">
      <c r="A1923" s="22" t="s">
        <v>90</v>
      </c>
      <c r="B1923" s="22"/>
      <c r="C1923" s="22"/>
      <c r="D1923" s="7" t="s">
        <v>91</v>
      </c>
      <c r="E1923" s="7"/>
      <c r="F1923" s="7" t="s">
        <v>92</v>
      </c>
      <c r="G1923" s="7"/>
      <c r="H1923" s="7" t="s">
        <v>19</v>
      </c>
      <c r="I1923" s="7"/>
      <c r="J1923" s="7" t="s">
        <v>5</v>
      </c>
      <c r="K1923" s="7"/>
      <c r="L1923" s="8" t="s">
        <v>20</v>
      </c>
    </row>
    <row r="1924" spans="1:12" ht="20.100000000000001" customHeight="1">
      <c r="A1924" s="39" t="s">
        <v>522</v>
      </c>
      <c r="B1924" s="40" t="s">
        <v>536</v>
      </c>
      <c r="C1924" s="40"/>
      <c r="D1924" s="41" t="s">
        <v>94</v>
      </c>
      <c r="E1924" s="41"/>
      <c r="F1924" s="41" t="s">
        <v>95</v>
      </c>
      <c r="G1924" s="41"/>
      <c r="H1924" s="42">
        <v>3.0000000000000001E-5</v>
      </c>
      <c r="I1924" s="42"/>
      <c r="J1924" s="43">
        <v>35.43</v>
      </c>
      <c r="K1924" s="43"/>
      <c r="L1924" s="44">
        <f t="shared" ref="L1924:L1929" si="9">ROUND(ROUND(H1924,8)*J1924,2)</f>
        <v>0</v>
      </c>
    </row>
    <row r="1925" spans="1:12" ht="20.100000000000001" customHeight="1">
      <c r="A1925" s="39" t="s">
        <v>524</v>
      </c>
      <c r="B1925" s="40" t="s">
        <v>537</v>
      </c>
      <c r="C1925" s="40"/>
      <c r="D1925" s="41" t="s">
        <v>94</v>
      </c>
      <c r="E1925" s="41"/>
      <c r="F1925" s="41" t="s">
        <v>95</v>
      </c>
      <c r="G1925" s="41"/>
      <c r="H1925" s="42">
        <v>6.0000000000000002E-5</v>
      </c>
      <c r="I1925" s="42"/>
      <c r="J1925" s="43">
        <v>35.43</v>
      </c>
      <c r="K1925" s="43"/>
      <c r="L1925" s="44">
        <f t="shared" si="9"/>
        <v>0</v>
      </c>
    </row>
    <row r="1926" spans="1:12" ht="20.100000000000001" customHeight="1">
      <c r="A1926" s="39" t="s">
        <v>526</v>
      </c>
      <c r="B1926" s="40" t="s">
        <v>538</v>
      </c>
      <c r="C1926" s="40"/>
      <c r="D1926" s="41" t="s">
        <v>94</v>
      </c>
      <c r="E1926" s="41"/>
      <c r="F1926" s="41" t="s">
        <v>95</v>
      </c>
      <c r="G1926" s="41"/>
      <c r="H1926" s="42">
        <v>2.0000000000000001E-4</v>
      </c>
      <c r="I1926" s="42"/>
      <c r="J1926" s="43">
        <v>35.43</v>
      </c>
      <c r="K1926" s="43"/>
      <c r="L1926" s="44">
        <f t="shared" si="9"/>
        <v>0.01</v>
      </c>
    </row>
    <row r="1927" spans="1:12" ht="20.100000000000001" customHeight="1">
      <c r="A1927" s="39" t="s">
        <v>530</v>
      </c>
      <c r="B1927" s="40" t="s">
        <v>539</v>
      </c>
      <c r="C1927" s="40"/>
      <c r="D1927" s="41" t="s">
        <v>94</v>
      </c>
      <c r="E1927" s="41"/>
      <c r="F1927" s="41" t="s">
        <v>95</v>
      </c>
      <c r="G1927" s="41"/>
      <c r="H1927" s="42">
        <v>5.0000000000000001E-4</v>
      </c>
      <c r="I1927" s="42"/>
      <c r="J1927" s="43">
        <v>35.43</v>
      </c>
      <c r="K1927" s="43"/>
      <c r="L1927" s="44">
        <f t="shared" si="9"/>
        <v>0.02</v>
      </c>
    </row>
    <row r="1928" spans="1:12" ht="20.100000000000001" customHeight="1">
      <c r="A1928" s="39" t="s">
        <v>532</v>
      </c>
      <c r="B1928" s="40" t="s">
        <v>540</v>
      </c>
      <c r="C1928" s="40"/>
      <c r="D1928" s="41" t="s">
        <v>94</v>
      </c>
      <c r="E1928" s="41"/>
      <c r="F1928" s="41" t="s">
        <v>95</v>
      </c>
      <c r="G1928" s="41"/>
      <c r="H1928" s="42">
        <v>1.8000000000000001E-4</v>
      </c>
      <c r="I1928" s="42"/>
      <c r="J1928" s="43">
        <v>35.43</v>
      </c>
      <c r="K1928" s="43"/>
      <c r="L1928" s="44">
        <f t="shared" si="9"/>
        <v>0.01</v>
      </c>
    </row>
    <row r="1929" spans="1:12" ht="20.100000000000001" customHeight="1">
      <c r="A1929" s="39" t="s">
        <v>534</v>
      </c>
      <c r="B1929" s="40" t="s">
        <v>541</v>
      </c>
      <c r="C1929" s="40"/>
      <c r="D1929" s="41" t="s">
        <v>94</v>
      </c>
      <c r="E1929" s="41"/>
      <c r="F1929" s="41" t="s">
        <v>95</v>
      </c>
      <c r="G1929" s="41"/>
      <c r="H1929" s="42">
        <v>3.0000000000000001E-5</v>
      </c>
      <c r="I1929" s="42"/>
      <c r="J1929" s="43">
        <v>35.43</v>
      </c>
      <c r="K1929" s="43"/>
      <c r="L1929" s="44">
        <f t="shared" si="9"/>
        <v>0</v>
      </c>
    </row>
    <row r="1930" spans="1:12" ht="15" customHeight="1">
      <c r="A1930" s="3"/>
      <c r="B1930" s="3"/>
      <c r="C1930" s="3"/>
      <c r="D1930" s="3"/>
      <c r="E1930" s="3"/>
      <c r="F1930" s="3"/>
      <c r="G1930" s="3"/>
      <c r="H1930" s="30" t="s">
        <v>98</v>
      </c>
      <c r="I1930" s="30"/>
      <c r="J1930" s="30"/>
      <c r="K1930" s="30"/>
      <c r="L1930" s="29">
        <f>SUM(L1924:L1929)</f>
        <v>0.04</v>
      </c>
    </row>
    <row r="1931" spans="1:12" ht="12.95" customHeight="1">
      <c r="A1931" s="22" t="s">
        <v>99</v>
      </c>
      <c r="B1931" s="22"/>
      <c r="C1931" s="7" t="s">
        <v>100</v>
      </c>
      <c r="D1931" s="7" t="s">
        <v>101</v>
      </c>
      <c r="E1931" s="7"/>
      <c r="F1931" s="7" t="s">
        <v>102</v>
      </c>
      <c r="G1931" s="7"/>
      <c r="H1931" s="7" t="s">
        <v>103</v>
      </c>
      <c r="I1931" s="7"/>
      <c r="J1931" s="7" t="s">
        <v>104</v>
      </c>
      <c r="K1931" s="7"/>
      <c r="L1931" s="7" t="s">
        <v>20</v>
      </c>
    </row>
    <row r="1932" spans="1:12" ht="12" customHeight="1">
      <c r="A1932" s="22"/>
      <c r="B1932" s="22"/>
      <c r="C1932" s="7"/>
      <c r="D1932" s="7"/>
      <c r="E1932" s="7"/>
      <c r="F1932" s="8" t="s">
        <v>105</v>
      </c>
      <c r="G1932" s="8" t="s">
        <v>106</v>
      </c>
      <c r="H1932" s="8" t="s">
        <v>105</v>
      </c>
      <c r="I1932" s="8" t="s">
        <v>106</v>
      </c>
      <c r="J1932" s="8" t="s">
        <v>105</v>
      </c>
      <c r="K1932" s="8" t="s">
        <v>106</v>
      </c>
      <c r="L1932" s="7"/>
    </row>
    <row r="1933" spans="1:12" ht="20.100000000000001" customHeight="1">
      <c r="A1933" s="39" t="s">
        <v>522</v>
      </c>
      <c r="B1933" s="45" t="s">
        <v>536</v>
      </c>
      <c r="C1933" s="39" t="s">
        <v>108</v>
      </c>
      <c r="D1933" s="42">
        <v>3.0000000000000001E-5</v>
      </c>
      <c r="E1933" s="42"/>
      <c r="F1933" s="46">
        <v>0</v>
      </c>
      <c r="G1933" s="44">
        <v>1.1100000000000001</v>
      </c>
      <c r="H1933" s="46">
        <v>0</v>
      </c>
      <c r="I1933" s="44">
        <v>0.89</v>
      </c>
      <c r="J1933" s="46">
        <v>0</v>
      </c>
      <c r="K1933" s="44">
        <v>0.73</v>
      </c>
      <c r="L1933" s="44">
        <f t="shared" ref="L1933:L1938" si="10">ROUND(D1933*((ROUND(F1933*G1933,2)+ROUND(H1933*I1933,2)+ROUND(J1933*K1933,2))),2)</f>
        <v>0</v>
      </c>
    </row>
    <row r="1934" spans="1:12" ht="20.100000000000001" customHeight="1">
      <c r="A1934" s="39" t="s">
        <v>524</v>
      </c>
      <c r="B1934" s="45" t="s">
        <v>537</v>
      </c>
      <c r="C1934" s="39" t="s">
        <v>108</v>
      </c>
      <c r="D1934" s="42">
        <v>6.0000000000000002E-5</v>
      </c>
      <c r="E1934" s="42"/>
      <c r="F1934" s="46">
        <v>0</v>
      </c>
      <c r="G1934" s="44">
        <v>1.1100000000000001</v>
      </c>
      <c r="H1934" s="46">
        <v>0</v>
      </c>
      <c r="I1934" s="44">
        <v>0.89</v>
      </c>
      <c r="J1934" s="46">
        <v>0</v>
      </c>
      <c r="K1934" s="44">
        <v>0.73</v>
      </c>
      <c r="L1934" s="44">
        <f t="shared" si="10"/>
        <v>0</v>
      </c>
    </row>
    <row r="1935" spans="1:12" ht="20.100000000000001" customHeight="1">
      <c r="A1935" s="39" t="s">
        <v>526</v>
      </c>
      <c r="B1935" s="45" t="s">
        <v>538</v>
      </c>
      <c r="C1935" s="39" t="s">
        <v>108</v>
      </c>
      <c r="D1935" s="42">
        <v>2.0000000000000001E-4</v>
      </c>
      <c r="E1935" s="42"/>
      <c r="F1935" s="46">
        <v>0</v>
      </c>
      <c r="G1935" s="44">
        <v>1.1100000000000001</v>
      </c>
      <c r="H1935" s="46">
        <v>0</v>
      </c>
      <c r="I1935" s="44">
        <v>0.89</v>
      </c>
      <c r="J1935" s="46">
        <v>0</v>
      </c>
      <c r="K1935" s="44">
        <v>0.73</v>
      </c>
      <c r="L1935" s="44">
        <f t="shared" si="10"/>
        <v>0</v>
      </c>
    </row>
    <row r="1936" spans="1:12" ht="27.95" customHeight="1">
      <c r="A1936" s="39" t="s">
        <v>530</v>
      </c>
      <c r="B1936" s="45" t="s">
        <v>539</v>
      </c>
      <c r="C1936" s="39" t="s">
        <v>108</v>
      </c>
      <c r="D1936" s="42">
        <v>5.0000000000000001E-4</v>
      </c>
      <c r="E1936" s="42"/>
      <c r="F1936" s="46">
        <v>0</v>
      </c>
      <c r="G1936" s="44">
        <v>1.1100000000000001</v>
      </c>
      <c r="H1936" s="46">
        <v>0</v>
      </c>
      <c r="I1936" s="44">
        <v>0.89</v>
      </c>
      <c r="J1936" s="46">
        <v>0</v>
      </c>
      <c r="K1936" s="44">
        <v>0.73</v>
      </c>
      <c r="L1936" s="44">
        <f t="shared" si="10"/>
        <v>0</v>
      </c>
    </row>
    <row r="1937" spans="1:12" ht="20.100000000000001" customHeight="1">
      <c r="A1937" s="39" t="s">
        <v>532</v>
      </c>
      <c r="B1937" s="45" t="s">
        <v>540</v>
      </c>
      <c r="C1937" s="39" t="s">
        <v>108</v>
      </c>
      <c r="D1937" s="42">
        <v>1.8000000000000001E-4</v>
      </c>
      <c r="E1937" s="42"/>
      <c r="F1937" s="46">
        <v>0</v>
      </c>
      <c r="G1937" s="44">
        <v>1.1100000000000001</v>
      </c>
      <c r="H1937" s="46">
        <v>0</v>
      </c>
      <c r="I1937" s="44">
        <v>0.89</v>
      </c>
      <c r="J1937" s="46">
        <v>0</v>
      </c>
      <c r="K1937" s="44">
        <v>0.73</v>
      </c>
      <c r="L1937" s="44">
        <f t="shared" si="10"/>
        <v>0</v>
      </c>
    </row>
    <row r="1938" spans="1:12" ht="20.100000000000001" customHeight="1">
      <c r="A1938" s="39" t="s">
        <v>534</v>
      </c>
      <c r="B1938" s="45" t="s">
        <v>541</v>
      </c>
      <c r="C1938" s="39" t="s">
        <v>108</v>
      </c>
      <c r="D1938" s="42">
        <v>3.0000000000000001E-5</v>
      </c>
      <c r="E1938" s="42"/>
      <c r="F1938" s="46">
        <v>0</v>
      </c>
      <c r="G1938" s="44">
        <v>1.1100000000000001</v>
      </c>
      <c r="H1938" s="46">
        <v>0</v>
      </c>
      <c r="I1938" s="44">
        <v>0.89</v>
      </c>
      <c r="J1938" s="46">
        <v>0</v>
      </c>
      <c r="K1938" s="44">
        <v>0.73</v>
      </c>
      <c r="L1938" s="44">
        <f t="shared" si="10"/>
        <v>0</v>
      </c>
    </row>
    <row r="1939" spans="1:12" ht="15" customHeight="1">
      <c r="A1939" s="3"/>
      <c r="B1939" s="3"/>
      <c r="C1939" s="3"/>
      <c r="D1939" s="3"/>
      <c r="E1939" s="3"/>
      <c r="F1939" s="3"/>
      <c r="G1939" s="3"/>
      <c r="H1939" s="30" t="s">
        <v>111</v>
      </c>
      <c r="I1939" s="30"/>
      <c r="J1939" s="30"/>
      <c r="K1939" s="30"/>
      <c r="L1939" s="29">
        <f>SUM(L1932:L1938)</f>
        <v>0</v>
      </c>
    </row>
    <row r="1940" spans="1:12" ht="15" customHeight="1">
      <c r="A1940" s="3"/>
      <c r="B1940" s="3"/>
      <c r="C1940" s="3"/>
      <c r="D1940" s="3"/>
      <c r="E1940" s="3"/>
      <c r="F1940" s="3"/>
      <c r="G1940" s="3"/>
      <c r="H1940" s="18" t="s">
        <v>39</v>
      </c>
      <c r="I1940" s="18"/>
      <c r="J1940" s="18"/>
      <c r="K1940" s="18"/>
      <c r="L1940" s="32">
        <f>SUM(L1912,L1913,L1922,L1930,L1939)</f>
        <v>6.4168000000000003</v>
      </c>
    </row>
    <row r="1941" spans="1:12" ht="15" customHeight="1">
      <c r="A1941" s="3"/>
      <c r="B1941" s="3"/>
      <c r="C1941" s="3"/>
      <c r="D1941" s="3"/>
      <c r="E1941" s="3"/>
      <c r="F1941" s="3"/>
      <c r="G1941" s="3"/>
      <c r="H1941" s="18" t="s">
        <v>13</v>
      </c>
      <c r="I1941" s="18"/>
      <c r="J1941" s="18"/>
      <c r="K1941" s="18"/>
      <c r="L1941" s="19">
        <f>ROUND(SUM(L1940),4)</f>
        <v>6.4168000000000003</v>
      </c>
    </row>
    <row r="1942" spans="1:12" ht="9.9499999999999993" customHeight="1">
      <c r="A1942" s="3"/>
      <c r="B1942" s="3"/>
      <c r="C1942" s="3"/>
      <c r="D1942" s="3"/>
      <c r="E1942" s="3"/>
      <c r="F1942" s="3"/>
      <c r="G1942" s="3"/>
      <c r="H1942" s="4"/>
      <c r="I1942" s="4"/>
      <c r="J1942" s="4"/>
      <c r="K1942" s="4"/>
      <c r="L1942" s="4"/>
    </row>
    <row r="1943" spans="1:12" ht="20.100000000000001" customHeight="1">
      <c r="A1943" s="5" t="s">
        <v>542</v>
      </c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</row>
    <row r="1944" spans="1:12" ht="20.100000000000001" customHeight="1">
      <c r="A1944" s="22" t="s">
        <v>63</v>
      </c>
      <c r="B1944" s="22"/>
      <c r="C1944" s="22"/>
      <c r="D1944" s="22"/>
      <c r="E1944" s="22"/>
      <c r="F1944" s="22"/>
      <c r="G1944" s="23" t="s">
        <v>3</v>
      </c>
      <c r="H1944" s="24" t="s">
        <v>19</v>
      </c>
      <c r="I1944" s="24"/>
      <c r="J1944" s="24" t="s">
        <v>64</v>
      </c>
      <c r="K1944" s="24"/>
      <c r="L1944" s="23" t="s">
        <v>65</v>
      </c>
    </row>
    <row r="1945" spans="1:12" ht="15" customHeight="1">
      <c r="A1945" s="25" t="s">
        <v>69</v>
      </c>
      <c r="B1945" s="33" t="s">
        <v>70</v>
      </c>
      <c r="C1945" s="33"/>
      <c r="D1945" s="33"/>
      <c r="E1945" s="33"/>
      <c r="F1945" s="33"/>
      <c r="G1945" s="25" t="s">
        <v>68</v>
      </c>
      <c r="H1945" s="34">
        <v>10</v>
      </c>
      <c r="I1945" s="34"/>
      <c r="J1945" s="35">
        <v>23.6</v>
      </c>
      <c r="K1945" s="35"/>
      <c r="L1945" s="36">
        <f>ROUND(ROUND(H1945,8)*J1945,2)</f>
        <v>236</v>
      </c>
    </row>
    <row r="1946" spans="1:12" ht="15" customHeight="1">
      <c r="A1946" s="3"/>
      <c r="B1946" s="3"/>
      <c r="C1946" s="3"/>
      <c r="D1946" s="3"/>
      <c r="E1946" s="3"/>
      <c r="F1946" s="3"/>
      <c r="G1946" s="3"/>
      <c r="H1946" s="30" t="s">
        <v>71</v>
      </c>
      <c r="I1946" s="30"/>
      <c r="J1946" s="30"/>
      <c r="K1946" s="30"/>
      <c r="L1946" s="37">
        <f>SUM(L1945:L1945)</f>
        <v>236</v>
      </c>
    </row>
    <row r="1947" spans="1:12" ht="15" customHeight="1">
      <c r="A1947" s="3"/>
      <c r="B1947" s="3"/>
      <c r="C1947" s="3"/>
      <c r="D1947" s="3"/>
      <c r="E1947" s="3"/>
      <c r="F1947" s="3"/>
      <c r="G1947" s="3"/>
      <c r="H1947" s="18" t="s">
        <v>72</v>
      </c>
      <c r="I1947" s="18"/>
      <c r="J1947" s="18"/>
      <c r="K1947" s="18"/>
      <c r="L1947" s="32">
        <f>SUM(L1946)</f>
        <v>236</v>
      </c>
    </row>
    <row r="1948" spans="1:12" ht="15" customHeight="1">
      <c r="A1948" s="3"/>
      <c r="B1948" s="3"/>
      <c r="C1948" s="3"/>
      <c r="D1948" s="3"/>
      <c r="E1948" s="3"/>
      <c r="F1948" s="3"/>
      <c r="G1948" s="3"/>
      <c r="H1948" s="18" t="s">
        <v>73</v>
      </c>
      <c r="I1948" s="18"/>
      <c r="J1948" s="18"/>
      <c r="K1948" s="18"/>
      <c r="L1948" s="38">
        <v>50</v>
      </c>
    </row>
    <row r="1949" spans="1:12" ht="15" customHeight="1">
      <c r="A1949" s="3"/>
      <c r="B1949" s="3"/>
      <c r="C1949" s="3"/>
      <c r="D1949" s="3"/>
      <c r="E1949" s="3"/>
      <c r="F1949" s="3"/>
      <c r="G1949" s="3"/>
      <c r="H1949" s="18" t="s">
        <v>74</v>
      </c>
      <c r="I1949" s="18"/>
      <c r="J1949" s="18"/>
      <c r="K1949" s="18"/>
      <c r="L1949" s="32">
        <f>ROUND(L1947/L1948,4)</f>
        <v>4.72</v>
      </c>
    </row>
    <row r="1950" spans="1:12" ht="15" customHeight="1">
      <c r="A1950" s="3"/>
      <c r="B1950" s="3"/>
      <c r="C1950" s="3"/>
      <c r="D1950" s="3"/>
      <c r="E1950" s="3"/>
      <c r="F1950" s="3"/>
      <c r="G1950" s="3"/>
      <c r="H1950" s="18" t="s">
        <v>160</v>
      </c>
      <c r="I1950" s="18"/>
      <c r="J1950" s="18"/>
      <c r="K1950" s="18"/>
      <c r="L1950" s="32">
        <f>ROUND(L1949*0.04367,4)</f>
        <v>0.20610000000000001</v>
      </c>
    </row>
    <row r="1951" spans="1:12" ht="20.100000000000001" customHeight="1">
      <c r="A1951" s="22" t="s">
        <v>75</v>
      </c>
      <c r="B1951" s="22"/>
      <c r="C1951" s="22"/>
      <c r="D1951" s="22"/>
      <c r="E1951" s="22"/>
      <c r="F1951" s="22"/>
      <c r="G1951" s="23" t="s">
        <v>3</v>
      </c>
      <c r="H1951" s="24" t="s">
        <v>19</v>
      </c>
      <c r="I1951" s="24"/>
      <c r="J1951" s="24" t="s">
        <v>76</v>
      </c>
      <c r="K1951" s="24"/>
      <c r="L1951" s="23" t="s">
        <v>20</v>
      </c>
    </row>
    <row r="1952" spans="1:12" ht="15" customHeight="1">
      <c r="A1952" s="25" t="s">
        <v>524</v>
      </c>
      <c r="B1952" s="26" t="s">
        <v>525</v>
      </c>
      <c r="C1952" s="26"/>
      <c r="D1952" s="26"/>
      <c r="E1952" s="26"/>
      <c r="F1952" s="26"/>
      <c r="G1952" s="25" t="s">
        <v>84</v>
      </c>
      <c r="H1952" s="34">
        <v>0.06</v>
      </c>
      <c r="I1952" s="34"/>
      <c r="J1952" s="28">
        <v>2.95</v>
      </c>
      <c r="K1952" s="28"/>
      <c r="L1952" s="29">
        <f>ROUND(ROUND(H1952,8)*J1952,2)</f>
        <v>0.18</v>
      </c>
    </row>
    <row r="1953" spans="1:12" ht="15" customHeight="1">
      <c r="A1953" s="25" t="s">
        <v>526</v>
      </c>
      <c r="B1953" s="26" t="s">
        <v>527</v>
      </c>
      <c r="C1953" s="26"/>
      <c r="D1953" s="26"/>
      <c r="E1953" s="26"/>
      <c r="F1953" s="26"/>
      <c r="G1953" s="25" t="s">
        <v>84</v>
      </c>
      <c r="H1953" s="34">
        <v>0.2</v>
      </c>
      <c r="I1953" s="34"/>
      <c r="J1953" s="28">
        <v>0.28999999999999998</v>
      </c>
      <c r="K1953" s="28"/>
      <c r="L1953" s="29">
        <f>ROUND(ROUND(H1953,8)*J1953,2)</f>
        <v>0.06</v>
      </c>
    </row>
    <row r="1954" spans="1:12" ht="15" customHeight="1">
      <c r="A1954" s="25" t="s">
        <v>528</v>
      </c>
      <c r="B1954" s="26" t="s">
        <v>529</v>
      </c>
      <c r="C1954" s="26"/>
      <c r="D1954" s="26"/>
      <c r="E1954" s="26"/>
      <c r="F1954" s="26"/>
      <c r="G1954" s="25" t="s">
        <v>84</v>
      </c>
      <c r="H1954" s="34">
        <v>3.0000000000000001E-3</v>
      </c>
      <c r="I1954" s="34"/>
      <c r="J1954" s="28">
        <v>3.35</v>
      </c>
      <c r="K1954" s="28"/>
      <c r="L1954" s="29">
        <f>ROUND(ROUND(H1954,8)*J1954,2)</f>
        <v>0.01</v>
      </c>
    </row>
    <row r="1955" spans="1:12" ht="15" customHeight="1">
      <c r="A1955" s="25" t="s">
        <v>532</v>
      </c>
      <c r="B1955" s="26" t="s">
        <v>533</v>
      </c>
      <c r="C1955" s="26"/>
      <c r="D1955" s="26"/>
      <c r="E1955" s="26"/>
      <c r="F1955" s="26"/>
      <c r="G1955" s="25" t="s">
        <v>84</v>
      </c>
      <c r="H1955" s="34">
        <v>0.17499999999999999</v>
      </c>
      <c r="I1955" s="34"/>
      <c r="J1955" s="28">
        <v>0.14000000000000001</v>
      </c>
      <c r="K1955" s="28"/>
      <c r="L1955" s="29">
        <f>ROUND(ROUND(H1955,8)*J1955,2)</f>
        <v>0.02</v>
      </c>
    </row>
    <row r="1956" spans="1:12" ht="15" customHeight="1">
      <c r="A1956" s="25" t="s">
        <v>543</v>
      </c>
      <c r="B1956" s="26" t="s">
        <v>544</v>
      </c>
      <c r="C1956" s="26"/>
      <c r="D1956" s="26"/>
      <c r="E1956" s="26"/>
      <c r="F1956" s="26"/>
      <c r="G1956" s="25" t="s">
        <v>23</v>
      </c>
      <c r="H1956" s="34">
        <v>0.6</v>
      </c>
      <c r="I1956" s="34"/>
      <c r="J1956" s="28">
        <v>2.17</v>
      </c>
      <c r="K1956" s="28"/>
      <c r="L1956" s="29">
        <f>ROUND(ROUND(H1956,8)*J1956,2)</f>
        <v>1.3</v>
      </c>
    </row>
    <row r="1957" spans="1:12" ht="15" customHeight="1">
      <c r="A1957" s="3"/>
      <c r="B1957" s="3"/>
      <c r="C1957" s="3"/>
      <c r="D1957" s="3"/>
      <c r="E1957" s="3"/>
      <c r="F1957" s="3"/>
      <c r="G1957" s="3"/>
      <c r="H1957" s="30" t="s">
        <v>87</v>
      </c>
      <c r="I1957" s="30"/>
      <c r="J1957" s="30"/>
      <c r="K1957" s="30"/>
      <c r="L1957" s="31">
        <f>SUM(L1952:L1956)</f>
        <v>1.57</v>
      </c>
    </row>
    <row r="1958" spans="1:12" ht="20.100000000000001" customHeight="1">
      <c r="A1958" s="22" t="s">
        <v>18</v>
      </c>
      <c r="B1958" s="22"/>
      <c r="C1958" s="22"/>
      <c r="D1958" s="22"/>
      <c r="E1958" s="22"/>
      <c r="F1958" s="22"/>
      <c r="G1958" s="23" t="s">
        <v>3</v>
      </c>
      <c r="H1958" s="24" t="s">
        <v>19</v>
      </c>
      <c r="I1958" s="24"/>
      <c r="J1958" s="24" t="s">
        <v>5</v>
      </c>
      <c r="K1958" s="24"/>
      <c r="L1958" s="23" t="s">
        <v>20</v>
      </c>
    </row>
    <row r="1959" spans="1:12" ht="15" customHeight="1">
      <c r="A1959" s="25" t="s">
        <v>545</v>
      </c>
      <c r="B1959" s="26" t="s">
        <v>546</v>
      </c>
      <c r="C1959" s="26"/>
      <c r="D1959" s="26"/>
      <c r="E1959" s="26"/>
      <c r="F1959" s="26"/>
      <c r="G1959" s="25" t="s">
        <v>31</v>
      </c>
      <c r="H1959" s="27">
        <v>1</v>
      </c>
      <c r="I1959" s="27"/>
      <c r="J1959" s="28">
        <v>3.4</v>
      </c>
      <c r="K1959" s="28"/>
      <c r="L1959" s="29">
        <f>ROUND(ROUND(H1959,8)*J1959,2)</f>
        <v>3.4</v>
      </c>
    </row>
    <row r="1960" spans="1:12" ht="15" customHeight="1">
      <c r="A1960" s="3"/>
      <c r="B1960" s="3"/>
      <c r="C1960" s="3"/>
      <c r="D1960" s="3"/>
      <c r="E1960" s="3"/>
      <c r="F1960" s="3"/>
      <c r="G1960" s="3"/>
      <c r="H1960" s="30" t="s">
        <v>38</v>
      </c>
      <c r="I1960" s="30"/>
      <c r="J1960" s="30"/>
      <c r="K1960" s="30"/>
      <c r="L1960" s="31">
        <f>SUM(L1959:L1959)</f>
        <v>3.4</v>
      </c>
    </row>
    <row r="1961" spans="1:12" ht="15" customHeight="1">
      <c r="A1961" s="22" t="s">
        <v>90</v>
      </c>
      <c r="B1961" s="22"/>
      <c r="C1961" s="22"/>
      <c r="D1961" s="7" t="s">
        <v>91</v>
      </c>
      <c r="E1961" s="7"/>
      <c r="F1961" s="7" t="s">
        <v>92</v>
      </c>
      <c r="G1961" s="7"/>
      <c r="H1961" s="7" t="s">
        <v>19</v>
      </c>
      <c r="I1961" s="7"/>
      <c r="J1961" s="7" t="s">
        <v>5</v>
      </c>
      <c r="K1961" s="7"/>
      <c r="L1961" s="8" t="s">
        <v>20</v>
      </c>
    </row>
    <row r="1962" spans="1:12" ht="20.100000000000001" customHeight="1">
      <c r="A1962" s="39" t="s">
        <v>524</v>
      </c>
      <c r="B1962" s="40" t="s">
        <v>537</v>
      </c>
      <c r="C1962" s="40"/>
      <c r="D1962" s="41" t="s">
        <v>94</v>
      </c>
      <c r="E1962" s="41"/>
      <c r="F1962" s="41" t="s">
        <v>95</v>
      </c>
      <c r="G1962" s="41"/>
      <c r="H1962" s="42">
        <v>6.0000000000000002E-5</v>
      </c>
      <c r="I1962" s="42"/>
      <c r="J1962" s="43">
        <v>35.43</v>
      </c>
      <c r="K1962" s="43"/>
      <c r="L1962" s="44">
        <f>ROUND(ROUND(H1962,8)*J1962,2)</f>
        <v>0</v>
      </c>
    </row>
    <row r="1963" spans="1:12" ht="20.100000000000001" customHeight="1">
      <c r="A1963" s="39" t="s">
        <v>526</v>
      </c>
      <c r="B1963" s="40" t="s">
        <v>538</v>
      </c>
      <c r="C1963" s="40"/>
      <c r="D1963" s="41" t="s">
        <v>94</v>
      </c>
      <c r="E1963" s="41"/>
      <c r="F1963" s="41" t="s">
        <v>95</v>
      </c>
      <c r="G1963" s="41"/>
      <c r="H1963" s="42">
        <v>2.0000000000000001E-4</v>
      </c>
      <c r="I1963" s="42"/>
      <c r="J1963" s="43">
        <v>35.43</v>
      </c>
      <c r="K1963" s="43"/>
      <c r="L1963" s="44">
        <f>ROUND(ROUND(H1963,8)*J1963,2)</f>
        <v>0.01</v>
      </c>
    </row>
    <row r="1964" spans="1:12" ht="20.100000000000001" customHeight="1">
      <c r="A1964" s="39" t="s">
        <v>532</v>
      </c>
      <c r="B1964" s="40" t="s">
        <v>540</v>
      </c>
      <c r="C1964" s="40"/>
      <c r="D1964" s="41" t="s">
        <v>94</v>
      </c>
      <c r="E1964" s="41"/>
      <c r="F1964" s="41" t="s">
        <v>95</v>
      </c>
      <c r="G1964" s="41"/>
      <c r="H1964" s="42">
        <v>1.8000000000000001E-4</v>
      </c>
      <c r="I1964" s="42"/>
      <c r="J1964" s="43">
        <v>35.43</v>
      </c>
      <c r="K1964" s="43"/>
      <c r="L1964" s="44">
        <f>ROUND(ROUND(H1964,8)*J1964,2)</f>
        <v>0.01</v>
      </c>
    </row>
    <row r="1965" spans="1:12" ht="20.100000000000001" customHeight="1">
      <c r="A1965" s="39" t="s">
        <v>543</v>
      </c>
      <c r="B1965" s="40" t="s">
        <v>547</v>
      </c>
      <c r="C1965" s="40"/>
      <c r="D1965" s="41" t="s">
        <v>94</v>
      </c>
      <c r="E1965" s="41"/>
      <c r="F1965" s="41" t="s">
        <v>95</v>
      </c>
      <c r="G1965" s="41"/>
      <c r="H1965" s="42">
        <v>7.5000000000000002E-4</v>
      </c>
      <c r="I1965" s="42"/>
      <c r="J1965" s="43">
        <v>35.43</v>
      </c>
      <c r="K1965" s="43"/>
      <c r="L1965" s="44">
        <f>ROUND(ROUND(H1965,8)*J1965,2)</f>
        <v>0.03</v>
      </c>
    </row>
    <row r="1966" spans="1:12" ht="20.100000000000001" customHeight="1">
      <c r="A1966" s="39" t="s">
        <v>545</v>
      </c>
      <c r="B1966" s="40" t="s">
        <v>548</v>
      </c>
      <c r="C1966" s="40"/>
      <c r="D1966" s="41" t="s">
        <v>94</v>
      </c>
      <c r="E1966" s="41"/>
      <c r="F1966" s="41" t="s">
        <v>95</v>
      </c>
      <c r="G1966" s="41"/>
      <c r="H1966" s="42">
        <v>2.3E-2</v>
      </c>
      <c r="I1966" s="42"/>
      <c r="J1966" s="43">
        <v>35.43</v>
      </c>
      <c r="K1966" s="43"/>
      <c r="L1966" s="44">
        <f>ROUND(ROUND(H1966,8)*J1966,2)</f>
        <v>0.81</v>
      </c>
    </row>
    <row r="1967" spans="1:12" ht="15" customHeight="1">
      <c r="A1967" s="3"/>
      <c r="B1967" s="3"/>
      <c r="C1967" s="3"/>
      <c r="D1967" s="3"/>
      <c r="E1967" s="3"/>
      <c r="F1967" s="3"/>
      <c r="G1967" s="3"/>
      <c r="H1967" s="30" t="s">
        <v>98</v>
      </c>
      <c r="I1967" s="30"/>
      <c r="J1967" s="30"/>
      <c r="K1967" s="30"/>
      <c r="L1967" s="29">
        <f>SUM(L1962:L1966)</f>
        <v>0.8600000000000001</v>
      </c>
    </row>
    <row r="1968" spans="1:12" ht="12.95" customHeight="1">
      <c r="A1968" s="22" t="s">
        <v>99</v>
      </c>
      <c r="B1968" s="22"/>
      <c r="C1968" s="7" t="s">
        <v>100</v>
      </c>
      <c r="D1968" s="7" t="s">
        <v>101</v>
      </c>
      <c r="E1968" s="7"/>
      <c r="F1968" s="7" t="s">
        <v>102</v>
      </c>
      <c r="G1968" s="7"/>
      <c r="H1968" s="7" t="s">
        <v>103</v>
      </c>
      <c r="I1968" s="7"/>
      <c r="J1968" s="7" t="s">
        <v>104</v>
      </c>
      <c r="K1968" s="7"/>
      <c r="L1968" s="7" t="s">
        <v>20</v>
      </c>
    </row>
    <row r="1969" spans="1:12" ht="12" customHeight="1">
      <c r="A1969" s="22"/>
      <c r="B1969" s="22"/>
      <c r="C1969" s="7"/>
      <c r="D1969" s="7"/>
      <c r="E1969" s="7"/>
      <c r="F1969" s="8" t="s">
        <v>105</v>
      </c>
      <c r="G1969" s="8" t="s">
        <v>106</v>
      </c>
      <c r="H1969" s="8" t="s">
        <v>105</v>
      </c>
      <c r="I1969" s="8" t="s">
        <v>106</v>
      </c>
      <c r="J1969" s="8" t="s">
        <v>105</v>
      </c>
      <c r="K1969" s="8" t="s">
        <v>106</v>
      </c>
      <c r="L1969" s="7"/>
    </row>
    <row r="1970" spans="1:12" ht="20.100000000000001" customHeight="1">
      <c r="A1970" s="39" t="s">
        <v>524</v>
      </c>
      <c r="B1970" s="45" t="s">
        <v>537</v>
      </c>
      <c r="C1970" s="39" t="s">
        <v>108</v>
      </c>
      <c r="D1970" s="42">
        <v>6.0000000000000002E-5</v>
      </c>
      <c r="E1970" s="42"/>
      <c r="F1970" s="46">
        <v>0</v>
      </c>
      <c r="G1970" s="44">
        <v>1.1100000000000001</v>
      </c>
      <c r="H1970" s="46">
        <v>0</v>
      </c>
      <c r="I1970" s="44">
        <v>0.89</v>
      </c>
      <c r="J1970" s="46">
        <v>0</v>
      </c>
      <c r="K1970" s="44">
        <v>0.73</v>
      </c>
      <c r="L1970" s="44">
        <f>ROUND(D1970*((ROUND(F1970*G1970,2)+ROUND(H1970*I1970,2)+ROUND(J1970*K1970,2))),2)</f>
        <v>0</v>
      </c>
    </row>
    <row r="1971" spans="1:12" ht="20.100000000000001" customHeight="1">
      <c r="A1971" s="39" t="s">
        <v>526</v>
      </c>
      <c r="B1971" s="45" t="s">
        <v>538</v>
      </c>
      <c r="C1971" s="39" t="s">
        <v>108</v>
      </c>
      <c r="D1971" s="42">
        <v>2.0000000000000001E-4</v>
      </c>
      <c r="E1971" s="42"/>
      <c r="F1971" s="46">
        <v>0</v>
      </c>
      <c r="G1971" s="44">
        <v>1.1100000000000001</v>
      </c>
      <c r="H1971" s="46">
        <v>0</v>
      </c>
      <c r="I1971" s="44">
        <v>0.89</v>
      </c>
      <c r="J1971" s="46">
        <v>0</v>
      </c>
      <c r="K1971" s="44">
        <v>0.73</v>
      </c>
      <c r="L1971" s="44">
        <f>ROUND(D1971*((ROUND(F1971*G1971,2)+ROUND(H1971*I1971,2)+ROUND(J1971*K1971,2))),2)</f>
        <v>0</v>
      </c>
    </row>
    <row r="1972" spans="1:12" ht="20.100000000000001" customHeight="1">
      <c r="A1972" s="39" t="s">
        <v>532</v>
      </c>
      <c r="B1972" s="45" t="s">
        <v>540</v>
      </c>
      <c r="C1972" s="39" t="s">
        <v>108</v>
      </c>
      <c r="D1972" s="42">
        <v>1.8000000000000001E-4</v>
      </c>
      <c r="E1972" s="42"/>
      <c r="F1972" s="46">
        <v>0</v>
      </c>
      <c r="G1972" s="44">
        <v>1.1100000000000001</v>
      </c>
      <c r="H1972" s="46">
        <v>0</v>
      </c>
      <c r="I1972" s="44">
        <v>0.89</v>
      </c>
      <c r="J1972" s="46">
        <v>0</v>
      </c>
      <c r="K1972" s="44">
        <v>0.73</v>
      </c>
      <c r="L1972" s="44">
        <f>ROUND(D1972*((ROUND(F1972*G1972,2)+ROUND(H1972*I1972,2)+ROUND(J1972*K1972,2))),2)</f>
        <v>0</v>
      </c>
    </row>
    <row r="1973" spans="1:12" ht="20.100000000000001" customHeight="1">
      <c r="A1973" s="39" t="s">
        <v>543</v>
      </c>
      <c r="B1973" s="45" t="s">
        <v>547</v>
      </c>
      <c r="C1973" s="39" t="s">
        <v>108</v>
      </c>
      <c r="D1973" s="42">
        <v>7.5000000000000002E-4</v>
      </c>
      <c r="E1973" s="42"/>
      <c r="F1973" s="46">
        <v>0</v>
      </c>
      <c r="G1973" s="44">
        <v>1.1100000000000001</v>
      </c>
      <c r="H1973" s="46">
        <v>0</v>
      </c>
      <c r="I1973" s="44">
        <v>0.89</v>
      </c>
      <c r="J1973" s="46">
        <v>0</v>
      </c>
      <c r="K1973" s="44">
        <v>0.73</v>
      </c>
      <c r="L1973" s="44">
        <f>ROUND(D1973*((ROUND(F1973*G1973,2)+ROUND(H1973*I1973,2)+ROUND(J1973*K1973,2))),2)</f>
        <v>0</v>
      </c>
    </row>
    <row r="1974" spans="1:12" ht="20.100000000000001" customHeight="1">
      <c r="A1974" s="39" t="s">
        <v>545</v>
      </c>
      <c r="B1974" s="45" t="s">
        <v>548</v>
      </c>
      <c r="C1974" s="39" t="s">
        <v>108</v>
      </c>
      <c r="D1974" s="42">
        <v>2.3E-2</v>
      </c>
      <c r="E1974" s="42"/>
      <c r="F1974" s="46">
        <v>0</v>
      </c>
      <c r="G1974" s="44">
        <v>1.1100000000000001</v>
      </c>
      <c r="H1974" s="46">
        <v>0</v>
      </c>
      <c r="I1974" s="44">
        <v>0.89</v>
      </c>
      <c r="J1974" s="46">
        <v>0</v>
      </c>
      <c r="K1974" s="44">
        <v>0.73</v>
      </c>
      <c r="L1974" s="44">
        <f>ROUND(D1974*((ROUND(F1974*G1974,2)+ROUND(H1974*I1974,2)+ROUND(J1974*K1974,2))),2)</f>
        <v>0</v>
      </c>
    </row>
    <row r="1975" spans="1:12" ht="15" customHeight="1">
      <c r="A1975" s="3"/>
      <c r="B1975" s="3"/>
      <c r="C1975" s="3"/>
      <c r="D1975" s="3"/>
      <c r="E1975" s="3"/>
      <c r="F1975" s="3"/>
      <c r="G1975" s="3"/>
      <c r="H1975" s="30" t="s">
        <v>111</v>
      </c>
      <c r="I1975" s="30"/>
      <c r="J1975" s="30"/>
      <c r="K1975" s="30"/>
      <c r="L1975" s="29">
        <f>SUM(L1969:L1974)</f>
        <v>0</v>
      </c>
    </row>
    <row r="1976" spans="1:12" ht="15" customHeight="1">
      <c r="A1976" s="3"/>
      <c r="B1976" s="3"/>
      <c r="C1976" s="3"/>
      <c r="D1976" s="3"/>
      <c r="E1976" s="3"/>
      <c r="F1976" s="3"/>
      <c r="G1976" s="3"/>
      <c r="H1976" s="18" t="s">
        <v>39</v>
      </c>
      <c r="I1976" s="18"/>
      <c r="J1976" s="18"/>
      <c r="K1976" s="18"/>
      <c r="L1976" s="32">
        <f>SUM(L1949,L1950,L1957,L1960,L1967,L1975)</f>
        <v>10.7561</v>
      </c>
    </row>
    <row r="1977" spans="1:12" ht="15" customHeight="1">
      <c r="A1977" s="3"/>
      <c r="B1977" s="3"/>
      <c r="C1977" s="3"/>
      <c r="D1977" s="3"/>
      <c r="E1977" s="3"/>
      <c r="F1977" s="3"/>
      <c r="G1977" s="3"/>
      <c r="H1977" s="18" t="s">
        <v>13</v>
      </c>
      <c r="I1977" s="18"/>
      <c r="J1977" s="18"/>
      <c r="K1977" s="18"/>
      <c r="L1977" s="19">
        <f>ROUND(SUM(L1976),4)</f>
        <v>10.7561</v>
      </c>
    </row>
    <row r="1978" spans="1:12" ht="9.9499999999999993" customHeight="1">
      <c r="A1978" s="3"/>
      <c r="B1978" s="3"/>
      <c r="C1978" s="3"/>
      <c r="D1978" s="3"/>
      <c r="E1978" s="3"/>
      <c r="F1978" s="3"/>
      <c r="G1978" s="3"/>
      <c r="H1978" s="4"/>
      <c r="I1978" s="4"/>
      <c r="J1978" s="4"/>
      <c r="K1978" s="4"/>
      <c r="L1978" s="4"/>
    </row>
    <row r="1979" spans="1:12" ht="20.100000000000001" customHeight="1">
      <c r="A1979" s="5" t="s">
        <v>549</v>
      </c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</row>
    <row r="1980" spans="1:12" ht="12.95" customHeight="1">
      <c r="A1980" s="47" t="s">
        <v>113</v>
      </c>
      <c r="B1980" s="47"/>
      <c r="C1980" s="47"/>
      <c r="D1980" s="48" t="s">
        <v>114</v>
      </c>
      <c r="E1980" s="48"/>
      <c r="F1980" s="24" t="s">
        <v>115</v>
      </c>
      <c r="G1980" s="24"/>
      <c r="H1980" s="24" t="s">
        <v>116</v>
      </c>
      <c r="I1980" s="24"/>
      <c r="J1980" s="24"/>
      <c r="K1980" s="24"/>
      <c r="L1980" s="24" t="s">
        <v>65</v>
      </c>
    </row>
    <row r="1981" spans="1:12" ht="12" customHeight="1">
      <c r="A1981" s="47"/>
      <c r="B1981" s="47"/>
      <c r="C1981" s="47"/>
      <c r="D1981" s="48"/>
      <c r="E1981" s="48"/>
      <c r="F1981" s="8" t="s">
        <v>117</v>
      </c>
      <c r="G1981" s="8" t="s">
        <v>118</v>
      </c>
      <c r="H1981" s="7" t="s">
        <v>117</v>
      </c>
      <c r="I1981" s="7"/>
      <c r="J1981" s="7" t="s">
        <v>118</v>
      </c>
      <c r="K1981" s="7"/>
      <c r="L1981" s="24"/>
    </row>
    <row r="1982" spans="1:12" ht="15.95" customHeight="1">
      <c r="A1982" s="25" t="s">
        <v>520</v>
      </c>
      <c r="B1982" s="26" t="s">
        <v>521</v>
      </c>
      <c r="C1982" s="26"/>
      <c r="D1982" s="34">
        <v>1</v>
      </c>
      <c r="E1982" s="34"/>
      <c r="F1982" s="49">
        <v>1</v>
      </c>
      <c r="G1982" s="49">
        <v>0</v>
      </c>
      <c r="H1982" s="50">
        <v>611.94460000000004</v>
      </c>
      <c r="I1982" s="50"/>
      <c r="J1982" s="50">
        <v>165.1909</v>
      </c>
      <c r="K1982" s="50"/>
      <c r="L1982" s="32">
        <f>ROUND(D1982*(ROUND(F1982*H1982,4)+ROUND(G1982*J1982,4)),4)</f>
        <v>611.94460000000004</v>
      </c>
    </row>
    <row r="1983" spans="1:12" ht="15" customHeight="1">
      <c r="A1983" s="3"/>
      <c r="B1983" s="3"/>
      <c r="C1983" s="3"/>
      <c r="D1983" s="3"/>
      <c r="E1983" s="3"/>
      <c r="F1983" s="3"/>
      <c r="G1983" s="3"/>
      <c r="H1983" s="30" t="s">
        <v>121</v>
      </c>
      <c r="I1983" s="30"/>
      <c r="J1983" s="30"/>
      <c r="K1983" s="30"/>
      <c r="L1983" s="51">
        <f>SUM(L1981:L1982)</f>
        <v>611.94460000000004</v>
      </c>
    </row>
    <row r="1984" spans="1:12" ht="20.100000000000001" customHeight="1">
      <c r="A1984" s="22" t="s">
        <v>63</v>
      </c>
      <c r="B1984" s="22"/>
      <c r="C1984" s="22"/>
      <c r="D1984" s="22"/>
      <c r="E1984" s="22"/>
      <c r="F1984" s="22"/>
      <c r="G1984" s="23" t="s">
        <v>3</v>
      </c>
      <c r="H1984" s="24" t="s">
        <v>19</v>
      </c>
      <c r="I1984" s="24"/>
      <c r="J1984" s="24" t="s">
        <v>64</v>
      </c>
      <c r="K1984" s="24"/>
      <c r="L1984" s="23" t="s">
        <v>65</v>
      </c>
    </row>
    <row r="1985" spans="1:12" ht="15" customHeight="1">
      <c r="A1985" s="25" t="s">
        <v>69</v>
      </c>
      <c r="B1985" s="33" t="s">
        <v>70</v>
      </c>
      <c r="C1985" s="33"/>
      <c r="D1985" s="33"/>
      <c r="E1985" s="33"/>
      <c r="F1985" s="33"/>
      <c r="G1985" s="25" t="s">
        <v>68</v>
      </c>
      <c r="H1985" s="34">
        <v>8</v>
      </c>
      <c r="I1985" s="34"/>
      <c r="J1985" s="35">
        <v>23.6</v>
      </c>
      <c r="K1985" s="35"/>
      <c r="L1985" s="36">
        <f>ROUND(ROUND(H1985,8)*J1985,2)</f>
        <v>188.8</v>
      </c>
    </row>
    <row r="1986" spans="1:12" ht="15" customHeight="1">
      <c r="A1986" s="3"/>
      <c r="B1986" s="3"/>
      <c r="C1986" s="3"/>
      <c r="D1986" s="3"/>
      <c r="E1986" s="3"/>
      <c r="F1986" s="3"/>
      <c r="G1986" s="3"/>
      <c r="H1986" s="30" t="s">
        <v>71</v>
      </c>
      <c r="I1986" s="30"/>
      <c r="J1986" s="30"/>
      <c r="K1986" s="30"/>
      <c r="L1986" s="37">
        <f>SUM(L1985:L1985)</f>
        <v>188.8</v>
      </c>
    </row>
    <row r="1987" spans="1:12" ht="15" customHeight="1">
      <c r="A1987" s="3"/>
      <c r="B1987" s="3"/>
      <c r="C1987" s="3"/>
      <c r="D1987" s="3"/>
      <c r="E1987" s="3"/>
      <c r="F1987" s="3"/>
      <c r="G1987" s="3"/>
      <c r="H1987" s="18" t="s">
        <v>72</v>
      </c>
      <c r="I1987" s="18"/>
      <c r="J1987" s="18"/>
      <c r="K1987" s="18"/>
      <c r="L1987" s="32">
        <f>SUM(L1983,L1986)</f>
        <v>800.74459999999999</v>
      </c>
    </row>
    <row r="1988" spans="1:12" ht="15" customHeight="1">
      <c r="A1988" s="3"/>
      <c r="B1988" s="3"/>
      <c r="C1988" s="3"/>
      <c r="D1988" s="3"/>
      <c r="E1988" s="3"/>
      <c r="F1988" s="3"/>
      <c r="G1988" s="3"/>
      <c r="H1988" s="18" t="s">
        <v>73</v>
      </c>
      <c r="I1988" s="18"/>
      <c r="J1988" s="18"/>
      <c r="K1988" s="18"/>
      <c r="L1988" s="38">
        <v>415</v>
      </c>
    </row>
    <row r="1989" spans="1:12" ht="15" customHeight="1">
      <c r="A1989" s="3"/>
      <c r="B1989" s="3"/>
      <c r="C1989" s="3"/>
      <c r="D1989" s="3"/>
      <c r="E1989" s="3"/>
      <c r="F1989" s="3"/>
      <c r="G1989" s="3"/>
      <c r="H1989" s="18" t="s">
        <v>74</v>
      </c>
      <c r="I1989" s="18"/>
      <c r="J1989" s="18"/>
      <c r="K1989" s="18"/>
      <c r="L1989" s="32">
        <f>ROUND(L1987/L1988,4)</f>
        <v>1.9295</v>
      </c>
    </row>
    <row r="1990" spans="1:12" ht="15" customHeight="1">
      <c r="A1990" s="3"/>
      <c r="B1990" s="3"/>
      <c r="C1990" s="3"/>
      <c r="D1990" s="3"/>
      <c r="E1990" s="3"/>
      <c r="F1990" s="3"/>
      <c r="G1990" s="3"/>
      <c r="H1990" s="18" t="s">
        <v>160</v>
      </c>
      <c r="I1990" s="18"/>
      <c r="J1990" s="18"/>
      <c r="K1990" s="18"/>
      <c r="L1990" s="32">
        <f>ROUND((((D1982*J1982)+L1986)/L1988)*0.04367,4)</f>
        <v>3.73E-2</v>
      </c>
    </row>
    <row r="1991" spans="1:12" ht="20.100000000000001" customHeight="1">
      <c r="A1991" s="22" t="s">
        <v>75</v>
      </c>
      <c r="B1991" s="22"/>
      <c r="C1991" s="22"/>
      <c r="D1991" s="22"/>
      <c r="E1991" s="22"/>
      <c r="F1991" s="22"/>
      <c r="G1991" s="23" t="s">
        <v>3</v>
      </c>
      <c r="H1991" s="24" t="s">
        <v>19</v>
      </c>
      <c r="I1991" s="24"/>
      <c r="J1991" s="24" t="s">
        <v>76</v>
      </c>
      <c r="K1991" s="24"/>
      <c r="L1991" s="23" t="s">
        <v>20</v>
      </c>
    </row>
    <row r="1992" spans="1:12" ht="15" customHeight="1">
      <c r="A1992" s="25" t="s">
        <v>522</v>
      </c>
      <c r="B1992" s="26" t="s">
        <v>523</v>
      </c>
      <c r="C1992" s="26"/>
      <c r="D1992" s="26"/>
      <c r="E1992" s="26"/>
      <c r="F1992" s="26"/>
      <c r="G1992" s="25" t="s">
        <v>84</v>
      </c>
      <c r="H1992" s="34">
        <v>2.8000000000000001E-2</v>
      </c>
      <c r="I1992" s="34"/>
      <c r="J1992" s="28">
        <v>61.18</v>
      </c>
      <c r="K1992" s="28"/>
      <c r="L1992" s="29">
        <f t="shared" ref="L1992:L1998" si="11">ROUND(ROUND(H1992,8)*J1992,2)</f>
        <v>1.71</v>
      </c>
    </row>
    <row r="1993" spans="1:12" ht="15" customHeight="1">
      <c r="A1993" s="25" t="s">
        <v>524</v>
      </c>
      <c r="B1993" s="26" t="s">
        <v>525</v>
      </c>
      <c r="C1993" s="26"/>
      <c r="D1993" s="26"/>
      <c r="E1993" s="26"/>
      <c r="F1993" s="26"/>
      <c r="G1993" s="25" t="s">
        <v>84</v>
      </c>
      <c r="H1993" s="34">
        <v>0.06</v>
      </c>
      <c r="I1993" s="34"/>
      <c r="J1993" s="28">
        <v>2.95</v>
      </c>
      <c r="K1993" s="28"/>
      <c r="L1993" s="29">
        <f t="shared" si="11"/>
        <v>0.18</v>
      </c>
    </row>
    <row r="1994" spans="1:12" ht="15" customHeight="1">
      <c r="A1994" s="25" t="s">
        <v>526</v>
      </c>
      <c r="B1994" s="26" t="s">
        <v>527</v>
      </c>
      <c r="C1994" s="26"/>
      <c r="D1994" s="26"/>
      <c r="E1994" s="26"/>
      <c r="F1994" s="26"/>
      <c r="G1994" s="25" t="s">
        <v>84</v>
      </c>
      <c r="H1994" s="34">
        <v>0.2</v>
      </c>
      <c r="I1994" s="34"/>
      <c r="J1994" s="28">
        <v>0.28999999999999998</v>
      </c>
      <c r="K1994" s="28"/>
      <c r="L1994" s="29">
        <f t="shared" si="11"/>
        <v>0.06</v>
      </c>
    </row>
    <row r="1995" spans="1:12" ht="15" customHeight="1">
      <c r="A1995" s="25" t="s">
        <v>528</v>
      </c>
      <c r="B1995" s="26" t="s">
        <v>529</v>
      </c>
      <c r="C1995" s="26"/>
      <c r="D1995" s="26"/>
      <c r="E1995" s="26"/>
      <c r="F1995" s="26"/>
      <c r="G1995" s="25" t="s">
        <v>84</v>
      </c>
      <c r="H1995" s="34">
        <v>3.0000000000000001E-3</v>
      </c>
      <c r="I1995" s="34"/>
      <c r="J1995" s="28">
        <v>3.35</v>
      </c>
      <c r="K1995" s="28"/>
      <c r="L1995" s="29">
        <f t="shared" si="11"/>
        <v>0.01</v>
      </c>
    </row>
    <row r="1996" spans="1:12" ht="15" customHeight="1">
      <c r="A1996" s="25" t="s">
        <v>530</v>
      </c>
      <c r="B1996" s="26" t="s">
        <v>531</v>
      </c>
      <c r="C1996" s="26"/>
      <c r="D1996" s="26"/>
      <c r="E1996" s="26"/>
      <c r="F1996" s="26"/>
      <c r="G1996" s="25" t="s">
        <v>84</v>
      </c>
      <c r="H1996" s="34">
        <v>0.5</v>
      </c>
      <c r="I1996" s="34"/>
      <c r="J1996" s="28">
        <v>3.45</v>
      </c>
      <c r="K1996" s="28"/>
      <c r="L1996" s="29">
        <f t="shared" si="11"/>
        <v>1.73</v>
      </c>
    </row>
    <row r="1997" spans="1:12" ht="15" customHeight="1">
      <c r="A1997" s="25" t="s">
        <v>532</v>
      </c>
      <c r="B1997" s="26" t="s">
        <v>533</v>
      </c>
      <c r="C1997" s="26"/>
      <c r="D1997" s="26"/>
      <c r="E1997" s="26"/>
      <c r="F1997" s="26"/>
      <c r="G1997" s="25" t="s">
        <v>84</v>
      </c>
      <c r="H1997" s="34">
        <v>0.17499999999999999</v>
      </c>
      <c r="I1997" s="34"/>
      <c r="J1997" s="28">
        <v>0.14000000000000001</v>
      </c>
      <c r="K1997" s="28"/>
      <c r="L1997" s="29">
        <f t="shared" si="11"/>
        <v>0.02</v>
      </c>
    </row>
    <row r="1998" spans="1:12" ht="15" customHeight="1">
      <c r="A1998" s="25" t="s">
        <v>534</v>
      </c>
      <c r="B1998" s="26" t="s">
        <v>535</v>
      </c>
      <c r="C1998" s="26"/>
      <c r="D1998" s="26"/>
      <c r="E1998" s="26"/>
      <c r="F1998" s="26"/>
      <c r="G1998" s="25" t="s">
        <v>84</v>
      </c>
      <c r="H1998" s="34">
        <v>2.5000000000000001E-2</v>
      </c>
      <c r="I1998" s="34"/>
      <c r="J1998" s="28">
        <v>27.99</v>
      </c>
      <c r="K1998" s="28"/>
      <c r="L1998" s="29">
        <f t="shared" si="11"/>
        <v>0.7</v>
      </c>
    </row>
    <row r="1999" spans="1:12" ht="15" customHeight="1">
      <c r="A1999" s="3"/>
      <c r="B1999" s="3"/>
      <c r="C1999" s="3"/>
      <c r="D1999" s="3"/>
      <c r="E1999" s="3"/>
      <c r="F1999" s="3"/>
      <c r="G1999" s="3"/>
      <c r="H1999" s="30" t="s">
        <v>87</v>
      </c>
      <c r="I1999" s="30"/>
      <c r="J1999" s="30"/>
      <c r="K1999" s="30"/>
      <c r="L1999" s="31">
        <f>SUM(L1992:L1998)</f>
        <v>4.41</v>
      </c>
    </row>
    <row r="2000" spans="1:12" ht="15" customHeight="1">
      <c r="A2000" s="22" t="s">
        <v>90</v>
      </c>
      <c r="B2000" s="22"/>
      <c r="C2000" s="22"/>
      <c r="D2000" s="7" t="s">
        <v>91</v>
      </c>
      <c r="E2000" s="7"/>
      <c r="F2000" s="7" t="s">
        <v>92</v>
      </c>
      <c r="G2000" s="7"/>
      <c r="H2000" s="7" t="s">
        <v>19</v>
      </c>
      <c r="I2000" s="7"/>
      <c r="J2000" s="7" t="s">
        <v>5</v>
      </c>
      <c r="K2000" s="7"/>
      <c r="L2000" s="8" t="s">
        <v>20</v>
      </c>
    </row>
    <row r="2001" spans="1:12" ht="20.100000000000001" customHeight="1">
      <c r="A2001" s="39" t="s">
        <v>522</v>
      </c>
      <c r="B2001" s="40" t="s">
        <v>536</v>
      </c>
      <c r="C2001" s="40"/>
      <c r="D2001" s="41" t="s">
        <v>94</v>
      </c>
      <c r="E2001" s="41"/>
      <c r="F2001" s="41" t="s">
        <v>95</v>
      </c>
      <c r="G2001" s="41"/>
      <c r="H2001" s="42">
        <v>3.0000000000000001E-5</v>
      </c>
      <c r="I2001" s="42"/>
      <c r="J2001" s="43">
        <v>35.43</v>
      </c>
      <c r="K2001" s="43"/>
      <c r="L2001" s="44">
        <f t="shared" ref="L2001:L2006" si="12">ROUND(ROUND(H2001,8)*J2001,2)</f>
        <v>0</v>
      </c>
    </row>
    <row r="2002" spans="1:12" ht="20.100000000000001" customHeight="1">
      <c r="A2002" s="39" t="s">
        <v>524</v>
      </c>
      <c r="B2002" s="40" t="s">
        <v>537</v>
      </c>
      <c r="C2002" s="40"/>
      <c r="D2002" s="41" t="s">
        <v>94</v>
      </c>
      <c r="E2002" s="41"/>
      <c r="F2002" s="41" t="s">
        <v>95</v>
      </c>
      <c r="G2002" s="41"/>
      <c r="H2002" s="42">
        <v>6.0000000000000002E-5</v>
      </c>
      <c r="I2002" s="42"/>
      <c r="J2002" s="43">
        <v>35.43</v>
      </c>
      <c r="K2002" s="43"/>
      <c r="L2002" s="44">
        <f t="shared" si="12"/>
        <v>0</v>
      </c>
    </row>
    <row r="2003" spans="1:12" ht="20.100000000000001" customHeight="1">
      <c r="A2003" s="39" t="s">
        <v>526</v>
      </c>
      <c r="B2003" s="40" t="s">
        <v>538</v>
      </c>
      <c r="C2003" s="40"/>
      <c r="D2003" s="41" t="s">
        <v>94</v>
      </c>
      <c r="E2003" s="41"/>
      <c r="F2003" s="41" t="s">
        <v>95</v>
      </c>
      <c r="G2003" s="41"/>
      <c r="H2003" s="42">
        <v>2.0000000000000001E-4</v>
      </c>
      <c r="I2003" s="42"/>
      <c r="J2003" s="43">
        <v>35.43</v>
      </c>
      <c r="K2003" s="43"/>
      <c r="L2003" s="44">
        <f t="shared" si="12"/>
        <v>0.01</v>
      </c>
    </row>
    <row r="2004" spans="1:12" ht="20.100000000000001" customHeight="1">
      <c r="A2004" s="39" t="s">
        <v>530</v>
      </c>
      <c r="B2004" s="40" t="s">
        <v>539</v>
      </c>
      <c r="C2004" s="40"/>
      <c r="D2004" s="41" t="s">
        <v>94</v>
      </c>
      <c r="E2004" s="41"/>
      <c r="F2004" s="41" t="s">
        <v>95</v>
      </c>
      <c r="G2004" s="41"/>
      <c r="H2004" s="42">
        <v>5.0000000000000001E-4</v>
      </c>
      <c r="I2004" s="42"/>
      <c r="J2004" s="43">
        <v>35.43</v>
      </c>
      <c r="K2004" s="43"/>
      <c r="L2004" s="44">
        <f t="shared" si="12"/>
        <v>0.02</v>
      </c>
    </row>
    <row r="2005" spans="1:12" ht="20.100000000000001" customHeight="1">
      <c r="A2005" s="39" t="s">
        <v>532</v>
      </c>
      <c r="B2005" s="40" t="s">
        <v>540</v>
      </c>
      <c r="C2005" s="40"/>
      <c r="D2005" s="41" t="s">
        <v>94</v>
      </c>
      <c r="E2005" s="41"/>
      <c r="F2005" s="41" t="s">
        <v>95</v>
      </c>
      <c r="G2005" s="41"/>
      <c r="H2005" s="42">
        <v>1.8000000000000001E-4</v>
      </c>
      <c r="I2005" s="42"/>
      <c r="J2005" s="43">
        <v>35.43</v>
      </c>
      <c r="K2005" s="43"/>
      <c r="L2005" s="44">
        <f t="shared" si="12"/>
        <v>0.01</v>
      </c>
    </row>
    <row r="2006" spans="1:12" ht="20.100000000000001" customHeight="1">
      <c r="A2006" s="39" t="s">
        <v>534</v>
      </c>
      <c r="B2006" s="40" t="s">
        <v>541</v>
      </c>
      <c r="C2006" s="40"/>
      <c r="D2006" s="41" t="s">
        <v>94</v>
      </c>
      <c r="E2006" s="41"/>
      <c r="F2006" s="41" t="s">
        <v>95</v>
      </c>
      <c r="G2006" s="41"/>
      <c r="H2006" s="42">
        <v>3.0000000000000001E-5</v>
      </c>
      <c r="I2006" s="42"/>
      <c r="J2006" s="43">
        <v>35.43</v>
      </c>
      <c r="K2006" s="43"/>
      <c r="L2006" s="44">
        <f t="shared" si="12"/>
        <v>0</v>
      </c>
    </row>
    <row r="2007" spans="1:12" ht="15" customHeight="1">
      <c r="A2007" s="3"/>
      <c r="B2007" s="3"/>
      <c r="C2007" s="3"/>
      <c r="D2007" s="3"/>
      <c r="E2007" s="3"/>
      <c r="F2007" s="3"/>
      <c r="G2007" s="3"/>
      <c r="H2007" s="30" t="s">
        <v>98</v>
      </c>
      <c r="I2007" s="30"/>
      <c r="J2007" s="30"/>
      <c r="K2007" s="30"/>
      <c r="L2007" s="29">
        <f>SUM(L2001:L2006)</f>
        <v>0.04</v>
      </c>
    </row>
    <row r="2008" spans="1:12" ht="12.95" customHeight="1">
      <c r="A2008" s="22" t="s">
        <v>99</v>
      </c>
      <c r="B2008" s="22"/>
      <c r="C2008" s="7" t="s">
        <v>100</v>
      </c>
      <c r="D2008" s="7" t="s">
        <v>101</v>
      </c>
      <c r="E2008" s="7"/>
      <c r="F2008" s="7" t="s">
        <v>102</v>
      </c>
      <c r="G2008" s="7"/>
      <c r="H2008" s="7" t="s">
        <v>103</v>
      </c>
      <c r="I2008" s="7"/>
      <c r="J2008" s="7" t="s">
        <v>104</v>
      </c>
      <c r="K2008" s="7"/>
      <c r="L2008" s="7" t="s">
        <v>20</v>
      </c>
    </row>
    <row r="2009" spans="1:12" ht="12" customHeight="1">
      <c r="A2009" s="22"/>
      <c r="B2009" s="22"/>
      <c r="C2009" s="7"/>
      <c r="D2009" s="7"/>
      <c r="E2009" s="7"/>
      <c r="F2009" s="8" t="s">
        <v>105</v>
      </c>
      <c r="G2009" s="8" t="s">
        <v>106</v>
      </c>
      <c r="H2009" s="8" t="s">
        <v>105</v>
      </c>
      <c r="I2009" s="8" t="s">
        <v>106</v>
      </c>
      <c r="J2009" s="8" t="s">
        <v>105</v>
      </c>
      <c r="K2009" s="8" t="s">
        <v>106</v>
      </c>
      <c r="L2009" s="7"/>
    </row>
    <row r="2010" spans="1:12" ht="20.100000000000001" customHeight="1">
      <c r="A2010" s="39" t="s">
        <v>522</v>
      </c>
      <c r="B2010" s="45" t="s">
        <v>536</v>
      </c>
      <c r="C2010" s="39" t="s">
        <v>108</v>
      </c>
      <c r="D2010" s="42">
        <v>3.0000000000000001E-5</v>
      </c>
      <c r="E2010" s="42"/>
      <c r="F2010" s="46">
        <v>0</v>
      </c>
      <c r="G2010" s="44">
        <v>1.1100000000000001</v>
      </c>
      <c r="H2010" s="46">
        <v>0</v>
      </c>
      <c r="I2010" s="44">
        <v>0.89</v>
      </c>
      <c r="J2010" s="46">
        <v>0</v>
      </c>
      <c r="K2010" s="44">
        <v>0.73</v>
      </c>
      <c r="L2010" s="44">
        <f t="shared" ref="L2010:L2015" si="13">ROUND(D2010*((ROUND(F2010*G2010,2)+ROUND(H2010*I2010,2)+ROUND(J2010*K2010,2))),2)</f>
        <v>0</v>
      </c>
    </row>
    <row r="2011" spans="1:12" ht="20.100000000000001" customHeight="1">
      <c r="A2011" s="39" t="s">
        <v>524</v>
      </c>
      <c r="B2011" s="45" t="s">
        <v>537</v>
      </c>
      <c r="C2011" s="39" t="s">
        <v>108</v>
      </c>
      <c r="D2011" s="42">
        <v>6.0000000000000002E-5</v>
      </c>
      <c r="E2011" s="42"/>
      <c r="F2011" s="46">
        <v>0</v>
      </c>
      <c r="G2011" s="44">
        <v>1.1100000000000001</v>
      </c>
      <c r="H2011" s="46">
        <v>0</v>
      </c>
      <c r="I2011" s="44">
        <v>0.89</v>
      </c>
      <c r="J2011" s="46">
        <v>0</v>
      </c>
      <c r="K2011" s="44">
        <v>0.73</v>
      </c>
      <c r="L2011" s="44">
        <f t="shared" si="13"/>
        <v>0</v>
      </c>
    </row>
    <row r="2012" spans="1:12" ht="20.100000000000001" customHeight="1">
      <c r="A2012" s="39" t="s">
        <v>526</v>
      </c>
      <c r="B2012" s="45" t="s">
        <v>538</v>
      </c>
      <c r="C2012" s="39" t="s">
        <v>108</v>
      </c>
      <c r="D2012" s="42">
        <v>2.0000000000000001E-4</v>
      </c>
      <c r="E2012" s="42"/>
      <c r="F2012" s="46">
        <v>0</v>
      </c>
      <c r="G2012" s="44">
        <v>1.1100000000000001</v>
      </c>
      <c r="H2012" s="46">
        <v>0</v>
      </c>
      <c r="I2012" s="44">
        <v>0.89</v>
      </c>
      <c r="J2012" s="46">
        <v>0</v>
      </c>
      <c r="K2012" s="44">
        <v>0.73</v>
      </c>
      <c r="L2012" s="44">
        <f t="shared" si="13"/>
        <v>0</v>
      </c>
    </row>
    <row r="2013" spans="1:12" ht="27.95" customHeight="1">
      <c r="A2013" s="39" t="s">
        <v>530</v>
      </c>
      <c r="B2013" s="45" t="s">
        <v>539</v>
      </c>
      <c r="C2013" s="39" t="s">
        <v>108</v>
      </c>
      <c r="D2013" s="42">
        <v>5.0000000000000001E-4</v>
      </c>
      <c r="E2013" s="42"/>
      <c r="F2013" s="46">
        <v>0</v>
      </c>
      <c r="G2013" s="44">
        <v>1.1100000000000001</v>
      </c>
      <c r="H2013" s="46">
        <v>0</v>
      </c>
      <c r="I2013" s="44">
        <v>0.89</v>
      </c>
      <c r="J2013" s="46">
        <v>0</v>
      </c>
      <c r="K2013" s="44">
        <v>0.73</v>
      </c>
      <c r="L2013" s="44">
        <f t="shared" si="13"/>
        <v>0</v>
      </c>
    </row>
    <row r="2014" spans="1:12" ht="20.100000000000001" customHeight="1">
      <c r="A2014" s="39" t="s">
        <v>532</v>
      </c>
      <c r="B2014" s="45" t="s">
        <v>540</v>
      </c>
      <c r="C2014" s="39" t="s">
        <v>108</v>
      </c>
      <c r="D2014" s="42">
        <v>1.8000000000000001E-4</v>
      </c>
      <c r="E2014" s="42"/>
      <c r="F2014" s="46">
        <v>0</v>
      </c>
      <c r="G2014" s="44">
        <v>1.1100000000000001</v>
      </c>
      <c r="H2014" s="46">
        <v>0</v>
      </c>
      <c r="I2014" s="44">
        <v>0.89</v>
      </c>
      <c r="J2014" s="46">
        <v>0</v>
      </c>
      <c r="K2014" s="44">
        <v>0.73</v>
      </c>
      <c r="L2014" s="44">
        <f t="shared" si="13"/>
        <v>0</v>
      </c>
    </row>
    <row r="2015" spans="1:12" ht="20.100000000000001" customHeight="1">
      <c r="A2015" s="39" t="s">
        <v>534</v>
      </c>
      <c r="B2015" s="45" t="s">
        <v>541</v>
      </c>
      <c r="C2015" s="39" t="s">
        <v>108</v>
      </c>
      <c r="D2015" s="42">
        <v>3.0000000000000001E-5</v>
      </c>
      <c r="E2015" s="42"/>
      <c r="F2015" s="46">
        <v>0</v>
      </c>
      <c r="G2015" s="44">
        <v>1.1100000000000001</v>
      </c>
      <c r="H2015" s="46">
        <v>0</v>
      </c>
      <c r="I2015" s="44">
        <v>0.89</v>
      </c>
      <c r="J2015" s="46">
        <v>0</v>
      </c>
      <c r="K2015" s="44">
        <v>0.73</v>
      </c>
      <c r="L2015" s="44">
        <f t="shared" si="13"/>
        <v>0</v>
      </c>
    </row>
    <row r="2016" spans="1:12" ht="15" customHeight="1">
      <c r="A2016" s="3"/>
      <c r="B2016" s="3"/>
      <c r="C2016" s="3"/>
      <c r="D2016" s="3"/>
      <c r="E2016" s="3"/>
      <c r="F2016" s="3"/>
      <c r="G2016" s="3"/>
      <c r="H2016" s="30" t="s">
        <v>111</v>
      </c>
      <c r="I2016" s="30"/>
      <c r="J2016" s="30"/>
      <c r="K2016" s="30"/>
      <c r="L2016" s="29">
        <f>SUM(L2009:L2015)</f>
        <v>0</v>
      </c>
    </row>
    <row r="2017" spans="1:12" ht="15" customHeight="1">
      <c r="A2017" s="3"/>
      <c r="B2017" s="3"/>
      <c r="C2017" s="3"/>
      <c r="D2017" s="3"/>
      <c r="E2017" s="3"/>
      <c r="F2017" s="3"/>
      <c r="G2017" s="3"/>
      <c r="H2017" s="18" t="s">
        <v>39</v>
      </c>
      <c r="I2017" s="18"/>
      <c r="J2017" s="18"/>
      <c r="K2017" s="18"/>
      <c r="L2017" s="32">
        <f>SUM(L1989,L1990,L1999,L2007,L2016)</f>
        <v>6.4168000000000003</v>
      </c>
    </row>
    <row r="2018" spans="1:12" ht="15" customHeight="1">
      <c r="A2018" s="3"/>
      <c r="B2018" s="3"/>
      <c r="C2018" s="3"/>
      <c r="D2018" s="3"/>
      <c r="E2018" s="3"/>
      <c r="F2018" s="3"/>
      <c r="G2018" s="3"/>
      <c r="H2018" s="18" t="s">
        <v>13</v>
      </c>
      <c r="I2018" s="18"/>
      <c r="J2018" s="18"/>
      <c r="K2018" s="18"/>
      <c r="L2018" s="19">
        <f>ROUND(SUM(L2017),4)</f>
        <v>6.4168000000000003</v>
      </c>
    </row>
    <row r="2019" spans="1:12" ht="9.9499999999999993" customHeight="1">
      <c r="A2019" s="3"/>
      <c r="B2019" s="3"/>
      <c r="C2019" s="3"/>
      <c r="D2019" s="3"/>
      <c r="E2019" s="3"/>
      <c r="F2019" s="3"/>
      <c r="G2019" s="3"/>
      <c r="H2019" s="4"/>
      <c r="I2019" s="4"/>
      <c r="J2019" s="4"/>
      <c r="K2019" s="4"/>
      <c r="L2019" s="4"/>
    </row>
    <row r="2020" spans="1:12" ht="20.100000000000001" customHeight="1">
      <c r="A2020" s="5" t="s">
        <v>550</v>
      </c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</row>
    <row r="2021" spans="1:12" ht="20.100000000000001" customHeight="1">
      <c r="A2021" s="22" t="s">
        <v>63</v>
      </c>
      <c r="B2021" s="22"/>
      <c r="C2021" s="22"/>
      <c r="D2021" s="22"/>
      <c r="E2021" s="22"/>
      <c r="F2021" s="22"/>
      <c r="G2021" s="23" t="s">
        <v>3</v>
      </c>
      <c r="H2021" s="24" t="s">
        <v>19</v>
      </c>
      <c r="I2021" s="24"/>
      <c r="J2021" s="24" t="s">
        <v>64</v>
      </c>
      <c r="K2021" s="24"/>
      <c r="L2021" s="23" t="s">
        <v>65</v>
      </c>
    </row>
    <row r="2022" spans="1:12" ht="15" customHeight="1">
      <c r="A2022" s="25" t="s">
        <v>69</v>
      </c>
      <c r="B2022" s="33" t="s">
        <v>70</v>
      </c>
      <c r="C2022" s="33"/>
      <c r="D2022" s="33"/>
      <c r="E2022" s="33"/>
      <c r="F2022" s="33"/>
      <c r="G2022" s="25" t="s">
        <v>68</v>
      </c>
      <c r="H2022" s="34">
        <v>1</v>
      </c>
      <c r="I2022" s="34"/>
      <c r="J2022" s="35">
        <v>23.6</v>
      </c>
      <c r="K2022" s="35"/>
      <c r="L2022" s="36">
        <f>ROUND(ROUND(H2022,8)*J2022,2)</f>
        <v>23.6</v>
      </c>
    </row>
    <row r="2023" spans="1:12" ht="15" customHeight="1">
      <c r="A2023" s="3"/>
      <c r="B2023" s="3"/>
      <c r="C2023" s="3"/>
      <c r="D2023" s="3"/>
      <c r="E2023" s="3"/>
      <c r="F2023" s="3"/>
      <c r="G2023" s="3"/>
      <c r="H2023" s="30" t="s">
        <v>71</v>
      </c>
      <c r="I2023" s="30"/>
      <c r="J2023" s="30"/>
      <c r="K2023" s="30"/>
      <c r="L2023" s="37">
        <f>SUM(L2022:L2022)</f>
        <v>23.6</v>
      </c>
    </row>
    <row r="2024" spans="1:12" ht="15" customHeight="1">
      <c r="A2024" s="3"/>
      <c r="B2024" s="3"/>
      <c r="C2024" s="3"/>
      <c r="D2024" s="3"/>
      <c r="E2024" s="3"/>
      <c r="F2024" s="3"/>
      <c r="G2024" s="3"/>
      <c r="H2024" s="18" t="s">
        <v>72</v>
      </c>
      <c r="I2024" s="18"/>
      <c r="J2024" s="18"/>
      <c r="K2024" s="18"/>
      <c r="L2024" s="32">
        <f>SUM(L2023)</f>
        <v>23.6</v>
      </c>
    </row>
    <row r="2025" spans="1:12" ht="15" customHeight="1">
      <c r="A2025" s="3"/>
      <c r="B2025" s="3"/>
      <c r="C2025" s="3"/>
      <c r="D2025" s="3"/>
      <c r="E2025" s="3"/>
      <c r="F2025" s="3"/>
      <c r="G2025" s="3"/>
      <c r="H2025" s="18" t="s">
        <v>73</v>
      </c>
      <c r="I2025" s="18"/>
      <c r="J2025" s="18"/>
      <c r="K2025" s="18"/>
      <c r="L2025" s="38">
        <v>500</v>
      </c>
    </row>
    <row r="2026" spans="1:12" ht="15" customHeight="1">
      <c r="A2026" s="3"/>
      <c r="B2026" s="3"/>
      <c r="C2026" s="3"/>
      <c r="D2026" s="3"/>
      <c r="E2026" s="3"/>
      <c r="F2026" s="3"/>
      <c r="G2026" s="3"/>
      <c r="H2026" s="18" t="s">
        <v>74</v>
      </c>
      <c r="I2026" s="18"/>
      <c r="J2026" s="18"/>
      <c r="K2026" s="18"/>
      <c r="L2026" s="32">
        <f>ROUND(L2024/L2025,4)</f>
        <v>4.7199999999999999E-2</v>
      </c>
    </row>
    <row r="2027" spans="1:12" ht="15" customHeight="1">
      <c r="A2027" s="3"/>
      <c r="B2027" s="3"/>
      <c r="C2027" s="3"/>
      <c r="D2027" s="3"/>
      <c r="E2027" s="3"/>
      <c r="F2027" s="3"/>
      <c r="G2027" s="3"/>
      <c r="H2027" s="18" t="s">
        <v>130</v>
      </c>
      <c r="I2027" s="18"/>
      <c r="J2027" s="18"/>
      <c r="K2027" s="18"/>
      <c r="L2027" s="32">
        <f>ROUND(L2026*0.03632,4)</f>
        <v>1.6999999999999999E-3</v>
      </c>
    </row>
    <row r="2028" spans="1:12" ht="20.100000000000001" customHeight="1">
      <c r="A2028" s="22" t="s">
        <v>75</v>
      </c>
      <c r="B2028" s="22"/>
      <c r="C2028" s="22"/>
      <c r="D2028" s="22"/>
      <c r="E2028" s="22"/>
      <c r="F2028" s="22"/>
      <c r="G2028" s="23" t="s">
        <v>3</v>
      </c>
      <c r="H2028" s="24" t="s">
        <v>19</v>
      </c>
      <c r="I2028" s="24"/>
      <c r="J2028" s="24" t="s">
        <v>76</v>
      </c>
      <c r="K2028" s="24"/>
      <c r="L2028" s="23" t="s">
        <v>20</v>
      </c>
    </row>
    <row r="2029" spans="1:12" ht="15" customHeight="1">
      <c r="A2029" s="25" t="s">
        <v>524</v>
      </c>
      <c r="B2029" s="26" t="s">
        <v>525</v>
      </c>
      <c r="C2029" s="26"/>
      <c r="D2029" s="26"/>
      <c r="E2029" s="26"/>
      <c r="F2029" s="26"/>
      <c r="G2029" s="25" t="s">
        <v>84</v>
      </c>
      <c r="H2029" s="34">
        <v>0.06</v>
      </c>
      <c r="I2029" s="34"/>
      <c r="J2029" s="28">
        <v>2.95</v>
      </c>
      <c r="K2029" s="28"/>
      <c r="L2029" s="29">
        <f>ROUND(ROUND(H2029,8)*J2029,2)</f>
        <v>0.18</v>
      </c>
    </row>
    <row r="2030" spans="1:12" ht="15" customHeight="1">
      <c r="A2030" s="25" t="s">
        <v>526</v>
      </c>
      <c r="B2030" s="26" t="s">
        <v>527</v>
      </c>
      <c r="C2030" s="26"/>
      <c r="D2030" s="26"/>
      <c r="E2030" s="26"/>
      <c r="F2030" s="26"/>
      <c r="G2030" s="25" t="s">
        <v>84</v>
      </c>
      <c r="H2030" s="34">
        <v>0.2</v>
      </c>
      <c r="I2030" s="34"/>
      <c r="J2030" s="28">
        <v>0.28999999999999998</v>
      </c>
      <c r="K2030" s="28"/>
      <c r="L2030" s="29">
        <f>ROUND(ROUND(H2030,8)*J2030,2)</f>
        <v>0.06</v>
      </c>
    </row>
    <row r="2031" spans="1:12" ht="15" customHeight="1">
      <c r="A2031" s="25" t="s">
        <v>528</v>
      </c>
      <c r="B2031" s="26" t="s">
        <v>529</v>
      </c>
      <c r="C2031" s="26"/>
      <c r="D2031" s="26"/>
      <c r="E2031" s="26"/>
      <c r="F2031" s="26"/>
      <c r="G2031" s="25" t="s">
        <v>84</v>
      </c>
      <c r="H2031" s="34">
        <v>3.0000000000000001E-3</v>
      </c>
      <c r="I2031" s="34"/>
      <c r="J2031" s="28">
        <v>3.35</v>
      </c>
      <c r="K2031" s="28"/>
      <c r="L2031" s="29">
        <f>ROUND(ROUND(H2031,8)*J2031,2)</f>
        <v>0.01</v>
      </c>
    </row>
    <row r="2032" spans="1:12" ht="15" customHeight="1">
      <c r="A2032" s="25" t="s">
        <v>532</v>
      </c>
      <c r="B2032" s="26" t="s">
        <v>533</v>
      </c>
      <c r="C2032" s="26"/>
      <c r="D2032" s="26"/>
      <c r="E2032" s="26"/>
      <c r="F2032" s="26"/>
      <c r="G2032" s="25" t="s">
        <v>84</v>
      </c>
      <c r="H2032" s="34">
        <v>0.17499999999999999</v>
      </c>
      <c r="I2032" s="34"/>
      <c r="J2032" s="28">
        <v>0.14000000000000001</v>
      </c>
      <c r="K2032" s="28"/>
      <c r="L2032" s="29">
        <f>ROUND(ROUND(H2032,8)*J2032,2)</f>
        <v>0.02</v>
      </c>
    </row>
    <row r="2033" spans="1:12" ht="15" customHeight="1">
      <c r="A2033" s="25" t="s">
        <v>534</v>
      </c>
      <c r="B2033" s="26" t="s">
        <v>535</v>
      </c>
      <c r="C2033" s="26"/>
      <c r="D2033" s="26"/>
      <c r="E2033" s="26"/>
      <c r="F2033" s="26"/>
      <c r="G2033" s="25" t="s">
        <v>84</v>
      </c>
      <c r="H2033" s="34">
        <v>7.0000000000000001E-3</v>
      </c>
      <c r="I2033" s="34"/>
      <c r="J2033" s="28">
        <v>27.99</v>
      </c>
      <c r="K2033" s="28"/>
      <c r="L2033" s="29">
        <f>ROUND(ROUND(H2033,8)*J2033,2)</f>
        <v>0.2</v>
      </c>
    </row>
    <row r="2034" spans="1:12" ht="15" customHeight="1">
      <c r="A2034" s="3"/>
      <c r="B2034" s="3"/>
      <c r="C2034" s="3"/>
      <c r="D2034" s="3"/>
      <c r="E2034" s="3"/>
      <c r="F2034" s="3"/>
      <c r="G2034" s="3"/>
      <c r="H2034" s="30" t="s">
        <v>87</v>
      </c>
      <c r="I2034" s="30"/>
      <c r="J2034" s="30"/>
      <c r="K2034" s="30"/>
      <c r="L2034" s="31">
        <f>SUM(L2029:L2033)</f>
        <v>0.47000000000000003</v>
      </c>
    </row>
    <row r="2035" spans="1:12" ht="15" customHeight="1">
      <c r="A2035" s="22" t="s">
        <v>90</v>
      </c>
      <c r="B2035" s="22"/>
      <c r="C2035" s="22"/>
      <c r="D2035" s="7" t="s">
        <v>91</v>
      </c>
      <c r="E2035" s="7"/>
      <c r="F2035" s="7" t="s">
        <v>92</v>
      </c>
      <c r="G2035" s="7"/>
      <c r="H2035" s="7" t="s">
        <v>19</v>
      </c>
      <c r="I2035" s="7"/>
      <c r="J2035" s="7" t="s">
        <v>5</v>
      </c>
      <c r="K2035" s="7"/>
      <c r="L2035" s="8" t="s">
        <v>20</v>
      </c>
    </row>
    <row r="2036" spans="1:12" ht="20.100000000000001" customHeight="1">
      <c r="A2036" s="39" t="s">
        <v>524</v>
      </c>
      <c r="B2036" s="40" t="s">
        <v>537</v>
      </c>
      <c r="C2036" s="40"/>
      <c r="D2036" s="41" t="s">
        <v>94</v>
      </c>
      <c r="E2036" s="41"/>
      <c r="F2036" s="41" t="s">
        <v>95</v>
      </c>
      <c r="G2036" s="41"/>
      <c r="H2036" s="42">
        <v>6.0000000000000002E-5</v>
      </c>
      <c r="I2036" s="42"/>
      <c r="J2036" s="43">
        <v>35.43</v>
      </c>
      <c r="K2036" s="43"/>
      <c r="L2036" s="44">
        <f>ROUND(ROUND(H2036,8)*J2036,2)</f>
        <v>0</v>
      </c>
    </row>
    <row r="2037" spans="1:12" ht="20.100000000000001" customHeight="1">
      <c r="A2037" s="39" t="s">
        <v>526</v>
      </c>
      <c r="B2037" s="40" t="s">
        <v>538</v>
      </c>
      <c r="C2037" s="40"/>
      <c r="D2037" s="41" t="s">
        <v>94</v>
      </c>
      <c r="E2037" s="41"/>
      <c r="F2037" s="41" t="s">
        <v>95</v>
      </c>
      <c r="G2037" s="41"/>
      <c r="H2037" s="42">
        <v>2.0000000000000001E-4</v>
      </c>
      <c r="I2037" s="42"/>
      <c r="J2037" s="43">
        <v>35.43</v>
      </c>
      <c r="K2037" s="43"/>
      <c r="L2037" s="44">
        <f>ROUND(ROUND(H2037,8)*J2037,2)</f>
        <v>0.01</v>
      </c>
    </row>
    <row r="2038" spans="1:12" ht="20.100000000000001" customHeight="1">
      <c r="A2038" s="39" t="s">
        <v>532</v>
      </c>
      <c r="B2038" s="40" t="s">
        <v>540</v>
      </c>
      <c r="C2038" s="40"/>
      <c r="D2038" s="41" t="s">
        <v>94</v>
      </c>
      <c r="E2038" s="41"/>
      <c r="F2038" s="41" t="s">
        <v>95</v>
      </c>
      <c r="G2038" s="41"/>
      <c r="H2038" s="42">
        <v>1.8000000000000001E-4</v>
      </c>
      <c r="I2038" s="42"/>
      <c r="J2038" s="43">
        <v>35.43</v>
      </c>
      <c r="K2038" s="43"/>
      <c r="L2038" s="44">
        <f>ROUND(ROUND(H2038,8)*J2038,2)</f>
        <v>0.01</v>
      </c>
    </row>
    <row r="2039" spans="1:12" ht="20.100000000000001" customHeight="1">
      <c r="A2039" s="39" t="s">
        <v>534</v>
      </c>
      <c r="B2039" s="40" t="s">
        <v>541</v>
      </c>
      <c r="C2039" s="40"/>
      <c r="D2039" s="41" t="s">
        <v>94</v>
      </c>
      <c r="E2039" s="41"/>
      <c r="F2039" s="41" t="s">
        <v>95</v>
      </c>
      <c r="G2039" s="41"/>
      <c r="H2039" s="42">
        <v>1.0000000000000001E-5</v>
      </c>
      <c r="I2039" s="42"/>
      <c r="J2039" s="43">
        <v>35.43</v>
      </c>
      <c r="K2039" s="43"/>
      <c r="L2039" s="44">
        <f>ROUND(ROUND(H2039,8)*J2039,2)</f>
        <v>0</v>
      </c>
    </row>
    <row r="2040" spans="1:12" ht="15" customHeight="1">
      <c r="A2040" s="3"/>
      <c r="B2040" s="3"/>
      <c r="C2040" s="3"/>
      <c r="D2040" s="3"/>
      <c r="E2040" s="3"/>
      <c r="F2040" s="3"/>
      <c r="G2040" s="3"/>
      <c r="H2040" s="30" t="s">
        <v>98</v>
      </c>
      <c r="I2040" s="30"/>
      <c r="J2040" s="30"/>
      <c r="K2040" s="30"/>
      <c r="L2040" s="29">
        <f>SUM(L2036:L2039)</f>
        <v>0.02</v>
      </c>
    </row>
    <row r="2041" spans="1:12" ht="12.95" customHeight="1">
      <c r="A2041" s="22" t="s">
        <v>99</v>
      </c>
      <c r="B2041" s="22"/>
      <c r="C2041" s="7" t="s">
        <v>100</v>
      </c>
      <c r="D2041" s="7" t="s">
        <v>101</v>
      </c>
      <c r="E2041" s="7"/>
      <c r="F2041" s="7" t="s">
        <v>102</v>
      </c>
      <c r="G2041" s="7"/>
      <c r="H2041" s="7" t="s">
        <v>103</v>
      </c>
      <c r="I2041" s="7"/>
      <c r="J2041" s="7" t="s">
        <v>104</v>
      </c>
      <c r="K2041" s="7"/>
      <c r="L2041" s="7" t="s">
        <v>20</v>
      </c>
    </row>
    <row r="2042" spans="1:12" ht="12" customHeight="1">
      <c r="A2042" s="22"/>
      <c r="B2042" s="22"/>
      <c r="C2042" s="7"/>
      <c r="D2042" s="7"/>
      <c r="E2042" s="7"/>
      <c r="F2042" s="8" t="s">
        <v>105</v>
      </c>
      <c r="G2042" s="8" t="s">
        <v>106</v>
      </c>
      <c r="H2042" s="8" t="s">
        <v>105</v>
      </c>
      <c r="I2042" s="8" t="s">
        <v>106</v>
      </c>
      <c r="J2042" s="8" t="s">
        <v>105</v>
      </c>
      <c r="K2042" s="8" t="s">
        <v>106</v>
      </c>
      <c r="L2042" s="7"/>
    </row>
    <row r="2043" spans="1:12" ht="20.100000000000001" customHeight="1">
      <c r="A2043" s="39" t="s">
        <v>524</v>
      </c>
      <c r="B2043" s="45" t="s">
        <v>537</v>
      </c>
      <c r="C2043" s="39" t="s">
        <v>108</v>
      </c>
      <c r="D2043" s="42">
        <v>6.0000000000000002E-5</v>
      </c>
      <c r="E2043" s="42"/>
      <c r="F2043" s="46">
        <v>0</v>
      </c>
      <c r="G2043" s="44">
        <v>1.1100000000000001</v>
      </c>
      <c r="H2043" s="46">
        <v>0</v>
      </c>
      <c r="I2043" s="44">
        <v>0.89</v>
      </c>
      <c r="J2043" s="46">
        <v>0</v>
      </c>
      <c r="K2043" s="44">
        <v>0.73</v>
      </c>
      <c r="L2043" s="44">
        <f>ROUND(D2043*((ROUND(F2043*G2043,2)+ROUND(H2043*I2043,2)+ROUND(J2043*K2043,2))),2)</f>
        <v>0</v>
      </c>
    </row>
    <row r="2044" spans="1:12" ht="20.100000000000001" customHeight="1">
      <c r="A2044" s="39" t="s">
        <v>526</v>
      </c>
      <c r="B2044" s="45" t="s">
        <v>538</v>
      </c>
      <c r="C2044" s="39" t="s">
        <v>108</v>
      </c>
      <c r="D2044" s="42">
        <v>2.0000000000000001E-4</v>
      </c>
      <c r="E2044" s="42"/>
      <c r="F2044" s="46">
        <v>0</v>
      </c>
      <c r="G2044" s="44">
        <v>1.1100000000000001</v>
      </c>
      <c r="H2044" s="46">
        <v>0</v>
      </c>
      <c r="I2044" s="44">
        <v>0.89</v>
      </c>
      <c r="J2044" s="46">
        <v>0</v>
      </c>
      <c r="K2044" s="44">
        <v>0.73</v>
      </c>
      <c r="L2044" s="44">
        <f>ROUND(D2044*((ROUND(F2044*G2044,2)+ROUND(H2044*I2044,2)+ROUND(J2044*K2044,2))),2)</f>
        <v>0</v>
      </c>
    </row>
    <row r="2045" spans="1:12" ht="20.100000000000001" customHeight="1">
      <c r="A2045" s="39" t="s">
        <v>532</v>
      </c>
      <c r="B2045" s="45" t="s">
        <v>540</v>
      </c>
      <c r="C2045" s="39" t="s">
        <v>108</v>
      </c>
      <c r="D2045" s="42">
        <v>1.8000000000000001E-4</v>
      </c>
      <c r="E2045" s="42"/>
      <c r="F2045" s="46">
        <v>0</v>
      </c>
      <c r="G2045" s="44">
        <v>1.1100000000000001</v>
      </c>
      <c r="H2045" s="46">
        <v>0</v>
      </c>
      <c r="I2045" s="44">
        <v>0.89</v>
      </c>
      <c r="J2045" s="46">
        <v>0</v>
      </c>
      <c r="K2045" s="44">
        <v>0.73</v>
      </c>
      <c r="L2045" s="44">
        <f>ROUND(D2045*((ROUND(F2045*G2045,2)+ROUND(H2045*I2045,2)+ROUND(J2045*K2045,2))),2)</f>
        <v>0</v>
      </c>
    </row>
    <row r="2046" spans="1:12" ht="20.100000000000001" customHeight="1">
      <c r="A2046" s="39" t="s">
        <v>534</v>
      </c>
      <c r="B2046" s="45" t="s">
        <v>541</v>
      </c>
      <c r="C2046" s="39" t="s">
        <v>108</v>
      </c>
      <c r="D2046" s="42">
        <v>1.0000000000000001E-5</v>
      </c>
      <c r="E2046" s="42"/>
      <c r="F2046" s="46">
        <v>0</v>
      </c>
      <c r="G2046" s="44">
        <v>1.1100000000000001</v>
      </c>
      <c r="H2046" s="46">
        <v>0</v>
      </c>
      <c r="I2046" s="44">
        <v>0.89</v>
      </c>
      <c r="J2046" s="46">
        <v>0</v>
      </c>
      <c r="K2046" s="44">
        <v>0.73</v>
      </c>
      <c r="L2046" s="44">
        <f>ROUND(D2046*((ROUND(F2046*G2046,2)+ROUND(H2046*I2046,2)+ROUND(J2046*K2046,2))),2)</f>
        <v>0</v>
      </c>
    </row>
    <row r="2047" spans="1:12" ht="15" customHeight="1">
      <c r="A2047" s="3"/>
      <c r="B2047" s="3"/>
      <c r="C2047" s="3"/>
      <c r="D2047" s="3"/>
      <c r="E2047" s="3"/>
      <c r="F2047" s="3"/>
      <c r="G2047" s="3"/>
      <c r="H2047" s="30" t="s">
        <v>111</v>
      </c>
      <c r="I2047" s="30"/>
      <c r="J2047" s="30"/>
      <c r="K2047" s="30"/>
      <c r="L2047" s="29">
        <f>SUM(L2042:L2046)</f>
        <v>0</v>
      </c>
    </row>
    <row r="2048" spans="1:12" ht="15" customHeight="1">
      <c r="A2048" s="3"/>
      <c r="B2048" s="3"/>
      <c r="C2048" s="3"/>
      <c r="D2048" s="3"/>
      <c r="E2048" s="3"/>
      <c r="F2048" s="3"/>
      <c r="G2048" s="3"/>
      <c r="H2048" s="18" t="s">
        <v>39</v>
      </c>
      <c r="I2048" s="18"/>
      <c r="J2048" s="18"/>
      <c r="K2048" s="18"/>
      <c r="L2048" s="32">
        <f>SUM(L2026,L2027,L2034,L2040,L2047)</f>
        <v>0.53890000000000005</v>
      </c>
    </row>
    <row r="2049" spans="1:12" ht="15" customHeight="1">
      <c r="A2049" s="3"/>
      <c r="B2049" s="3"/>
      <c r="C2049" s="3"/>
      <c r="D2049" s="3"/>
      <c r="E2049" s="3"/>
      <c r="F2049" s="3"/>
      <c r="G2049" s="3"/>
      <c r="H2049" s="18" t="s">
        <v>13</v>
      </c>
      <c r="I2049" s="18"/>
      <c r="J2049" s="18"/>
      <c r="K2049" s="18"/>
      <c r="L2049" s="19">
        <f>ROUND(SUM(L2048),4)</f>
        <v>0.53890000000000005</v>
      </c>
    </row>
    <row r="2050" spans="1:12" ht="9.9499999999999993" customHeight="1">
      <c r="A2050" s="3"/>
      <c r="B2050" s="3"/>
      <c r="C2050" s="3"/>
      <c r="D2050" s="3"/>
      <c r="E2050" s="3"/>
      <c r="F2050" s="3"/>
      <c r="G2050" s="3"/>
      <c r="H2050" s="4"/>
      <c r="I2050" s="4"/>
      <c r="J2050" s="4"/>
      <c r="K2050" s="4"/>
      <c r="L2050" s="4"/>
    </row>
    <row r="2051" spans="1:12" ht="20.100000000000001" customHeight="1">
      <c r="A2051" s="5" t="s">
        <v>551</v>
      </c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</row>
    <row r="2052" spans="1:12" ht="12.95" customHeight="1">
      <c r="A2052" s="47" t="s">
        <v>113</v>
      </c>
      <c r="B2052" s="47"/>
      <c r="C2052" s="47"/>
      <c r="D2052" s="48" t="s">
        <v>114</v>
      </c>
      <c r="E2052" s="48"/>
      <c r="F2052" s="24" t="s">
        <v>115</v>
      </c>
      <c r="G2052" s="24"/>
      <c r="H2052" s="24" t="s">
        <v>116</v>
      </c>
      <c r="I2052" s="24"/>
      <c r="J2052" s="24"/>
      <c r="K2052" s="24"/>
      <c r="L2052" s="24" t="s">
        <v>65</v>
      </c>
    </row>
    <row r="2053" spans="1:12" ht="12" customHeight="1">
      <c r="A2053" s="47"/>
      <c r="B2053" s="47"/>
      <c r="C2053" s="47"/>
      <c r="D2053" s="48"/>
      <c r="E2053" s="48"/>
      <c r="F2053" s="8" t="s">
        <v>117</v>
      </c>
      <c r="G2053" s="8" t="s">
        <v>118</v>
      </c>
      <c r="H2053" s="7" t="s">
        <v>117</v>
      </c>
      <c r="I2053" s="7"/>
      <c r="J2053" s="7" t="s">
        <v>118</v>
      </c>
      <c r="K2053" s="7"/>
      <c r="L2053" s="24"/>
    </row>
    <row r="2054" spans="1:12" ht="15" customHeight="1">
      <c r="A2054" s="25" t="s">
        <v>162</v>
      </c>
      <c r="B2054" s="26" t="s">
        <v>163</v>
      </c>
      <c r="C2054" s="26"/>
      <c r="D2054" s="34">
        <v>1</v>
      </c>
      <c r="E2054" s="34"/>
      <c r="F2054" s="49">
        <v>1</v>
      </c>
      <c r="G2054" s="49">
        <v>0</v>
      </c>
      <c r="H2054" s="50">
        <v>363.31920000000002</v>
      </c>
      <c r="I2054" s="50"/>
      <c r="J2054" s="50">
        <v>98.161299999999997</v>
      </c>
      <c r="K2054" s="50"/>
      <c r="L2054" s="32">
        <f>ROUND(D2054*(ROUND(F2054*H2054,4)+ROUND(G2054*J2054,4)),4)</f>
        <v>363.31920000000002</v>
      </c>
    </row>
    <row r="2055" spans="1:12" ht="15" customHeight="1">
      <c r="A2055" s="3"/>
      <c r="B2055" s="3"/>
      <c r="C2055" s="3"/>
      <c r="D2055" s="3"/>
      <c r="E2055" s="3"/>
      <c r="F2055" s="3"/>
      <c r="G2055" s="3"/>
      <c r="H2055" s="30" t="s">
        <v>121</v>
      </c>
      <c r="I2055" s="30"/>
      <c r="J2055" s="30"/>
      <c r="K2055" s="30"/>
      <c r="L2055" s="51">
        <f>SUM(L2053:L2054)</f>
        <v>363.31920000000002</v>
      </c>
    </row>
    <row r="2056" spans="1:12" ht="20.100000000000001" customHeight="1">
      <c r="A2056" s="22" t="s">
        <v>63</v>
      </c>
      <c r="B2056" s="22"/>
      <c r="C2056" s="22"/>
      <c r="D2056" s="22"/>
      <c r="E2056" s="22"/>
      <c r="F2056" s="22"/>
      <c r="G2056" s="23" t="s">
        <v>3</v>
      </c>
      <c r="H2056" s="24" t="s">
        <v>19</v>
      </c>
      <c r="I2056" s="24"/>
      <c r="J2056" s="24" t="s">
        <v>64</v>
      </c>
      <c r="K2056" s="24"/>
      <c r="L2056" s="23" t="s">
        <v>65</v>
      </c>
    </row>
    <row r="2057" spans="1:12" ht="15" customHeight="1">
      <c r="A2057" s="25" t="s">
        <v>69</v>
      </c>
      <c r="B2057" s="33" t="s">
        <v>70</v>
      </c>
      <c r="C2057" s="33"/>
      <c r="D2057" s="33"/>
      <c r="E2057" s="33"/>
      <c r="F2057" s="33"/>
      <c r="G2057" s="25" t="s">
        <v>68</v>
      </c>
      <c r="H2057" s="34">
        <v>1</v>
      </c>
      <c r="I2057" s="34"/>
      <c r="J2057" s="35">
        <v>23.6</v>
      </c>
      <c r="K2057" s="35"/>
      <c r="L2057" s="36">
        <f>ROUND(ROUND(H2057,8)*J2057,2)</f>
        <v>23.6</v>
      </c>
    </row>
    <row r="2058" spans="1:12" ht="15" customHeight="1">
      <c r="A2058" s="3"/>
      <c r="B2058" s="3"/>
      <c r="C2058" s="3"/>
      <c r="D2058" s="3"/>
      <c r="E2058" s="3"/>
      <c r="F2058" s="3"/>
      <c r="G2058" s="3"/>
      <c r="H2058" s="30" t="s">
        <v>71</v>
      </c>
      <c r="I2058" s="30"/>
      <c r="J2058" s="30"/>
      <c r="K2058" s="30"/>
      <c r="L2058" s="37">
        <f>SUM(L2057:L2057)</f>
        <v>23.6</v>
      </c>
    </row>
    <row r="2059" spans="1:12" ht="15" customHeight="1">
      <c r="A2059" s="3"/>
      <c r="B2059" s="3"/>
      <c r="C2059" s="3"/>
      <c r="D2059" s="3"/>
      <c r="E2059" s="3"/>
      <c r="F2059" s="3"/>
      <c r="G2059" s="3"/>
      <c r="H2059" s="18" t="s">
        <v>72</v>
      </c>
      <c r="I2059" s="18"/>
      <c r="J2059" s="18"/>
      <c r="K2059" s="18"/>
      <c r="L2059" s="32">
        <f>SUM(L2055,L2058)</f>
        <v>386.91920000000005</v>
      </c>
    </row>
    <row r="2060" spans="1:12" ht="15" customHeight="1">
      <c r="A2060" s="3"/>
      <c r="B2060" s="3"/>
      <c r="C2060" s="3"/>
      <c r="D2060" s="3"/>
      <c r="E2060" s="3"/>
      <c r="F2060" s="3"/>
      <c r="G2060" s="3"/>
      <c r="H2060" s="18" t="s">
        <v>73</v>
      </c>
      <c r="I2060" s="18"/>
      <c r="J2060" s="18"/>
      <c r="K2060" s="18"/>
      <c r="L2060" s="38">
        <v>996</v>
      </c>
    </row>
    <row r="2061" spans="1:12" ht="15" customHeight="1">
      <c r="A2061" s="3"/>
      <c r="B2061" s="3"/>
      <c r="C2061" s="3"/>
      <c r="D2061" s="3"/>
      <c r="E2061" s="3"/>
      <c r="F2061" s="3"/>
      <c r="G2061" s="3"/>
      <c r="H2061" s="18" t="s">
        <v>74</v>
      </c>
      <c r="I2061" s="18"/>
      <c r="J2061" s="18"/>
      <c r="K2061" s="18"/>
      <c r="L2061" s="32">
        <f>ROUND(L2059/L2060,4)</f>
        <v>0.38850000000000001</v>
      </c>
    </row>
    <row r="2062" spans="1:12" ht="15" customHeight="1">
      <c r="A2062" s="3"/>
      <c r="B2062" s="3"/>
      <c r="C2062" s="3"/>
      <c r="D2062" s="3"/>
      <c r="E2062" s="3"/>
      <c r="F2062" s="3"/>
      <c r="G2062" s="3"/>
      <c r="H2062" s="18" t="s">
        <v>39</v>
      </c>
      <c r="I2062" s="18"/>
      <c r="J2062" s="18"/>
      <c r="K2062" s="18"/>
      <c r="L2062" s="32">
        <f>SUM(L2061)</f>
        <v>0.38850000000000001</v>
      </c>
    </row>
    <row r="2063" spans="1:12" ht="15" customHeight="1">
      <c r="A2063" s="3"/>
      <c r="B2063" s="3"/>
      <c r="C2063" s="3"/>
      <c r="D2063" s="3"/>
      <c r="E2063" s="3"/>
      <c r="F2063" s="3"/>
      <c r="G2063" s="3"/>
      <c r="H2063" s="18" t="s">
        <v>13</v>
      </c>
      <c r="I2063" s="18"/>
      <c r="J2063" s="18"/>
      <c r="K2063" s="18"/>
      <c r="L2063" s="19">
        <f>ROUND(SUM(L2062),4)</f>
        <v>0.38850000000000001</v>
      </c>
    </row>
    <row r="2064" spans="1:12" ht="9.9499999999999993" customHeight="1">
      <c r="A2064" s="3"/>
      <c r="B2064" s="3"/>
      <c r="C2064" s="3"/>
      <c r="D2064" s="3"/>
      <c r="E2064" s="3"/>
      <c r="F2064" s="3"/>
      <c r="G2064" s="3"/>
      <c r="H2064" s="4"/>
      <c r="I2064" s="4"/>
      <c r="J2064" s="4"/>
      <c r="K2064" s="4"/>
      <c r="L2064" s="4"/>
    </row>
    <row r="2065" spans="1:12" ht="20.100000000000001" customHeight="1">
      <c r="A2065" s="5" t="s">
        <v>552</v>
      </c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</row>
    <row r="2066" spans="1:12" ht="20.100000000000001" customHeight="1">
      <c r="A2066" s="22" t="s">
        <v>63</v>
      </c>
      <c r="B2066" s="22"/>
      <c r="C2066" s="22"/>
      <c r="D2066" s="22"/>
      <c r="E2066" s="22"/>
      <c r="F2066" s="22"/>
      <c r="G2066" s="23" t="s">
        <v>3</v>
      </c>
      <c r="H2066" s="24" t="s">
        <v>19</v>
      </c>
      <c r="I2066" s="24"/>
      <c r="J2066" s="24" t="s">
        <v>64</v>
      </c>
      <c r="K2066" s="24"/>
      <c r="L2066" s="23" t="s">
        <v>65</v>
      </c>
    </row>
    <row r="2067" spans="1:12" ht="15" customHeight="1">
      <c r="A2067" s="25" t="s">
        <v>285</v>
      </c>
      <c r="B2067" s="33" t="s">
        <v>286</v>
      </c>
      <c r="C2067" s="33"/>
      <c r="D2067" s="33"/>
      <c r="E2067" s="33"/>
      <c r="F2067" s="33"/>
      <c r="G2067" s="25" t="s">
        <v>68</v>
      </c>
      <c r="H2067" s="34">
        <v>1</v>
      </c>
      <c r="I2067" s="34"/>
      <c r="J2067" s="35">
        <v>29.62</v>
      </c>
      <c r="K2067" s="35"/>
      <c r="L2067" s="36">
        <f>ROUND(ROUND(H2067,8)*J2067,2)</f>
        <v>29.62</v>
      </c>
    </row>
    <row r="2068" spans="1:12" ht="15" customHeight="1">
      <c r="A2068" s="25" t="s">
        <v>69</v>
      </c>
      <c r="B2068" s="33" t="s">
        <v>70</v>
      </c>
      <c r="C2068" s="33"/>
      <c r="D2068" s="33"/>
      <c r="E2068" s="33"/>
      <c r="F2068" s="33"/>
      <c r="G2068" s="25" t="s">
        <v>68</v>
      </c>
      <c r="H2068" s="34">
        <v>1</v>
      </c>
      <c r="I2068" s="34"/>
      <c r="J2068" s="35">
        <v>23.6</v>
      </c>
      <c r="K2068" s="35"/>
      <c r="L2068" s="36">
        <f>ROUND(ROUND(H2068,8)*J2068,2)</f>
        <v>23.6</v>
      </c>
    </row>
    <row r="2069" spans="1:12" ht="15" customHeight="1">
      <c r="A2069" s="3"/>
      <c r="B2069" s="3"/>
      <c r="C2069" s="3"/>
      <c r="D2069" s="3"/>
      <c r="E2069" s="3"/>
      <c r="F2069" s="3"/>
      <c r="G2069" s="3"/>
      <c r="H2069" s="30" t="s">
        <v>71</v>
      </c>
      <c r="I2069" s="30"/>
      <c r="J2069" s="30"/>
      <c r="K2069" s="30"/>
      <c r="L2069" s="37">
        <f>SUM(L2067:L2068)</f>
        <v>53.22</v>
      </c>
    </row>
    <row r="2070" spans="1:12" ht="15" customHeight="1">
      <c r="A2070" s="3"/>
      <c r="B2070" s="3"/>
      <c r="C2070" s="3"/>
      <c r="D2070" s="3"/>
      <c r="E2070" s="3"/>
      <c r="F2070" s="3"/>
      <c r="G2070" s="3"/>
      <c r="H2070" s="18" t="s">
        <v>72</v>
      </c>
      <c r="I2070" s="18"/>
      <c r="J2070" s="18"/>
      <c r="K2070" s="18"/>
      <c r="L2070" s="32">
        <f>SUM(L2069)</f>
        <v>53.22</v>
      </c>
    </row>
    <row r="2071" spans="1:12" ht="15" customHeight="1">
      <c r="A2071" s="3"/>
      <c r="B2071" s="3"/>
      <c r="C2071" s="3"/>
      <c r="D2071" s="3"/>
      <c r="E2071" s="3"/>
      <c r="F2071" s="3"/>
      <c r="G2071" s="3"/>
      <c r="H2071" s="18" t="s">
        <v>73</v>
      </c>
      <c r="I2071" s="18"/>
      <c r="J2071" s="18"/>
      <c r="K2071" s="18"/>
      <c r="L2071" s="38">
        <v>1</v>
      </c>
    </row>
    <row r="2072" spans="1:12" ht="15" customHeight="1">
      <c r="A2072" s="3"/>
      <c r="B2072" s="3"/>
      <c r="C2072" s="3"/>
      <c r="D2072" s="3"/>
      <c r="E2072" s="3"/>
      <c r="F2072" s="3"/>
      <c r="G2072" s="3"/>
      <c r="H2072" s="18" t="s">
        <v>74</v>
      </c>
      <c r="I2072" s="18"/>
      <c r="J2072" s="18"/>
      <c r="K2072" s="18"/>
      <c r="L2072" s="32">
        <f>ROUND(L2070/L2071,4)</f>
        <v>53.22</v>
      </c>
    </row>
    <row r="2073" spans="1:12" ht="15" customHeight="1">
      <c r="A2073" s="22" t="s">
        <v>90</v>
      </c>
      <c r="B2073" s="22"/>
      <c r="C2073" s="22"/>
      <c r="D2073" s="7" t="s">
        <v>91</v>
      </c>
      <c r="E2073" s="7"/>
      <c r="F2073" s="7" t="s">
        <v>92</v>
      </c>
      <c r="G2073" s="7"/>
      <c r="H2073" s="7" t="s">
        <v>19</v>
      </c>
      <c r="I2073" s="7"/>
      <c r="J2073" s="7" t="s">
        <v>5</v>
      </c>
      <c r="K2073" s="7"/>
      <c r="L2073" s="8" t="s">
        <v>20</v>
      </c>
    </row>
    <row r="2074" spans="1:12" ht="20.100000000000001" customHeight="1">
      <c r="A2074" s="39" t="s">
        <v>553</v>
      </c>
      <c r="B2074" s="40" t="s">
        <v>554</v>
      </c>
      <c r="C2074" s="40"/>
      <c r="D2074" s="41" t="s">
        <v>94</v>
      </c>
      <c r="E2074" s="41"/>
      <c r="F2074" s="41" t="s">
        <v>367</v>
      </c>
      <c r="G2074" s="41"/>
      <c r="H2074" s="42">
        <v>1.4</v>
      </c>
      <c r="I2074" s="42"/>
      <c r="J2074" s="43">
        <v>3.23</v>
      </c>
      <c r="K2074" s="43"/>
      <c r="L2074" s="44">
        <f>ROUND(ROUND(H2074,8)*J2074,2)</f>
        <v>4.5199999999999996</v>
      </c>
    </row>
    <row r="2075" spans="1:12" ht="15" customHeight="1">
      <c r="A2075" s="3"/>
      <c r="B2075" s="3"/>
      <c r="C2075" s="3"/>
      <c r="D2075" s="3"/>
      <c r="E2075" s="3"/>
      <c r="F2075" s="3"/>
      <c r="G2075" s="3"/>
      <c r="H2075" s="30" t="s">
        <v>98</v>
      </c>
      <c r="I2075" s="30"/>
      <c r="J2075" s="30"/>
      <c r="K2075" s="30"/>
      <c r="L2075" s="29">
        <f>SUM(L2074:L2074)</f>
        <v>4.5199999999999996</v>
      </c>
    </row>
    <row r="2076" spans="1:12" ht="12.95" customHeight="1">
      <c r="A2076" s="22" t="s">
        <v>99</v>
      </c>
      <c r="B2076" s="22"/>
      <c r="C2076" s="7" t="s">
        <v>100</v>
      </c>
      <c r="D2076" s="7" t="s">
        <v>101</v>
      </c>
      <c r="E2076" s="7"/>
      <c r="F2076" s="7" t="s">
        <v>102</v>
      </c>
      <c r="G2076" s="7"/>
      <c r="H2076" s="7" t="s">
        <v>103</v>
      </c>
      <c r="I2076" s="7"/>
      <c r="J2076" s="7" t="s">
        <v>104</v>
      </c>
      <c r="K2076" s="7"/>
      <c r="L2076" s="7" t="s">
        <v>20</v>
      </c>
    </row>
    <row r="2077" spans="1:12" ht="12" customHeight="1">
      <c r="A2077" s="22"/>
      <c r="B2077" s="22"/>
      <c r="C2077" s="7"/>
      <c r="D2077" s="7"/>
      <c r="E2077" s="7"/>
      <c r="F2077" s="8" t="s">
        <v>105</v>
      </c>
      <c r="G2077" s="8" t="s">
        <v>106</v>
      </c>
      <c r="H2077" s="8" t="s">
        <v>105</v>
      </c>
      <c r="I2077" s="8" t="s">
        <v>106</v>
      </c>
      <c r="J2077" s="8" t="s">
        <v>105</v>
      </c>
      <c r="K2077" s="8" t="s">
        <v>106</v>
      </c>
      <c r="L2077" s="7"/>
    </row>
    <row r="2078" spans="1:12" ht="20.100000000000001" customHeight="1">
      <c r="A2078" s="39" t="s">
        <v>553</v>
      </c>
      <c r="B2078" s="45" t="s">
        <v>554</v>
      </c>
      <c r="C2078" s="39" t="s">
        <v>108</v>
      </c>
      <c r="D2078" s="42">
        <v>1.4</v>
      </c>
      <c r="E2078" s="42"/>
      <c r="F2078" s="46">
        <v>0</v>
      </c>
      <c r="G2078" s="44">
        <v>1.36</v>
      </c>
      <c r="H2078" s="46">
        <v>0</v>
      </c>
      <c r="I2078" s="44">
        <v>1.0900000000000001</v>
      </c>
      <c r="J2078" s="46">
        <v>0</v>
      </c>
      <c r="K2078" s="44">
        <v>0.89</v>
      </c>
      <c r="L2078" s="44">
        <f>ROUND(D2078*((ROUND(F2078*G2078,2)+ROUND(H2078*I2078,2)+ROUND(J2078*K2078,2))),2)</f>
        <v>0</v>
      </c>
    </row>
    <row r="2079" spans="1:12" ht="15" customHeight="1">
      <c r="A2079" s="3"/>
      <c r="B2079" s="3"/>
      <c r="C2079" s="3"/>
      <c r="D2079" s="3"/>
      <c r="E2079" s="3"/>
      <c r="F2079" s="3"/>
      <c r="G2079" s="3"/>
      <c r="H2079" s="30" t="s">
        <v>111</v>
      </c>
      <c r="I2079" s="30"/>
      <c r="J2079" s="30"/>
      <c r="K2079" s="30"/>
      <c r="L2079" s="29">
        <f>SUM(L2077:L2078)</f>
        <v>0</v>
      </c>
    </row>
    <row r="2080" spans="1:12" ht="15" customHeight="1">
      <c r="A2080" s="3"/>
      <c r="B2080" s="3"/>
      <c r="C2080" s="3"/>
      <c r="D2080" s="3"/>
      <c r="E2080" s="3"/>
      <c r="F2080" s="3"/>
      <c r="G2080" s="3"/>
      <c r="H2080" s="18" t="s">
        <v>39</v>
      </c>
      <c r="I2080" s="18"/>
      <c r="J2080" s="18"/>
      <c r="K2080" s="18"/>
      <c r="L2080" s="32">
        <f>SUM(L2072,L2075,L2079)</f>
        <v>57.739999999999995</v>
      </c>
    </row>
    <row r="2081" spans="1:12" ht="15" customHeight="1">
      <c r="A2081" s="17" t="s">
        <v>555</v>
      </c>
      <c r="B2081" s="17"/>
      <c r="C2081" s="17"/>
      <c r="D2081" s="17"/>
      <c r="E2081" s="3"/>
      <c r="F2081" s="3"/>
      <c r="G2081" s="3"/>
      <c r="H2081" s="18" t="s">
        <v>13</v>
      </c>
      <c r="I2081" s="18"/>
      <c r="J2081" s="18"/>
      <c r="K2081" s="18"/>
      <c r="L2081" s="19">
        <f>ROUND(SUM(L2080),4)</f>
        <v>57.74</v>
      </c>
    </row>
    <row r="2082" spans="1:12" ht="23.1" customHeight="1">
      <c r="A2082" s="17"/>
      <c r="B2082" s="17"/>
      <c r="C2082" s="17"/>
      <c r="D2082" s="17"/>
      <c r="E2082" s="3"/>
      <c r="F2082" s="3"/>
      <c r="G2082" s="3"/>
      <c r="H2082" s="3"/>
      <c r="I2082" s="3"/>
      <c r="J2082" s="3"/>
      <c r="K2082" s="3"/>
      <c r="L2082" s="3"/>
    </row>
    <row r="2083" spans="1:12" ht="9.9499999999999993" customHeight="1">
      <c r="A2083" s="3"/>
      <c r="B2083" s="3"/>
      <c r="C2083" s="3"/>
      <c r="D2083" s="3"/>
      <c r="E2083" s="3"/>
      <c r="F2083" s="3"/>
      <c r="G2083" s="3"/>
      <c r="H2083" s="4"/>
      <c r="I2083" s="4"/>
      <c r="J2083" s="4"/>
      <c r="K2083" s="4"/>
      <c r="L2083" s="4"/>
    </row>
    <row r="2084" spans="1:12" ht="20.100000000000001" customHeight="1">
      <c r="A2084" s="5" t="s">
        <v>556</v>
      </c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</row>
    <row r="2085" spans="1:12" ht="15" customHeight="1">
      <c r="A2085" s="6" t="s">
        <v>1</v>
      </c>
      <c r="B2085" s="6"/>
      <c r="C2085" s="6"/>
      <c r="D2085" s="7" t="s">
        <v>2</v>
      </c>
      <c r="E2085" s="7"/>
      <c r="F2085" s="7"/>
      <c r="G2085" s="8" t="s">
        <v>3</v>
      </c>
      <c r="H2085" s="7" t="s">
        <v>4</v>
      </c>
      <c r="I2085" s="7"/>
      <c r="J2085" s="7" t="s">
        <v>5</v>
      </c>
      <c r="K2085" s="7"/>
      <c r="L2085" s="8" t="s">
        <v>6</v>
      </c>
    </row>
    <row r="2086" spans="1:12" ht="21" customHeight="1">
      <c r="A2086" s="9" t="s">
        <v>557</v>
      </c>
      <c r="B2086" s="10" t="s">
        <v>558</v>
      </c>
      <c r="C2086" s="10"/>
      <c r="D2086" s="11" t="s">
        <v>9</v>
      </c>
      <c r="E2086" s="11"/>
      <c r="F2086" s="11"/>
      <c r="G2086" s="9" t="s">
        <v>559</v>
      </c>
      <c r="H2086" s="12">
        <v>1</v>
      </c>
      <c r="I2086" s="12"/>
      <c r="J2086" s="20">
        <v>11.91</v>
      </c>
      <c r="K2086" s="20"/>
      <c r="L2086" s="21">
        <f>ROUND(ROUND(H2086,8)*J2086,2)</f>
        <v>11.91</v>
      </c>
    </row>
    <row r="2087" spans="1:12" ht="15" customHeight="1">
      <c r="A2087" s="3"/>
      <c r="B2087" s="3"/>
      <c r="C2087" s="3"/>
      <c r="D2087" s="3"/>
      <c r="E2087" s="3"/>
      <c r="F2087" s="3"/>
      <c r="G2087" s="3"/>
      <c r="H2087" s="15" t="s">
        <v>11</v>
      </c>
      <c r="I2087" s="15"/>
      <c r="J2087" s="15"/>
      <c r="K2087" s="15"/>
      <c r="L2087" s="16">
        <f>SUM(L2086:L2086)</f>
        <v>11.91</v>
      </c>
    </row>
    <row r="2088" spans="1:12" ht="15" customHeight="1">
      <c r="A2088" s="3"/>
      <c r="B2088" s="3"/>
      <c r="C2088" s="3"/>
      <c r="D2088" s="3"/>
      <c r="E2088" s="3"/>
      <c r="F2088" s="3"/>
      <c r="G2088" s="3"/>
      <c r="H2088" s="18" t="s">
        <v>13</v>
      </c>
      <c r="I2088" s="18"/>
      <c r="J2088" s="18"/>
      <c r="K2088" s="18"/>
      <c r="L2088" s="19">
        <f>ROUND(SUM(L2087),4)</f>
        <v>11.91</v>
      </c>
    </row>
    <row r="2089" spans="1:12" ht="9.9499999999999993" customHeight="1">
      <c r="A2089" s="3"/>
      <c r="B2089" s="3"/>
      <c r="C2089" s="3"/>
      <c r="D2089" s="3"/>
      <c r="E2089" s="3"/>
      <c r="F2089" s="3"/>
      <c r="G2089" s="3"/>
      <c r="H2089" s="4"/>
      <c r="I2089" s="4"/>
      <c r="J2089" s="4"/>
      <c r="K2089" s="4"/>
      <c r="L2089" s="4"/>
    </row>
    <row r="2090" spans="1:12" ht="20.100000000000001" customHeight="1">
      <c r="A2090" s="5" t="s">
        <v>560</v>
      </c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</row>
    <row r="2091" spans="1:12" ht="15" customHeight="1">
      <c r="A2091" s="6" t="s">
        <v>1</v>
      </c>
      <c r="B2091" s="6"/>
      <c r="C2091" s="6"/>
      <c r="D2091" s="7" t="s">
        <v>2</v>
      </c>
      <c r="E2091" s="7"/>
      <c r="F2091" s="7"/>
      <c r="G2091" s="8" t="s">
        <v>3</v>
      </c>
      <c r="H2091" s="7" t="s">
        <v>4</v>
      </c>
      <c r="I2091" s="7"/>
      <c r="J2091" s="7" t="s">
        <v>5</v>
      </c>
      <c r="K2091" s="7"/>
      <c r="L2091" s="8" t="s">
        <v>6</v>
      </c>
    </row>
    <row r="2092" spans="1:12" ht="21" customHeight="1">
      <c r="A2092" s="9" t="s">
        <v>561</v>
      </c>
      <c r="B2092" s="10" t="s">
        <v>562</v>
      </c>
      <c r="C2092" s="10"/>
      <c r="D2092" s="11" t="s">
        <v>9</v>
      </c>
      <c r="E2092" s="11"/>
      <c r="F2092" s="11"/>
      <c r="G2092" s="9" t="s">
        <v>84</v>
      </c>
      <c r="H2092" s="12">
        <v>1</v>
      </c>
      <c r="I2092" s="12"/>
      <c r="J2092" s="20">
        <v>1.2</v>
      </c>
      <c r="K2092" s="20"/>
      <c r="L2092" s="21">
        <f>ROUND(ROUND(H2092,8)*J2092,2)</f>
        <v>1.2</v>
      </c>
    </row>
    <row r="2093" spans="1:12" ht="15" customHeight="1">
      <c r="A2093" s="3"/>
      <c r="B2093" s="3"/>
      <c r="C2093" s="3"/>
      <c r="D2093" s="3"/>
      <c r="E2093" s="3"/>
      <c r="F2093" s="3"/>
      <c r="G2093" s="3"/>
      <c r="H2093" s="15" t="s">
        <v>11</v>
      </c>
      <c r="I2093" s="15"/>
      <c r="J2093" s="15"/>
      <c r="K2093" s="15"/>
      <c r="L2093" s="16">
        <f>SUM(L2092:L2092)</f>
        <v>1.2</v>
      </c>
    </row>
    <row r="2094" spans="1:12" ht="15" customHeight="1">
      <c r="A2094" s="3"/>
      <c r="B2094" s="3"/>
      <c r="C2094" s="3"/>
      <c r="D2094" s="3"/>
      <c r="E2094" s="3"/>
      <c r="F2094" s="3"/>
      <c r="G2094" s="3"/>
      <c r="H2094" s="18" t="s">
        <v>13</v>
      </c>
      <c r="I2094" s="18"/>
      <c r="J2094" s="18"/>
      <c r="K2094" s="18"/>
      <c r="L2094" s="19">
        <f>ROUND(SUM(L2093),4)</f>
        <v>1.2</v>
      </c>
    </row>
    <row r="2095" spans="1:12" ht="9.9499999999999993" customHeight="1">
      <c r="A2095" s="3"/>
      <c r="B2095" s="3"/>
      <c r="C2095" s="3"/>
      <c r="D2095" s="3"/>
      <c r="E2095" s="3"/>
      <c r="F2095" s="3"/>
      <c r="G2095" s="3"/>
      <c r="H2095" s="4"/>
      <c r="I2095" s="4"/>
      <c r="J2095" s="4"/>
      <c r="K2095" s="4"/>
      <c r="L2095" s="4"/>
    </row>
    <row r="2096" spans="1:12" ht="20.100000000000001" customHeight="1">
      <c r="A2096" s="5" t="s">
        <v>563</v>
      </c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</row>
    <row r="2097" spans="1:12" ht="12.95" customHeight="1">
      <c r="A2097" s="47" t="s">
        <v>113</v>
      </c>
      <c r="B2097" s="47"/>
      <c r="C2097" s="47"/>
      <c r="D2097" s="48" t="s">
        <v>114</v>
      </c>
      <c r="E2097" s="48"/>
      <c r="F2097" s="24" t="s">
        <v>115</v>
      </c>
      <c r="G2097" s="24"/>
      <c r="H2097" s="24" t="s">
        <v>116</v>
      </c>
      <c r="I2097" s="24"/>
      <c r="J2097" s="24"/>
      <c r="K2097" s="24"/>
      <c r="L2097" s="24" t="s">
        <v>65</v>
      </c>
    </row>
    <row r="2098" spans="1:12" ht="12" customHeight="1">
      <c r="A2098" s="47"/>
      <c r="B2098" s="47"/>
      <c r="C2098" s="47"/>
      <c r="D2098" s="48"/>
      <c r="E2098" s="48"/>
      <c r="F2098" s="8" t="s">
        <v>117</v>
      </c>
      <c r="G2098" s="8" t="s">
        <v>118</v>
      </c>
      <c r="H2098" s="7" t="s">
        <v>117</v>
      </c>
      <c r="I2098" s="7"/>
      <c r="J2098" s="7" t="s">
        <v>118</v>
      </c>
      <c r="K2098" s="7"/>
      <c r="L2098" s="24"/>
    </row>
    <row r="2099" spans="1:12" ht="15" customHeight="1">
      <c r="A2099" s="25" t="s">
        <v>231</v>
      </c>
      <c r="B2099" s="26" t="s">
        <v>232</v>
      </c>
      <c r="C2099" s="26"/>
      <c r="D2099" s="34">
        <v>1</v>
      </c>
      <c r="E2099" s="34"/>
      <c r="F2099" s="49">
        <v>1</v>
      </c>
      <c r="G2099" s="49">
        <v>0</v>
      </c>
      <c r="H2099" s="50">
        <v>313.64170000000001</v>
      </c>
      <c r="I2099" s="50"/>
      <c r="J2099" s="50">
        <v>91.522400000000005</v>
      </c>
      <c r="K2099" s="50"/>
      <c r="L2099" s="32">
        <f>ROUND(D2099*(ROUND(F2099*H2099,4)+ROUND(G2099*J2099,4)),4)</f>
        <v>313.64170000000001</v>
      </c>
    </row>
    <row r="2100" spans="1:12" ht="15" customHeight="1">
      <c r="A2100" s="3"/>
      <c r="B2100" s="3"/>
      <c r="C2100" s="3"/>
      <c r="D2100" s="3"/>
      <c r="E2100" s="3"/>
      <c r="F2100" s="3"/>
      <c r="G2100" s="3"/>
      <c r="H2100" s="30" t="s">
        <v>121</v>
      </c>
      <c r="I2100" s="30"/>
      <c r="J2100" s="30"/>
      <c r="K2100" s="30"/>
      <c r="L2100" s="51">
        <f>SUM(L2098:L2099)</f>
        <v>313.64170000000001</v>
      </c>
    </row>
    <row r="2101" spans="1:12" ht="15" customHeight="1">
      <c r="A2101" s="3"/>
      <c r="B2101" s="3"/>
      <c r="C2101" s="3"/>
      <c r="D2101" s="3"/>
      <c r="E2101" s="3"/>
      <c r="F2101" s="3"/>
      <c r="G2101" s="3"/>
      <c r="H2101" s="18" t="s">
        <v>72</v>
      </c>
      <c r="I2101" s="18"/>
      <c r="J2101" s="18"/>
      <c r="K2101" s="18"/>
      <c r="L2101" s="32">
        <f>SUM(L2100)</f>
        <v>313.64170000000001</v>
      </c>
    </row>
    <row r="2102" spans="1:12" ht="15" customHeight="1">
      <c r="A2102" s="3"/>
      <c r="B2102" s="3"/>
      <c r="C2102" s="3"/>
      <c r="D2102" s="3"/>
      <c r="E2102" s="3"/>
      <c r="F2102" s="3"/>
      <c r="G2102" s="3"/>
      <c r="H2102" s="18" t="s">
        <v>73</v>
      </c>
      <c r="I2102" s="18"/>
      <c r="J2102" s="18"/>
      <c r="K2102" s="18"/>
      <c r="L2102" s="38">
        <v>373.5</v>
      </c>
    </row>
    <row r="2103" spans="1:12" ht="15" customHeight="1">
      <c r="A2103" s="3"/>
      <c r="B2103" s="3"/>
      <c r="C2103" s="3"/>
      <c r="D2103" s="3"/>
      <c r="E2103" s="3"/>
      <c r="F2103" s="3"/>
      <c r="G2103" s="3"/>
      <c r="H2103" s="18" t="s">
        <v>74</v>
      </c>
      <c r="I2103" s="18"/>
      <c r="J2103" s="18"/>
      <c r="K2103" s="18"/>
      <c r="L2103" s="32">
        <f>ROUND(L2101/L2102,4)</f>
        <v>0.8397</v>
      </c>
    </row>
    <row r="2104" spans="1:12" ht="15" customHeight="1">
      <c r="A2104" s="3"/>
      <c r="B2104" s="3"/>
      <c r="C2104" s="3"/>
      <c r="D2104" s="3"/>
      <c r="E2104" s="3"/>
      <c r="F2104" s="3"/>
      <c r="G2104" s="3"/>
      <c r="H2104" s="18" t="s">
        <v>39</v>
      </c>
      <c r="I2104" s="18"/>
      <c r="J2104" s="18"/>
      <c r="K2104" s="18"/>
      <c r="L2104" s="32">
        <f>SUM(L2103)</f>
        <v>0.8397</v>
      </c>
    </row>
    <row r="2105" spans="1:12" ht="15" customHeight="1">
      <c r="A2105" s="3"/>
      <c r="B2105" s="3"/>
      <c r="C2105" s="3"/>
      <c r="D2105" s="3"/>
      <c r="E2105" s="3"/>
      <c r="F2105" s="3"/>
      <c r="G2105" s="3"/>
      <c r="H2105" s="18" t="s">
        <v>13</v>
      </c>
      <c r="I2105" s="18"/>
      <c r="J2105" s="18"/>
      <c r="K2105" s="18"/>
      <c r="L2105" s="19">
        <f>ROUND(SUM(L2104),4)</f>
        <v>0.8397</v>
      </c>
    </row>
    <row r="2106" spans="1:12" ht="9.9499999999999993" customHeight="1">
      <c r="A2106" s="3"/>
      <c r="B2106" s="3"/>
      <c r="C2106" s="3"/>
      <c r="D2106" s="3"/>
      <c r="E2106" s="3"/>
      <c r="F2106" s="3"/>
      <c r="G2106" s="3"/>
      <c r="H2106" s="4"/>
      <c r="I2106" s="4"/>
      <c r="J2106" s="4"/>
      <c r="K2106" s="4"/>
      <c r="L2106" s="4"/>
    </row>
    <row r="2107" spans="1:12" ht="20.100000000000001" customHeight="1">
      <c r="A2107" s="5" t="s">
        <v>564</v>
      </c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</row>
    <row r="2108" spans="1:12" ht="12.95" customHeight="1">
      <c r="A2108" s="47" t="s">
        <v>113</v>
      </c>
      <c r="B2108" s="47"/>
      <c r="C2108" s="47"/>
      <c r="D2108" s="48" t="s">
        <v>114</v>
      </c>
      <c r="E2108" s="48"/>
      <c r="F2108" s="24" t="s">
        <v>115</v>
      </c>
      <c r="G2108" s="24"/>
      <c r="H2108" s="24" t="s">
        <v>116</v>
      </c>
      <c r="I2108" s="24"/>
      <c r="J2108" s="24"/>
      <c r="K2108" s="24"/>
      <c r="L2108" s="24" t="s">
        <v>65</v>
      </c>
    </row>
    <row r="2109" spans="1:12" ht="12" customHeight="1">
      <c r="A2109" s="47"/>
      <c r="B2109" s="47"/>
      <c r="C2109" s="47"/>
      <c r="D2109" s="48"/>
      <c r="E2109" s="48"/>
      <c r="F2109" s="8" t="s">
        <v>117</v>
      </c>
      <c r="G2109" s="8" t="s">
        <v>118</v>
      </c>
      <c r="H2109" s="7" t="s">
        <v>117</v>
      </c>
      <c r="I2109" s="7"/>
      <c r="J2109" s="7" t="s">
        <v>118</v>
      </c>
      <c r="K2109" s="7"/>
      <c r="L2109" s="24"/>
    </row>
    <row r="2110" spans="1:12" ht="15" customHeight="1">
      <c r="A2110" s="25" t="s">
        <v>231</v>
      </c>
      <c r="B2110" s="26" t="s">
        <v>232</v>
      </c>
      <c r="C2110" s="26"/>
      <c r="D2110" s="34">
        <v>1</v>
      </c>
      <c r="E2110" s="34"/>
      <c r="F2110" s="49">
        <v>1</v>
      </c>
      <c r="G2110" s="49">
        <v>0</v>
      </c>
      <c r="H2110" s="50">
        <v>313.64170000000001</v>
      </c>
      <c r="I2110" s="50"/>
      <c r="J2110" s="50">
        <v>91.522400000000005</v>
      </c>
      <c r="K2110" s="50"/>
      <c r="L2110" s="32">
        <f>ROUND(D2110*(ROUND(F2110*H2110,4)+ROUND(G2110*J2110,4)),4)</f>
        <v>313.64170000000001</v>
      </c>
    </row>
    <row r="2111" spans="1:12" ht="15" customHeight="1">
      <c r="A2111" s="3"/>
      <c r="B2111" s="3"/>
      <c r="C2111" s="3"/>
      <c r="D2111" s="3"/>
      <c r="E2111" s="3"/>
      <c r="F2111" s="3"/>
      <c r="G2111" s="3"/>
      <c r="H2111" s="30" t="s">
        <v>121</v>
      </c>
      <c r="I2111" s="30"/>
      <c r="J2111" s="30"/>
      <c r="K2111" s="30"/>
      <c r="L2111" s="51">
        <f>SUM(L2109:L2110)</f>
        <v>313.64170000000001</v>
      </c>
    </row>
    <row r="2112" spans="1:12" ht="15" customHeight="1">
      <c r="A2112" s="3"/>
      <c r="B2112" s="3"/>
      <c r="C2112" s="3"/>
      <c r="D2112" s="3"/>
      <c r="E2112" s="3"/>
      <c r="F2112" s="3"/>
      <c r="G2112" s="3"/>
      <c r="H2112" s="18" t="s">
        <v>72</v>
      </c>
      <c r="I2112" s="18"/>
      <c r="J2112" s="18"/>
      <c r="K2112" s="18"/>
      <c r="L2112" s="32">
        <f>SUM(L2111)</f>
        <v>313.64170000000001</v>
      </c>
    </row>
    <row r="2113" spans="1:12" ht="15" customHeight="1">
      <c r="A2113" s="3"/>
      <c r="B2113" s="3"/>
      <c r="C2113" s="3"/>
      <c r="D2113" s="3"/>
      <c r="E2113" s="3"/>
      <c r="F2113" s="3"/>
      <c r="G2113" s="3"/>
      <c r="H2113" s="18" t="s">
        <v>73</v>
      </c>
      <c r="I2113" s="18"/>
      <c r="J2113" s="18"/>
      <c r="K2113" s="18"/>
      <c r="L2113" s="38">
        <v>311.25</v>
      </c>
    </row>
    <row r="2114" spans="1:12" ht="15" customHeight="1">
      <c r="A2114" s="3"/>
      <c r="B2114" s="3"/>
      <c r="C2114" s="3"/>
      <c r="D2114" s="3"/>
      <c r="E2114" s="3"/>
      <c r="F2114" s="3"/>
      <c r="G2114" s="3"/>
      <c r="H2114" s="18" t="s">
        <v>74</v>
      </c>
      <c r="I2114" s="18"/>
      <c r="J2114" s="18"/>
      <c r="K2114" s="18"/>
      <c r="L2114" s="32">
        <f>ROUND(L2112/L2113,4)</f>
        <v>1.0077</v>
      </c>
    </row>
    <row r="2115" spans="1:12" ht="15" customHeight="1">
      <c r="A2115" s="3"/>
      <c r="B2115" s="3"/>
      <c r="C2115" s="3"/>
      <c r="D2115" s="3"/>
      <c r="E2115" s="3"/>
      <c r="F2115" s="3"/>
      <c r="G2115" s="3"/>
      <c r="H2115" s="18" t="s">
        <v>152</v>
      </c>
      <c r="I2115" s="18"/>
      <c r="J2115" s="18"/>
      <c r="K2115" s="18"/>
      <c r="L2115" s="32">
        <f>ROUND((((D2110*J2110))/L2113)*0.04722,4)</f>
        <v>1.3899999999999999E-2</v>
      </c>
    </row>
    <row r="2116" spans="1:12" ht="15" customHeight="1">
      <c r="A2116" s="3"/>
      <c r="B2116" s="3"/>
      <c r="C2116" s="3"/>
      <c r="D2116" s="3"/>
      <c r="E2116" s="3"/>
      <c r="F2116" s="3"/>
      <c r="G2116" s="3"/>
      <c r="H2116" s="18" t="s">
        <v>39</v>
      </c>
      <c r="I2116" s="18"/>
      <c r="J2116" s="18"/>
      <c r="K2116" s="18"/>
      <c r="L2116" s="32">
        <f>SUM(L2114,L2115)</f>
        <v>1.0216000000000001</v>
      </c>
    </row>
    <row r="2117" spans="1:12" ht="15" customHeight="1">
      <c r="A2117" s="3"/>
      <c r="B2117" s="3"/>
      <c r="C2117" s="3"/>
      <c r="D2117" s="3"/>
      <c r="E2117" s="3"/>
      <c r="F2117" s="3"/>
      <c r="G2117" s="3"/>
      <c r="H2117" s="18" t="s">
        <v>13</v>
      </c>
      <c r="I2117" s="18"/>
      <c r="J2117" s="18"/>
      <c r="K2117" s="18"/>
      <c r="L2117" s="19">
        <f>ROUND(SUM(L2116),4)</f>
        <v>1.0216000000000001</v>
      </c>
    </row>
    <row r="2118" spans="1:12" ht="9.9499999999999993" customHeight="1">
      <c r="A2118" s="3"/>
      <c r="B2118" s="3"/>
      <c r="C2118" s="3"/>
      <c r="D2118" s="3"/>
      <c r="E2118" s="3"/>
      <c r="F2118" s="3"/>
      <c r="G2118" s="3"/>
      <c r="H2118" s="4"/>
      <c r="I2118" s="4"/>
      <c r="J2118" s="4"/>
      <c r="K2118" s="4"/>
      <c r="L2118" s="4"/>
    </row>
    <row r="2119" spans="1:12" ht="20.100000000000001" customHeight="1">
      <c r="A2119" s="5" t="s">
        <v>565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</row>
    <row r="2120" spans="1:12" ht="12.95" customHeight="1">
      <c r="A2120" s="47" t="s">
        <v>113</v>
      </c>
      <c r="B2120" s="47"/>
      <c r="C2120" s="47"/>
      <c r="D2120" s="48" t="s">
        <v>114</v>
      </c>
      <c r="E2120" s="48"/>
      <c r="F2120" s="24" t="s">
        <v>115</v>
      </c>
      <c r="G2120" s="24"/>
      <c r="H2120" s="24" t="s">
        <v>116</v>
      </c>
      <c r="I2120" s="24"/>
      <c r="J2120" s="24"/>
      <c r="K2120" s="24"/>
      <c r="L2120" s="24" t="s">
        <v>65</v>
      </c>
    </row>
    <row r="2121" spans="1:12" ht="12" customHeight="1">
      <c r="A2121" s="47"/>
      <c r="B2121" s="47"/>
      <c r="C2121" s="47"/>
      <c r="D2121" s="48"/>
      <c r="E2121" s="48"/>
      <c r="F2121" s="8" t="s">
        <v>117</v>
      </c>
      <c r="G2121" s="8" t="s">
        <v>118</v>
      </c>
      <c r="H2121" s="7" t="s">
        <v>117</v>
      </c>
      <c r="I2121" s="7"/>
      <c r="J2121" s="7" t="s">
        <v>118</v>
      </c>
      <c r="K2121" s="7"/>
      <c r="L2121" s="24"/>
    </row>
    <row r="2122" spans="1:12" ht="15" customHeight="1">
      <c r="A2122" s="25" t="s">
        <v>235</v>
      </c>
      <c r="B2122" s="26" t="s">
        <v>236</v>
      </c>
      <c r="C2122" s="26"/>
      <c r="D2122" s="34">
        <v>1</v>
      </c>
      <c r="E2122" s="34"/>
      <c r="F2122" s="49">
        <v>1</v>
      </c>
      <c r="G2122" s="49">
        <v>0</v>
      </c>
      <c r="H2122" s="50">
        <v>284.8759</v>
      </c>
      <c r="I2122" s="50"/>
      <c r="J2122" s="50">
        <v>85.810199999999995</v>
      </c>
      <c r="K2122" s="50"/>
      <c r="L2122" s="32">
        <f>ROUND(D2122*(ROUND(F2122*H2122,4)+ROUND(G2122*J2122,4)),4)</f>
        <v>284.8759</v>
      </c>
    </row>
    <row r="2123" spans="1:12" ht="15" customHeight="1">
      <c r="A2123" s="3"/>
      <c r="B2123" s="3"/>
      <c r="C2123" s="3"/>
      <c r="D2123" s="3"/>
      <c r="E2123" s="3"/>
      <c r="F2123" s="3"/>
      <c r="G2123" s="3"/>
      <c r="H2123" s="30" t="s">
        <v>121</v>
      </c>
      <c r="I2123" s="30"/>
      <c r="J2123" s="30"/>
      <c r="K2123" s="30"/>
      <c r="L2123" s="51">
        <f>SUM(L2121:L2122)</f>
        <v>284.8759</v>
      </c>
    </row>
    <row r="2124" spans="1:12" ht="15" customHeight="1">
      <c r="A2124" s="3"/>
      <c r="B2124" s="3"/>
      <c r="C2124" s="3"/>
      <c r="D2124" s="3"/>
      <c r="E2124" s="3"/>
      <c r="F2124" s="3"/>
      <c r="G2124" s="3"/>
      <c r="H2124" s="18" t="s">
        <v>72</v>
      </c>
      <c r="I2124" s="18"/>
      <c r="J2124" s="18"/>
      <c r="K2124" s="18"/>
      <c r="L2124" s="32">
        <f>SUM(L2123)</f>
        <v>284.8759</v>
      </c>
    </row>
    <row r="2125" spans="1:12" ht="15" customHeight="1">
      <c r="A2125" s="3"/>
      <c r="B2125" s="3"/>
      <c r="C2125" s="3"/>
      <c r="D2125" s="3"/>
      <c r="E2125" s="3"/>
      <c r="F2125" s="3"/>
      <c r="G2125" s="3"/>
      <c r="H2125" s="18" t="s">
        <v>73</v>
      </c>
      <c r="I2125" s="18"/>
      <c r="J2125" s="18"/>
      <c r="K2125" s="18"/>
      <c r="L2125" s="38">
        <v>323.8</v>
      </c>
    </row>
    <row r="2126" spans="1:12" ht="15" customHeight="1">
      <c r="A2126" s="3"/>
      <c r="B2126" s="3"/>
      <c r="C2126" s="3"/>
      <c r="D2126" s="3"/>
      <c r="E2126" s="3"/>
      <c r="F2126" s="3"/>
      <c r="G2126" s="3"/>
      <c r="H2126" s="18" t="s">
        <v>74</v>
      </c>
      <c r="I2126" s="18"/>
      <c r="J2126" s="18"/>
      <c r="K2126" s="18"/>
      <c r="L2126" s="32">
        <f>ROUND(L2124/L2125,4)</f>
        <v>0.87980000000000003</v>
      </c>
    </row>
    <row r="2127" spans="1:12" ht="15" customHeight="1">
      <c r="A2127" s="3"/>
      <c r="B2127" s="3"/>
      <c r="C2127" s="3"/>
      <c r="D2127" s="3"/>
      <c r="E2127" s="3"/>
      <c r="F2127" s="3"/>
      <c r="G2127" s="3"/>
      <c r="H2127" s="18" t="s">
        <v>152</v>
      </c>
      <c r="I2127" s="18"/>
      <c r="J2127" s="18"/>
      <c r="K2127" s="18"/>
      <c r="L2127" s="32">
        <f>ROUND((((D2122*J2122))/L2125)*0.04722,4)</f>
        <v>1.2500000000000001E-2</v>
      </c>
    </row>
    <row r="2128" spans="1:12" ht="15" customHeight="1">
      <c r="A2128" s="3"/>
      <c r="B2128" s="3"/>
      <c r="C2128" s="3"/>
      <c r="D2128" s="3"/>
      <c r="E2128" s="3"/>
      <c r="F2128" s="3"/>
      <c r="G2128" s="3"/>
      <c r="H2128" s="18" t="s">
        <v>39</v>
      </c>
      <c r="I2128" s="18"/>
      <c r="J2128" s="18"/>
      <c r="K2128" s="18"/>
      <c r="L2128" s="32">
        <f>SUM(L2126,L2127)</f>
        <v>0.89229999999999998</v>
      </c>
    </row>
    <row r="2129" spans="1:12" ht="15" customHeight="1">
      <c r="A2129" s="3"/>
      <c r="B2129" s="3"/>
      <c r="C2129" s="3"/>
      <c r="D2129" s="3"/>
      <c r="E2129" s="3"/>
      <c r="F2129" s="3"/>
      <c r="G2129" s="3"/>
      <c r="H2129" s="18" t="s">
        <v>13</v>
      </c>
      <c r="I2129" s="18"/>
      <c r="J2129" s="18"/>
      <c r="K2129" s="18"/>
      <c r="L2129" s="19">
        <f>ROUND(SUM(L2128),4)</f>
        <v>0.89229999999999998</v>
      </c>
    </row>
    <row r="2130" spans="1:12" ht="9.9499999999999993" customHeight="1">
      <c r="A2130" s="3"/>
      <c r="B2130" s="3"/>
      <c r="C2130" s="3"/>
      <c r="D2130" s="3"/>
      <c r="E2130" s="3"/>
      <c r="F2130" s="3"/>
      <c r="G2130" s="3"/>
      <c r="H2130" s="4"/>
      <c r="I2130" s="4"/>
      <c r="J2130" s="4"/>
      <c r="K2130" s="4"/>
      <c r="L2130" s="4"/>
    </row>
    <row r="2131" spans="1:12" ht="20.100000000000001" customHeight="1">
      <c r="A2131" s="5" t="s">
        <v>566</v>
      </c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</row>
    <row r="2132" spans="1:12" ht="20.100000000000001" customHeight="1">
      <c r="A2132" s="22" t="s">
        <v>75</v>
      </c>
      <c r="B2132" s="22"/>
      <c r="C2132" s="22"/>
      <c r="D2132" s="22"/>
      <c r="E2132" s="22"/>
      <c r="F2132" s="22"/>
      <c r="G2132" s="23" t="s">
        <v>3</v>
      </c>
      <c r="H2132" s="24" t="s">
        <v>19</v>
      </c>
      <c r="I2132" s="24"/>
      <c r="J2132" s="24" t="s">
        <v>76</v>
      </c>
      <c r="K2132" s="24"/>
      <c r="L2132" s="23" t="s">
        <v>20</v>
      </c>
    </row>
    <row r="2133" spans="1:12" ht="15" customHeight="1">
      <c r="A2133" s="25" t="s">
        <v>331</v>
      </c>
      <c r="B2133" s="26" t="s">
        <v>332</v>
      </c>
      <c r="C2133" s="26"/>
      <c r="D2133" s="26"/>
      <c r="E2133" s="26"/>
      <c r="F2133" s="26"/>
      <c r="G2133" s="25" t="s">
        <v>31</v>
      </c>
      <c r="H2133" s="34">
        <v>5.296E-2</v>
      </c>
      <c r="I2133" s="34"/>
      <c r="J2133" s="28">
        <v>30.68</v>
      </c>
      <c r="K2133" s="28"/>
      <c r="L2133" s="29">
        <f>ROUND(ROUND(H2133,8)*J2133,2)</f>
        <v>1.62</v>
      </c>
    </row>
    <row r="2134" spans="1:12" ht="15" customHeight="1">
      <c r="A2134" s="25" t="s">
        <v>333</v>
      </c>
      <c r="B2134" s="26" t="s">
        <v>334</v>
      </c>
      <c r="C2134" s="26"/>
      <c r="D2134" s="26"/>
      <c r="E2134" s="26"/>
      <c r="F2134" s="26"/>
      <c r="G2134" s="25" t="s">
        <v>26</v>
      </c>
      <c r="H2134" s="34">
        <v>5.2999999999999998E-4</v>
      </c>
      <c r="I2134" s="34"/>
      <c r="J2134" s="28">
        <v>341.12</v>
      </c>
      <c r="K2134" s="28"/>
      <c r="L2134" s="29">
        <f>ROUND(ROUND(H2134,8)*J2134,2)</f>
        <v>0.18</v>
      </c>
    </row>
    <row r="2135" spans="1:12" ht="15" customHeight="1">
      <c r="A2135" s="3"/>
      <c r="B2135" s="3"/>
      <c r="C2135" s="3"/>
      <c r="D2135" s="3"/>
      <c r="E2135" s="3"/>
      <c r="F2135" s="3"/>
      <c r="G2135" s="3"/>
      <c r="H2135" s="30" t="s">
        <v>87</v>
      </c>
      <c r="I2135" s="30"/>
      <c r="J2135" s="30"/>
      <c r="K2135" s="30"/>
      <c r="L2135" s="31">
        <f>SUM(L2133:L2134)</f>
        <v>1.8</v>
      </c>
    </row>
    <row r="2136" spans="1:12" ht="20.100000000000001" customHeight="1">
      <c r="A2136" s="22" t="s">
        <v>18</v>
      </c>
      <c r="B2136" s="22"/>
      <c r="C2136" s="22"/>
      <c r="D2136" s="22"/>
      <c r="E2136" s="22"/>
      <c r="F2136" s="22"/>
      <c r="G2136" s="23" t="s">
        <v>3</v>
      </c>
      <c r="H2136" s="24" t="s">
        <v>19</v>
      </c>
      <c r="I2136" s="24"/>
      <c r="J2136" s="24" t="s">
        <v>5</v>
      </c>
      <c r="K2136" s="24"/>
      <c r="L2136" s="23" t="s">
        <v>20</v>
      </c>
    </row>
    <row r="2137" spans="1:12" ht="15" customHeight="1">
      <c r="A2137" s="25" t="s">
        <v>309</v>
      </c>
      <c r="B2137" s="26" t="s">
        <v>310</v>
      </c>
      <c r="C2137" s="26"/>
      <c r="D2137" s="26"/>
      <c r="E2137" s="26"/>
      <c r="F2137" s="26"/>
      <c r="G2137" s="25" t="s">
        <v>26</v>
      </c>
      <c r="H2137" s="27">
        <v>1.31</v>
      </c>
      <c r="I2137" s="27"/>
      <c r="J2137" s="28">
        <v>3.72</v>
      </c>
      <c r="K2137" s="28"/>
      <c r="L2137" s="29">
        <f t="shared" ref="L2137:L2143" si="14">ROUND(ROUND(H2137,8)*J2137,2)</f>
        <v>4.87</v>
      </c>
    </row>
    <row r="2138" spans="1:12" ht="15.95" customHeight="1">
      <c r="A2138" s="25" t="s">
        <v>270</v>
      </c>
      <c r="B2138" s="26" t="s">
        <v>271</v>
      </c>
      <c r="C2138" s="26"/>
      <c r="D2138" s="26"/>
      <c r="E2138" s="26"/>
      <c r="F2138" s="26"/>
      <c r="G2138" s="25" t="s">
        <v>26</v>
      </c>
      <c r="H2138" s="27">
        <v>0.1</v>
      </c>
      <c r="I2138" s="27"/>
      <c r="J2138" s="28">
        <v>503.44</v>
      </c>
      <c r="K2138" s="28"/>
      <c r="L2138" s="29">
        <f t="shared" si="14"/>
        <v>50.34</v>
      </c>
    </row>
    <row r="2139" spans="1:12" ht="15" customHeight="1">
      <c r="A2139" s="25" t="s">
        <v>311</v>
      </c>
      <c r="B2139" s="26" t="s">
        <v>312</v>
      </c>
      <c r="C2139" s="26"/>
      <c r="D2139" s="26"/>
      <c r="E2139" s="26"/>
      <c r="F2139" s="26"/>
      <c r="G2139" s="25" t="s">
        <v>84</v>
      </c>
      <c r="H2139" s="27">
        <v>119.405</v>
      </c>
      <c r="I2139" s="27"/>
      <c r="J2139" s="28">
        <v>13.75</v>
      </c>
      <c r="K2139" s="28"/>
      <c r="L2139" s="29">
        <f t="shared" si="14"/>
        <v>1641.82</v>
      </c>
    </row>
    <row r="2140" spans="1:12" ht="15.95" customHeight="1">
      <c r="A2140" s="25" t="s">
        <v>274</v>
      </c>
      <c r="B2140" s="26" t="s">
        <v>275</v>
      </c>
      <c r="C2140" s="26"/>
      <c r="D2140" s="26"/>
      <c r="E2140" s="26"/>
      <c r="F2140" s="26"/>
      <c r="G2140" s="25" t="s">
        <v>26</v>
      </c>
      <c r="H2140" s="27">
        <v>1.31</v>
      </c>
      <c r="I2140" s="27"/>
      <c r="J2140" s="28">
        <v>455.58</v>
      </c>
      <c r="K2140" s="28"/>
      <c r="L2140" s="29">
        <f t="shared" si="14"/>
        <v>596.80999999999995</v>
      </c>
    </row>
    <row r="2141" spans="1:12" ht="15" customHeight="1">
      <c r="A2141" s="25" t="s">
        <v>88</v>
      </c>
      <c r="B2141" s="26" t="s">
        <v>89</v>
      </c>
      <c r="C2141" s="26"/>
      <c r="D2141" s="26"/>
      <c r="E2141" s="26"/>
      <c r="F2141" s="26"/>
      <c r="G2141" s="25" t="s">
        <v>26</v>
      </c>
      <c r="H2141" s="27">
        <v>0.26</v>
      </c>
      <c r="I2141" s="27"/>
      <c r="J2141" s="28">
        <v>446.26</v>
      </c>
      <c r="K2141" s="28"/>
      <c r="L2141" s="29">
        <f t="shared" si="14"/>
        <v>116.03</v>
      </c>
    </row>
    <row r="2142" spans="1:12" ht="15.95" customHeight="1">
      <c r="A2142" s="25" t="s">
        <v>335</v>
      </c>
      <c r="B2142" s="26" t="s">
        <v>336</v>
      </c>
      <c r="C2142" s="26"/>
      <c r="D2142" s="26"/>
      <c r="E2142" s="26"/>
      <c r="F2142" s="26"/>
      <c r="G2142" s="25" t="s">
        <v>26</v>
      </c>
      <c r="H2142" s="27">
        <v>4</v>
      </c>
      <c r="I2142" s="27"/>
      <c r="J2142" s="28">
        <v>57.7</v>
      </c>
      <c r="K2142" s="28"/>
      <c r="L2142" s="29">
        <f t="shared" si="14"/>
        <v>230.8</v>
      </c>
    </row>
    <row r="2143" spans="1:12" ht="15.95" customHeight="1">
      <c r="A2143" s="25" t="s">
        <v>337</v>
      </c>
      <c r="B2143" s="26" t="s">
        <v>338</v>
      </c>
      <c r="C2143" s="26"/>
      <c r="D2143" s="26"/>
      <c r="E2143" s="26"/>
      <c r="F2143" s="26"/>
      <c r="G2143" s="25" t="s">
        <v>31</v>
      </c>
      <c r="H2143" s="27">
        <v>10.6</v>
      </c>
      <c r="I2143" s="27"/>
      <c r="J2143" s="28">
        <v>76.81</v>
      </c>
      <c r="K2143" s="28"/>
      <c r="L2143" s="29">
        <f t="shared" si="14"/>
        <v>814.19</v>
      </c>
    </row>
    <row r="2144" spans="1:12" ht="15" customHeight="1">
      <c r="A2144" s="3"/>
      <c r="B2144" s="3"/>
      <c r="C2144" s="3"/>
      <c r="D2144" s="3"/>
      <c r="E2144" s="3"/>
      <c r="F2144" s="3"/>
      <c r="G2144" s="3"/>
      <c r="H2144" s="30" t="s">
        <v>38</v>
      </c>
      <c r="I2144" s="30"/>
      <c r="J2144" s="30"/>
      <c r="K2144" s="30"/>
      <c r="L2144" s="31">
        <f>SUM(L2137:L2143)</f>
        <v>3454.8600000000006</v>
      </c>
    </row>
    <row r="2145" spans="1:12" ht="15" customHeight="1">
      <c r="A2145" s="22" t="s">
        <v>90</v>
      </c>
      <c r="B2145" s="22"/>
      <c r="C2145" s="22"/>
      <c r="D2145" s="7" t="s">
        <v>91</v>
      </c>
      <c r="E2145" s="7"/>
      <c r="F2145" s="7" t="s">
        <v>92</v>
      </c>
      <c r="G2145" s="7"/>
      <c r="H2145" s="7" t="s">
        <v>19</v>
      </c>
      <c r="I2145" s="7"/>
      <c r="J2145" s="7" t="s">
        <v>5</v>
      </c>
      <c r="K2145" s="7"/>
      <c r="L2145" s="8" t="s">
        <v>20</v>
      </c>
    </row>
    <row r="2146" spans="1:12" ht="20.100000000000001" customHeight="1">
      <c r="A2146" s="39" t="s">
        <v>331</v>
      </c>
      <c r="B2146" s="40" t="s">
        <v>339</v>
      </c>
      <c r="C2146" s="40"/>
      <c r="D2146" s="41" t="s">
        <v>94</v>
      </c>
      <c r="E2146" s="41"/>
      <c r="F2146" s="41" t="s">
        <v>95</v>
      </c>
      <c r="G2146" s="41"/>
      <c r="H2146" s="42">
        <v>5.2959999999999997E-4</v>
      </c>
      <c r="I2146" s="42"/>
      <c r="J2146" s="43">
        <v>35.43</v>
      </c>
      <c r="K2146" s="43"/>
      <c r="L2146" s="44">
        <f>ROUND(ROUND(H2146,8)*J2146,2)</f>
        <v>0.02</v>
      </c>
    </row>
    <row r="2147" spans="1:12" ht="20.100000000000001" customHeight="1">
      <c r="A2147" s="39" t="s">
        <v>333</v>
      </c>
      <c r="B2147" s="40" t="s">
        <v>340</v>
      </c>
      <c r="C2147" s="40"/>
      <c r="D2147" s="41" t="s">
        <v>94</v>
      </c>
      <c r="E2147" s="41"/>
      <c r="F2147" s="41" t="s">
        <v>95</v>
      </c>
      <c r="G2147" s="41"/>
      <c r="H2147" s="42">
        <v>5.3000000000000001E-6</v>
      </c>
      <c r="I2147" s="42"/>
      <c r="J2147" s="43">
        <v>35.43</v>
      </c>
      <c r="K2147" s="43"/>
      <c r="L2147" s="44">
        <f>ROUND(ROUND(H2147,8)*J2147,2)</f>
        <v>0</v>
      </c>
    </row>
    <row r="2148" spans="1:12" ht="15" customHeight="1">
      <c r="A2148" s="3"/>
      <c r="B2148" s="3"/>
      <c r="C2148" s="3"/>
      <c r="D2148" s="3"/>
      <c r="E2148" s="3"/>
      <c r="F2148" s="3"/>
      <c r="G2148" s="3"/>
      <c r="H2148" s="30" t="s">
        <v>98</v>
      </c>
      <c r="I2148" s="30"/>
      <c r="J2148" s="30"/>
      <c r="K2148" s="30"/>
      <c r="L2148" s="29">
        <f>SUM(L2146:L2147)</f>
        <v>0.02</v>
      </c>
    </row>
    <row r="2149" spans="1:12" ht="12.95" customHeight="1">
      <c r="A2149" s="22" t="s">
        <v>99</v>
      </c>
      <c r="B2149" s="22"/>
      <c r="C2149" s="7" t="s">
        <v>100</v>
      </c>
      <c r="D2149" s="7" t="s">
        <v>101</v>
      </c>
      <c r="E2149" s="7"/>
      <c r="F2149" s="7" t="s">
        <v>102</v>
      </c>
      <c r="G2149" s="7"/>
      <c r="H2149" s="7" t="s">
        <v>103</v>
      </c>
      <c r="I2149" s="7"/>
      <c r="J2149" s="7" t="s">
        <v>104</v>
      </c>
      <c r="K2149" s="7"/>
      <c r="L2149" s="7" t="s">
        <v>20</v>
      </c>
    </row>
    <row r="2150" spans="1:12" ht="12" customHeight="1">
      <c r="A2150" s="22"/>
      <c r="B2150" s="22"/>
      <c r="C2150" s="7"/>
      <c r="D2150" s="7"/>
      <c r="E2150" s="7"/>
      <c r="F2150" s="8" t="s">
        <v>105</v>
      </c>
      <c r="G2150" s="8" t="s">
        <v>106</v>
      </c>
      <c r="H2150" s="8" t="s">
        <v>105</v>
      </c>
      <c r="I2150" s="8" t="s">
        <v>106</v>
      </c>
      <c r="J2150" s="8" t="s">
        <v>105</v>
      </c>
      <c r="K2150" s="8" t="s">
        <v>106</v>
      </c>
      <c r="L2150" s="7"/>
    </row>
    <row r="2151" spans="1:12" ht="20.100000000000001" customHeight="1">
      <c r="A2151" s="39" t="s">
        <v>331</v>
      </c>
      <c r="B2151" s="45" t="s">
        <v>339</v>
      </c>
      <c r="C2151" s="39" t="s">
        <v>108</v>
      </c>
      <c r="D2151" s="42">
        <v>5.2959999999999997E-4</v>
      </c>
      <c r="E2151" s="42"/>
      <c r="F2151" s="46">
        <v>0</v>
      </c>
      <c r="G2151" s="44">
        <v>1.1100000000000001</v>
      </c>
      <c r="H2151" s="46">
        <v>0</v>
      </c>
      <c r="I2151" s="44">
        <v>0.89</v>
      </c>
      <c r="J2151" s="46">
        <v>0</v>
      </c>
      <c r="K2151" s="44">
        <v>0.73</v>
      </c>
      <c r="L2151" s="44">
        <f>ROUND(D2151*((ROUND(F2151*G2151,2)+ROUND(H2151*I2151,2)+ROUND(J2151*K2151,2))),2)</f>
        <v>0</v>
      </c>
    </row>
    <row r="2152" spans="1:12" ht="20.100000000000001" customHeight="1">
      <c r="A2152" s="39" t="s">
        <v>333</v>
      </c>
      <c r="B2152" s="45" t="s">
        <v>340</v>
      </c>
      <c r="C2152" s="39" t="s">
        <v>108</v>
      </c>
      <c r="D2152" s="42">
        <v>1.3999999999999999E-4</v>
      </c>
      <c r="E2152" s="42"/>
      <c r="F2152" s="46">
        <v>0</v>
      </c>
      <c r="G2152" s="44">
        <v>1.1100000000000001</v>
      </c>
      <c r="H2152" s="46">
        <v>0</v>
      </c>
      <c r="I2152" s="44">
        <v>0.89</v>
      </c>
      <c r="J2152" s="46">
        <v>0</v>
      </c>
      <c r="K2152" s="44">
        <v>0.73</v>
      </c>
      <c r="L2152" s="44">
        <f>ROUND(D2152*((ROUND(F2152*G2152,2)+ROUND(H2152*I2152,2)+ROUND(J2152*K2152,2))),2)</f>
        <v>0</v>
      </c>
    </row>
    <row r="2153" spans="1:12" ht="15" customHeight="1">
      <c r="A2153" s="3"/>
      <c r="B2153" s="3"/>
      <c r="C2153" s="3"/>
      <c r="D2153" s="3"/>
      <c r="E2153" s="3"/>
      <c r="F2153" s="3"/>
      <c r="G2153" s="3"/>
      <c r="H2153" s="30" t="s">
        <v>111</v>
      </c>
      <c r="I2153" s="30"/>
      <c r="J2153" s="30"/>
      <c r="K2153" s="30"/>
      <c r="L2153" s="29">
        <f>SUM(L2150:L2152)</f>
        <v>0</v>
      </c>
    </row>
    <row r="2154" spans="1:12" ht="15" customHeight="1">
      <c r="A2154" s="3"/>
      <c r="B2154" s="3"/>
      <c r="C2154" s="3"/>
      <c r="D2154" s="3"/>
      <c r="E2154" s="3"/>
      <c r="F2154" s="3"/>
      <c r="G2154" s="3"/>
      <c r="H2154" s="18" t="s">
        <v>39</v>
      </c>
      <c r="I2154" s="18"/>
      <c r="J2154" s="18"/>
      <c r="K2154" s="18"/>
      <c r="L2154" s="32">
        <f>SUM(L2135,L2144,L2148,L2153)</f>
        <v>3456.6800000000007</v>
      </c>
    </row>
    <row r="2155" spans="1:12" ht="15" customHeight="1">
      <c r="A2155" s="3"/>
      <c r="B2155" s="3"/>
      <c r="C2155" s="3"/>
      <c r="D2155" s="3"/>
      <c r="E2155" s="3"/>
      <c r="F2155" s="3"/>
      <c r="G2155" s="3"/>
      <c r="H2155" s="18" t="s">
        <v>13</v>
      </c>
      <c r="I2155" s="18"/>
      <c r="J2155" s="18"/>
      <c r="K2155" s="18"/>
      <c r="L2155" s="19">
        <f>ROUND(SUM(L2154),4)</f>
        <v>3456.68</v>
      </c>
    </row>
    <row r="2156" spans="1:12" ht="9.9499999999999993" customHeight="1">
      <c r="A2156" s="3"/>
      <c r="B2156" s="3"/>
      <c r="C2156" s="3"/>
      <c r="D2156" s="3"/>
      <c r="E2156" s="3"/>
      <c r="F2156" s="3"/>
      <c r="G2156" s="3"/>
      <c r="H2156" s="4"/>
      <c r="I2156" s="4"/>
      <c r="J2156" s="4"/>
      <c r="K2156" s="4"/>
      <c r="L2156" s="4"/>
    </row>
    <row r="2157" spans="1:12" ht="20.100000000000001" customHeight="1">
      <c r="A2157" s="5" t="s">
        <v>567</v>
      </c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</row>
    <row r="2158" spans="1:12" ht="20.100000000000001" customHeight="1">
      <c r="A2158" s="22" t="s">
        <v>18</v>
      </c>
      <c r="B2158" s="22"/>
      <c r="C2158" s="22"/>
      <c r="D2158" s="22"/>
      <c r="E2158" s="22"/>
      <c r="F2158" s="22"/>
      <c r="G2158" s="23" t="s">
        <v>3</v>
      </c>
      <c r="H2158" s="24" t="s">
        <v>19</v>
      </c>
      <c r="I2158" s="24"/>
      <c r="J2158" s="24" t="s">
        <v>5</v>
      </c>
      <c r="K2158" s="24"/>
      <c r="L2158" s="23" t="s">
        <v>20</v>
      </c>
    </row>
    <row r="2159" spans="1:12" ht="15" customHeight="1">
      <c r="A2159" s="25" t="s">
        <v>309</v>
      </c>
      <c r="B2159" s="26" t="s">
        <v>310</v>
      </c>
      <c r="C2159" s="26"/>
      <c r="D2159" s="26"/>
      <c r="E2159" s="26"/>
      <c r="F2159" s="26"/>
      <c r="G2159" s="25" t="s">
        <v>26</v>
      </c>
      <c r="H2159" s="27">
        <v>8.93</v>
      </c>
      <c r="I2159" s="27"/>
      <c r="J2159" s="28">
        <v>3.72</v>
      </c>
      <c r="K2159" s="28"/>
      <c r="L2159" s="29">
        <f t="shared" ref="L2159:L2164" si="15">ROUND(ROUND(H2159,8)*J2159,2)</f>
        <v>33.22</v>
      </c>
    </row>
    <row r="2160" spans="1:12" ht="15.95" customHeight="1">
      <c r="A2160" s="25" t="s">
        <v>270</v>
      </c>
      <c r="B2160" s="26" t="s">
        <v>271</v>
      </c>
      <c r="C2160" s="26"/>
      <c r="D2160" s="26"/>
      <c r="E2160" s="26"/>
      <c r="F2160" s="26"/>
      <c r="G2160" s="25" t="s">
        <v>26</v>
      </c>
      <c r="H2160" s="27">
        <v>0.435</v>
      </c>
      <c r="I2160" s="27"/>
      <c r="J2160" s="28">
        <v>503.44</v>
      </c>
      <c r="K2160" s="28"/>
      <c r="L2160" s="29">
        <f t="shared" si="15"/>
        <v>219</v>
      </c>
    </row>
    <row r="2161" spans="1:12" ht="15" customHeight="1">
      <c r="A2161" s="25" t="s">
        <v>311</v>
      </c>
      <c r="B2161" s="26" t="s">
        <v>312</v>
      </c>
      <c r="C2161" s="26"/>
      <c r="D2161" s="26"/>
      <c r="E2161" s="26"/>
      <c r="F2161" s="26"/>
      <c r="G2161" s="25" t="s">
        <v>84</v>
      </c>
      <c r="H2161" s="27">
        <v>637.5</v>
      </c>
      <c r="I2161" s="27"/>
      <c r="J2161" s="28">
        <v>13.75</v>
      </c>
      <c r="K2161" s="28"/>
      <c r="L2161" s="29">
        <f t="shared" si="15"/>
        <v>8765.6299999999992</v>
      </c>
    </row>
    <row r="2162" spans="1:12" ht="15.95" customHeight="1">
      <c r="A2162" s="25" t="s">
        <v>274</v>
      </c>
      <c r="B2162" s="26" t="s">
        <v>275</v>
      </c>
      <c r="C2162" s="26"/>
      <c r="D2162" s="26"/>
      <c r="E2162" s="26"/>
      <c r="F2162" s="26"/>
      <c r="G2162" s="25" t="s">
        <v>26</v>
      </c>
      <c r="H2162" s="27">
        <v>8.93</v>
      </c>
      <c r="I2162" s="27"/>
      <c r="J2162" s="28">
        <v>455.58</v>
      </c>
      <c r="K2162" s="28"/>
      <c r="L2162" s="29">
        <f t="shared" si="15"/>
        <v>4068.33</v>
      </c>
    </row>
    <row r="2163" spans="1:12" ht="15" customHeight="1">
      <c r="A2163" s="25" t="s">
        <v>88</v>
      </c>
      <c r="B2163" s="26" t="s">
        <v>89</v>
      </c>
      <c r="C2163" s="26"/>
      <c r="D2163" s="26"/>
      <c r="E2163" s="26"/>
      <c r="F2163" s="26"/>
      <c r="G2163" s="25" t="s">
        <v>26</v>
      </c>
      <c r="H2163" s="27">
        <v>3.15</v>
      </c>
      <c r="I2163" s="27"/>
      <c r="J2163" s="28">
        <v>446.26</v>
      </c>
      <c r="K2163" s="28"/>
      <c r="L2163" s="29">
        <f t="shared" si="15"/>
        <v>1405.72</v>
      </c>
    </row>
    <row r="2164" spans="1:12" ht="15.95" customHeight="1">
      <c r="A2164" s="25" t="s">
        <v>303</v>
      </c>
      <c r="B2164" s="26" t="s">
        <v>304</v>
      </c>
      <c r="C2164" s="26"/>
      <c r="D2164" s="26"/>
      <c r="E2164" s="26"/>
      <c r="F2164" s="26"/>
      <c r="G2164" s="25" t="s">
        <v>31</v>
      </c>
      <c r="H2164" s="27">
        <v>56.5</v>
      </c>
      <c r="I2164" s="27"/>
      <c r="J2164" s="28">
        <v>74.94</v>
      </c>
      <c r="K2164" s="28"/>
      <c r="L2164" s="29">
        <f t="shared" si="15"/>
        <v>4234.1099999999997</v>
      </c>
    </row>
    <row r="2165" spans="1:12" ht="15" customHeight="1">
      <c r="A2165" s="3"/>
      <c r="B2165" s="3"/>
      <c r="C2165" s="3"/>
      <c r="D2165" s="3"/>
      <c r="E2165" s="3"/>
      <c r="F2165" s="3"/>
      <c r="G2165" s="3"/>
      <c r="H2165" s="30" t="s">
        <v>38</v>
      </c>
      <c r="I2165" s="30"/>
      <c r="J2165" s="30"/>
      <c r="K2165" s="30"/>
      <c r="L2165" s="31">
        <f>SUM(L2159:L2164)</f>
        <v>18726.009999999998</v>
      </c>
    </row>
    <row r="2166" spans="1:12" ht="15" customHeight="1">
      <c r="A2166" s="3"/>
      <c r="B2166" s="3"/>
      <c r="C2166" s="3"/>
      <c r="D2166" s="3"/>
      <c r="E2166" s="3"/>
      <c r="F2166" s="3"/>
      <c r="G2166" s="3"/>
      <c r="H2166" s="18" t="s">
        <v>39</v>
      </c>
      <c r="I2166" s="18"/>
      <c r="J2166" s="18"/>
      <c r="K2166" s="18"/>
      <c r="L2166" s="32">
        <f>SUM(L2165)</f>
        <v>18726.009999999998</v>
      </c>
    </row>
    <row r="2167" spans="1:12" ht="15" customHeight="1">
      <c r="A2167" s="3"/>
      <c r="B2167" s="3"/>
      <c r="C2167" s="3"/>
      <c r="D2167" s="3"/>
      <c r="E2167" s="3"/>
      <c r="F2167" s="3"/>
      <c r="G2167" s="3"/>
      <c r="H2167" s="18" t="s">
        <v>13</v>
      </c>
      <c r="I2167" s="18"/>
      <c r="J2167" s="18"/>
      <c r="K2167" s="18"/>
      <c r="L2167" s="19">
        <f>ROUND(SUM(L2166),4)</f>
        <v>18726.009999999998</v>
      </c>
    </row>
    <row r="2168" spans="1:12" ht="9.9499999999999993" customHeight="1">
      <c r="A2168" s="3"/>
      <c r="B2168" s="3"/>
      <c r="C2168" s="3"/>
      <c r="D2168" s="3"/>
      <c r="E2168" s="3"/>
      <c r="F2168" s="3"/>
      <c r="G2168" s="3"/>
      <c r="H2168" s="4"/>
      <c r="I2168" s="4"/>
      <c r="J2168" s="4"/>
      <c r="K2168" s="4"/>
      <c r="L2168" s="4"/>
    </row>
    <row r="2169" spans="1:12" ht="20.100000000000001" customHeight="1">
      <c r="A2169" s="5" t="s">
        <v>568</v>
      </c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</row>
    <row r="2170" spans="1:12" ht="20.100000000000001" customHeight="1">
      <c r="A2170" s="22" t="s">
        <v>63</v>
      </c>
      <c r="B2170" s="22"/>
      <c r="C2170" s="22"/>
      <c r="D2170" s="22"/>
      <c r="E2170" s="22"/>
      <c r="F2170" s="22"/>
      <c r="G2170" s="23" t="s">
        <v>3</v>
      </c>
      <c r="H2170" s="24" t="s">
        <v>19</v>
      </c>
      <c r="I2170" s="24"/>
      <c r="J2170" s="24" t="s">
        <v>64</v>
      </c>
      <c r="K2170" s="24"/>
      <c r="L2170" s="23" t="s">
        <v>65</v>
      </c>
    </row>
    <row r="2171" spans="1:12" ht="15" customHeight="1">
      <c r="A2171" s="25" t="s">
        <v>285</v>
      </c>
      <c r="B2171" s="33" t="s">
        <v>286</v>
      </c>
      <c r="C2171" s="33"/>
      <c r="D2171" s="33"/>
      <c r="E2171" s="33"/>
      <c r="F2171" s="33"/>
      <c r="G2171" s="25" t="s">
        <v>68</v>
      </c>
      <c r="H2171" s="34">
        <v>0.15</v>
      </c>
      <c r="I2171" s="34"/>
      <c r="J2171" s="35">
        <v>29.62</v>
      </c>
      <c r="K2171" s="35"/>
      <c r="L2171" s="36">
        <f>ROUND(ROUND(H2171,8)*J2171,2)</f>
        <v>4.4400000000000004</v>
      </c>
    </row>
    <row r="2172" spans="1:12" ht="15" customHeight="1">
      <c r="A2172" s="25" t="s">
        <v>69</v>
      </c>
      <c r="B2172" s="33" t="s">
        <v>70</v>
      </c>
      <c r="C2172" s="33"/>
      <c r="D2172" s="33"/>
      <c r="E2172" s="33"/>
      <c r="F2172" s="33"/>
      <c r="G2172" s="25" t="s">
        <v>68</v>
      </c>
      <c r="H2172" s="34">
        <v>0.75</v>
      </c>
      <c r="I2172" s="34"/>
      <c r="J2172" s="35">
        <v>23.6</v>
      </c>
      <c r="K2172" s="35"/>
      <c r="L2172" s="36">
        <f>ROUND(ROUND(H2172,8)*J2172,2)</f>
        <v>17.7</v>
      </c>
    </row>
    <row r="2173" spans="1:12" ht="15" customHeight="1">
      <c r="A2173" s="3"/>
      <c r="B2173" s="3"/>
      <c r="C2173" s="3"/>
      <c r="D2173" s="3"/>
      <c r="E2173" s="3"/>
      <c r="F2173" s="3"/>
      <c r="G2173" s="3"/>
      <c r="H2173" s="30" t="s">
        <v>71</v>
      </c>
      <c r="I2173" s="30"/>
      <c r="J2173" s="30"/>
      <c r="K2173" s="30"/>
      <c r="L2173" s="37">
        <f>SUM(L2171:L2172)</f>
        <v>22.14</v>
      </c>
    </row>
    <row r="2174" spans="1:12" ht="15" customHeight="1">
      <c r="A2174" s="3"/>
      <c r="B2174" s="3"/>
      <c r="C2174" s="3"/>
      <c r="D2174" s="3"/>
      <c r="E2174" s="3"/>
      <c r="F2174" s="3"/>
      <c r="G2174" s="3"/>
      <c r="H2174" s="18" t="s">
        <v>72</v>
      </c>
      <c r="I2174" s="18"/>
      <c r="J2174" s="18"/>
      <c r="K2174" s="18"/>
      <c r="L2174" s="32">
        <f>SUM(L2173)</f>
        <v>22.14</v>
      </c>
    </row>
    <row r="2175" spans="1:12" ht="15" customHeight="1">
      <c r="A2175" s="3"/>
      <c r="B2175" s="3"/>
      <c r="C2175" s="3"/>
      <c r="D2175" s="3"/>
      <c r="E2175" s="3"/>
      <c r="F2175" s="3"/>
      <c r="G2175" s="3"/>
      <c r="H2175" s="18" t="s">
        <v>73</v>
      </c>
      <c r="I2175" s="18"/>
      <c r="J2175" s="18"/>
      <c r="K2175" s="18"/>
      <c r="L2175" s="38">
        <v>1</v>
      </c>
    </row>
    <row r="2176" spans="1:12" ht="15" customHeight="1">
      <c r="A2176" s="3"/>
      <c r="B2176" s="3"/>
      <c r="C2176" s="3"/>
      <c r="D2176" s="3"/>
      <c r="E2176" s="3"/>
      <c r="F2176" s="3"/>
      <c r="G2176" s="3"/>
      <c r="H2176" s="18" t="s">
        <v>74</v>
      </c>
      <c r="I2176" s="18"/>
      <c r="J2176" s="18"/>
      <c r="K2176" s="18"/>
      <c r="L2176" s="32">
        <f>ROUND(L2174/L2175,4)</f>
        <v>22.14</v>
      </c>
    </row>
    <row r="2177" spans="1:12" ht="20.100000000000001" customHeight="1">
      <c r="A2177" s="22" t="s">
        <v>75</v>
      </c>
      <c r="B2177" s="22"/>
      <c r="C2177" s="22"/>
      <c r="D2177" s="22"/>
      <c r="E2177" s="22"/>
      <c r="F2177" s="22"/>
      <c r="G2177" s="23" t="s">
        <v>3</v>
      </c>
      <c r="H2177" s="24" t="s">
        <v>19</v>
      </c>
      <c r="I2177" s="24"/>
      <c r="J2177" s="24" t="s">
        <v>76</v>
      </c>
      <c r="K2177" s="24"/>
      <c r="L2177" s="23" t="s">
        <v>20</v>
      </c>
    </row>
    <row r="2178" spans="1:12" ht="15" customHeight="1">
      <c r="A2178" s="25" t="s">
        <v>376</v>
      </c>
      <c r="B2178" s="26" t="s">
        <v>377</v>
      </c>
      <c r="C2178" s="26"/>
      <c r="D2178" s="26"/>
      <c r="E2178" s="26"/>
      <c r="F2178" s="26"/>
      <c r="G2178" s="25" t="s">
        <v>84</v>
      </c>
      <c r="H2178" s="34">
        <v>1.695E-2</v>
      </c>
      <c r="I2178" s="34"/>
      <c r="J2178" s="28">
        <v>18.96</v>
      </c>
      <c r="K2178" s="28"/>
      <c r="L2178" s="29">
        <f>ROUND(ROUND(H2178,8)*J2178,2)</f>
        <v>0.32</v>
      </c>
    </row>
    <row r="2179" spans="1:12" ht="15" customHeight="1">
      <c r="A2179" s="25" t="s">
        <v>569</v>
      </c>
      <c r="B2179" s="26" t="s">
        <v>570</v>
      </c>
      <c r="C2179" s="26"/>
      <c r="D2179" s="26"/>
      <c r="E2179" s="26"/>
      <c r="F2179" s="26"/>
      <c r="G2179" s="25" t="s">
        <v>571</v>
      </c>
      <c r="H2179" s="34">
        <v>0.42</v>
      </c>
      <c r="I2179" s="34"/>
      <c r="J2179" s="28">
        <v>58.98</v>
      </c>
      <c r="K2179" s="28"/>
      <c r="L2179" s="29">
        <f>ROUND(ROUND(H2179,8)*J2179,2)</f>
        <v>24.77</v>
      </c>
    </row>
    <row r="2180" spans="1:12" ht="15" customHeight="1">
      <c r="A2180" s="25" t="s">
        <v>572</v>
      </c>
      <c r="B2180" s="26" t="s">
        <v>573</v>
      </c>
      <c r="C2180" s="26"/>
      <c r="D2180" s="26"/>
      <c r="E2180" s="26"/>
      <c r="F2180" s="26"/>
      <c r="G2180" s="25" t="s">
        <v>571</v>
      </c>
      <c r="H2180" s="34">
        <v>0.02</v>
      </c>
      <c r="I2180" s="34"/>
      <c r="J2180" s="28">
        <v>72</v>
      </c>
      <c r="K2180" s="28"/>
      <c r="L2180" s="29">
        <f>ROUND(ROUND(H2180,8)*J2180,2)</f>
        <v>1.44</v>
      </c>
    </row>
    <row r="2181" spans="1:12" ht="15" customHeight="1">
      <c r="A2181" s="25" t="s">
        <v>574</v>
      </c>
      <c r="B2181" s="26" t="s">
        <v>575</v>
      </c>
      <c r="C2181" s="26"/>
      <c r="D2181" s="26"/>
      <c r="E2181" s="26"/>
      <c r="F2181" s="26"/>
      <c r="G2181" s="25" t="s">
        <v>31</v>
      </c>
      <c r="H2181" s="34">
        <v>2</v>
      </c>
      <c r="I2181" s="34"/>
      <c r="J2181" s="28">
        <v>17.28</v>
      </c>
      <c r="K2181" s="28"/>
      <c r="L2181" s="29">
        <f>ROUND(ROUND(H2181,8)*J2181,2)</f>
        <v>34.56</v>
      </c>
    </row>
    <row r="2182" spans="1:12" ht="15" customHeight="1">
      <c r="A2182" s="3"/>
      <c r="B2182" s="3"/>
      <c r="C2182" s="3"/>
      <c r="D2182" s="3"/>
      <c r="E2182" s="3"/>
      <c r="F2182" s="3"/>
      <c r="G2182" s="3"/>
      <c r="H2182" s="30" t="s">
        <v>87</v>
      </c>
      <c r="I2182" s="30"/>
      <c r="J2182" s="30"/>
      <c r="K2182" s="30"/>
      <c r="L2182" s="31">
        <f>SUM(L2178:L2181)</f>
        <v>61.09</v>
      </c>
    </row>
    <row r="2183" spans="1:12" ht="15" customHeight="1">
      <c r="A2183" s="22" t="s">
        <v>90</v>
      </c>
      <c r="B2183" s="22"/>
      <c r="C2183" s="22"/>
      <c r="D2183" s="7" t="s">
        <v>91</v>
      </c>
      <c r="E2183" s="7"/>
      <c r="F2183" s="7" t="s">
        <v>92</v>
      </c>
      <c r="G2183" s="7"/>
      <c r="H2183" s="7" t="s">
        <v>19</v>
      </c>
      <c r="I2183" s="7"/>
      <c r="J2183" s="7" t="s">
        <v>5</v>
      </c>
      <c r="K2183" s="7"/>
      <c r="L2183" s="8" t="s">
        <v>20</v>
      </c>
    </row>
    <row r="2184" spans="1:12" ht="20.100000000000001" customHeight="1">
      <c r="A2184" s="39" t="s">
        <v>376</v>
      </c>
      <c r="B2184" s="40" t="s">
        <v>384</v>
      </c>
      <c r="C2184" s="40"/>
      <c r="D2184" s="41" t="s">
        <v>94</v>
      </c>
      <c r="E2184" s="41"/>
      <c r="F2184" s="41" t="s">
        <v>95</v>
      </c>
      <c r="G2184" s="41"/>
      <c r="H2184" s="42">
        <v>2.0000000000000002E-5</v>
      </c>
      <c r="I2184" s="42"/>
      <c r="J2184" s="43">
        <v>35.43</v>
      </c>
      <c r="K2184" s="43"/>
      <c r="L2184" s="44">
        <f>ROUND(ROUND(H2184,8)*J2184,2)</f>
        <v>0</v>
      </c>
    </row>
    <row r="2185" spans="1:12" ht="27.95" customHeight="1">
      <c r="A2185" s="39" t="s">
        <v>569</v>
      </c>
      <c r="B2185" s="40" t="s">
        <v>576</v>
      </c>
      <c r="C2185" s="40"/>
      <c r="D2185" s="41" t="s">
        <v>94</v>
      </c>
      <c r="E2185" s="41"/>
      <c r="F2185" s="41" t="s">
        <v>95</v>
      </c>
      <c r="G2185" s="41"/>
      <c r="H2185" s="42">
        <v>1.1520000000000001E-2</v>
      </c>
      <c r="I2185" s="42"/>
      <c r="J2185" s="43">
        <v>35.43</v>
      </c>
      <c r="K2185" s="43"/>
      <c r="L2185" s="44">
        <f>ROUND(ROUND(H2185,8)*J2185,2)</f>
        <v>0.41</v>
      </c>
    </row>
    <row r="2186" spans="1:12" ht="27.95" customHeight="1">
      <c r="A2186" s="39" t="s">
        <v>572</v>
      </c>
      <c r="B2186" s="40" t="s">
        <v>577</v>
      </c>
      <c r="C2186" s="40"/>
      <c r="D2186" s="41" t="s">
        <v>94</v>
      </c>
      <c r="E2186" s="41"/>
      <c r="F2186" s="41" t="s">
        <v>95</v>
      </c>
      <c r="G2186" s="41"/>
      <c r="H2186" s="42">
        <v>1.0499999999999999E-3</v>
      </c>
      <c r="I2186" s="42"/>
      <c r="J2186" s="43">
        <v>35.43</v>
      </c>
      <c r="K2186" s="43"/>
      <c r="L2186" s="44">
        <f>ROUND(ROUND(H2186,8)*J2186,2)</f>
        <v>0.04</v>
      </c>
    </row>
    <row r="2187" spans="1:12" ht="27.95" customHeight="1">
      <c r="A2187" s="39" t="s">
        <v>574</v>
      </c>
      <c r="B2187" s="40" t="s">
        <v>578</v>
      </c>
      <c r="C2187" s="40"/>
      <c r="D2187" s="41" t="s">
        <v>94</v>
      </c>
      <c r="E2187" s="41"/>
      <c r="F2187" s="41" t="s">
        <v>95</v>
      </c>
      <c r="G2187" s="41"/>
      <c r="H2187" s="42">
        <v>8.0000000000000004E-4</v>
      </c>
      <c r="I2187" s="42"/>
      <c r="J2187" s="43">
        <v>35.43</v>
      </c>
      <c r="K2187" s="43"/>
      <c r="L2187" s="44">
        <f>ROUND(ROUND(H2187,8)*J2187,2)</f>
        <v>0.03</v>
      </c>
    </row>
    <row r="2188" spans="1:12" ht="15" customHeight="1">
      <c r="A2188" s="3"/>
      <c r="B2188" s="3"/>
      <c r="C2188" s="3"/>
      <c r="D2188" s="3"/>
      <c r="E2188" s="3"/>
      <c r="F2188" s="3"/>
      <c r="G2188" s="3"/>
      <c r="H2188" s="30" t="s">
        <v>98</v>
      </c>
      <c r="I2188" s="30"/>
      <c r="J2188" s="30"/>
      <c r="K2188" s="30"/>
      <c r="L2188" s="29">
        <f>SUM(L2184:L2187)</f>
        <v>0.48</v>
      </c>
    </row>
    <row r="2189" spans="1:12" ht="12.95" customHeight="1">
      <c r="A2189" s="22" t="s">
        <v>99</v>
      </c>
      <c r="B2189" s="22"/>
      <c r="C2189" s="7" t="s">
        <v>100</v>
      </c>
      <c r="D2189" s="7" t="s">
        <v>101</v>
      </c>
      <c r="E2189" s="7"/>
      <c r="F2189" s="7" t="s">
        <v>102</v>
      </c>
      <c r="G2189" s="7"/>
      <c r="H2189" s="7" t="s">
        <v>103</v>
      </c>
      <c r="I2189" s="7"/>
      <c r="J2189" s="7" t="s">
        <v>104</v>
      </c>
      <c r="K2189" s="7"/>
      <c r="L2189" s="7" t="s">
        <v>20</v>
      </c>
    </row>
    <row r="2190" spans="1:12" ht="12" customHeight="1">
      <c r="A2190" s="22"/>
      <c r="B2190" s="22"/>
      <c r="C2190" s="7"/>
      <c r="D2190" s="7"/>
      <c r="E2190" s="7"/>
      <c r="F2190" s="8" t="s">
        <v>105</v>
      </c>
      <c r="G2190" s="8" t="s">
        <v>106</v>
      </c>
      <c r="H2190" s="8" t="s">
        <v>105</v>
      </c>
      <c r="I2190" s="8" t="s">
        <v>106</v>
      </c>
      <c r="J2190" s="8" t="s">
        <v>105</v>
      </c>
      <c r="K2190" s="8" t="s">
        <v>106</v>
      </c>
      <c r="L2190" s="7"/>
    </row>
    <row r="2191" spans="1:12" ht="20.100000000000001" customHeight="1">
      <c r="A2191" s="39" t="s">
        <v>376</v>
      </c>
      <c r="B2191" s="45" t="s">
        <v>384</v>
      </c>
      <c r="C2191" s="39" t="s">
        <v>108</v>
      </c>
      <c r="D2191" s="42">
        <v>2.0000000000000002E-5</v>
      </c>
      <c r="E2191" s="42"/>
      <c r="F2191" s="46">
        <v>0</v>
      </c>
      <c r="G2191" s="44">
        <v>1.1100000000000001</v>
      </c>
      <c r="H2191" s="46">
        <v>0</v>
      </c>
      <c r="I2191" s="44">
        <v>0.89</v>
      </c>
      <c r="J2191" s="46">
        <v>0</v>
      </c>
      <c r="K2191" s="44">
        <v>0.73</v>
      </c>
      <c r="L2191" s="44">
        <f>ROUND(D2191*((ROUND(F2191*G2191,2)+ROUND(H2191*I2191,2)+ROUND(J2191*K2191,2))),2)</f>
        <v>0</v>
      </c>
    </row>
    <row r="2192" spans="1:12" ht="27.95" customHeight="1">
      <c r="A2192" s="39" t="s">
        <v>569</v>
      </c>
      <c r="B2192" s="45" t="s">
        <v>576</v>
      </c>
      <c r="C2192" s="39" t="s">
        <v>108</v>
      </c>
      <c r="D2192" s="42">
        <v>1.1520000000000001E-2</v>
      </c>
      <c r="E2192" s="42"/>
      <c r="F2192" s="46">
        <v>0</v>
      </c>
      <c r="G2192" s="44">
        <v>1.1100000000000001</v>
      </c>
      <c r="H2192" s="46">
        <v>0</v>
      </c>
      <c r="I2192" s="44">
        <v>0.89</v>
      </c>
      <c r="J2192" s="46">
        <v>0</v>
      </c>
      <c r="K2192" s="44">
        <v>0.73</v>
      </c>
      <c r="L2192" s="44">
        <f>ROUND(D2192*((ROUND(F2192*G2192,2)+ROUND(H2192*I2192,2)+ROUND(J2192*K2192,2))),2)</f>
        <v>0</v>
      </c>
    </row>
    <row r="2193" spans="1:12" ht="27.95" customHeight="1">
      <c r="A2193" s="39" t="s">
        <v>572</v>
      </c>
      <c r="B2193" s="45" t="s">
        <v>577</v>
      </c>
      <c r="C2193" s="39" t="s">
        <v>108</v>
      </c>
      <c r="D2193" s="42">
        <v>1.0499999999999999E-3</v>
      </c>
      <c r="E2193" s="42"/>
      <c r="F2193" s="46">
        <v>0</v>
      </c>
      <c r="G2193" s="44">
        <v>1.1100000000000001</v>
      </c>
      <c r="H2193" s="46">
        <v>0</v>
      </c>
      <c r="I2193" s="44">
        <v>0.89</v>
      </c>
      <c r="J2193" s="46">
        <v>0</v>
      </c>
      <c r="K2193" s="44">
        <v>0.73</v>
      </c>
      <c r="L2193" s="44">
        <f>ROUND(D2193*((ROUND(F2193*G2193,2)+ROUND(H2193*I2193,2)+ROUND(J2193*K2193,2))),2)</f>
        <v>0</v>
      </c>
    </row>
    <row r="2194" spans="1:12" ht="27.95" customHeight="1">
      <c r="A2194" s="39" t="s">
        <v>574</v>
      </c>
      <c r="B2194" s="45" t="s">
        <v>578</v>
      </c>
      <c r="C2194" s="39" t="s">
        <v>108</v>
      </c>
      <c r="D2194" s="42">
        <v>8.0000000000000004E-4</v>
      </c>
      <c r="E2194" s="42"/>
      <c r="F2194" s="46">
        <v>0</v>
      </c>
      <c r="G2194" s="44">
        <v>1.1100000000000001</v>
      </c>
      <c r="H2194" s="46">
        <v>0</v>
      </c>
      <c r="I2194" s="44">
        <v>0.89</v>
      </c>
      <c r="J2194" s="46">
        <v>0</v>
      </c>
      <c r="K2194" s="44">
        <v>0.73</v>
      </c>
      <c r="L2194" s="44">
        <f>ROUND(D2194*((ROUND(F2194*G2194,2)+ROUND(H2194*I2194,2)+ROUND(J2194*K2194,2))),2)</f>
        <v>0</v>
      </c>
    </row>
    <row r="2195" spans="1:12" ht="15" customHeight="1">
      <c r="A2195" s="3"/>
      <c r="B2195" s="3"/>
      <c r="C2195" s="3"/>
      <c r="D2195" s="3"/>
      <c r="E2195" s="3"/>
      <c r="F2195" s="3"/>
      <c r="G2195" s="3"/>
      <c r="H2195" s="30" t="s">
        <v>111</v>
      </c>
      <c r="I2195" s="30"/>
      <c r="J2195" s="30"/>
      <c r="K2195" s="30"/>
      <c r="L2195" s="29">
        <f>SUM(L2190:L2194)</f>
        <v>0</v>
      </c>
    </row>
    <row r="2196" spans="1:12" ht="15" customHeight="1">
      <c r="A2196" s="3"/>
      <c r="B2196" s="3"/>
      <c r="C2196" s="3"/>
      <c r="D2196" s="3"/>
      <c r="E2196" s="3"/>
      <c r="F2196" s="3"/>
      <c r="G2196" s="3"/>
      <c r="H2196" s="18" t="s">
        <v>39</v>
      </c>
      <c r="I2196" s="18"/>
      <c r="J2196" s="18"/>
      <c r="K2196" s="18"/>
      <c r="L2196" s="32">
        <f>SUM(L2176,L2182,L2188,L2195)</f>
        <v>83.710000000000008</v>
      </c>
    </row>
    <row r="2197" spans="1:12" ht="15" customHeight="1">
      <c r="A2197" s="17" t="s">
        <v>579</v>
      </c>
      <c r="B2197" s="17"/>
      <c r="C2197" s="17"/>
      <c r="D2197" s="17"/>
      <c r="E2197" s="3"/>
      <c r="F2197" s="3"/>
      <c r="G2197" s="3"/>
      <c r="H2197" s="18" t="s">
        <v>13</v>
      </c>
      <c r="I2197" s="18"/>
      <c r="J2197" s="18"/>
      <c r="K2197" s="18"/>
      <c r="L2197" s="19">
        <f>ROUND(SUM(L2196),4)</f>
        <v>83.71</v>
      </c>
    </row>
    <row r="2198" spans="1:12" ht="9.9499999999999993" customHeight="1">
      <c r="A2198" s="3"/>
      <c r="B2198" s="3"/>
      <c r="C2198" s="3"/>
      <c r="D2198" s="3"/>
      <c r="E2198" s="3"/>
      <c r="F2198" s="3"/>
      <c r="G2198" s="3"/>
      <c r="H2198" s="4"/>
      <c r="I2198" s="4"/>
      <c r="J2198" s="4"/>
      <c r="K2198" s="4"/>
      <c r="L2198" s="4"/>
    </row>
    <row r="2199" spans="1:12" ht="20.100000000000001" customHeight="1">
      <c r="A2199" s="5" t="s">
        <v>580</v>
      </c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</row>
    <row r="2200" spans="1:12" ht="12.95" customHeight="1">
      <c r="A2200" s="47" t="s">
        <v>113</v>
      </c>
      <c r="B2200" s="47"/>
      <c r="C2200" s="47"/>
      <c r="D2200" s="48" t="s">
        <v>114</v>
      </c>
      <c r="E2200" s="48"/>
      <c r="F2200" s="24" t="s">
        <v>115</v>
      </c>
      <c r="G2200" s="24"/>
      <c r="H2200" s="24" t="s">
        <v>116</v>
      </c>
      <c r="I2200" s="24"/>
      <c r="J2200" s="24"/>
      <c r="K2200" s="24"/>
      <c r="L2200" s="24" t="s">
        <v>65</v>
      </c>
    </row>
    <row r="2201" spans="1:12" ht="12" customHeight="1">
      <c r="A2201" s="47"/>
      <c r="B2201" s="47"/>
      <c r="C2201" s="47"/>
      <c r="D2201" s="48"/>
      <c r="E2201" s="48"/>
      <c r="F2201" s="8" t="s">
        <v>117</v>
      </c>
      <c r="G2201" s="8" t="s">
        <v>118</v>
      </c>
      <c r="H2201" s="7" t="s">
        <v>117</v>
      </c>
      <c r="I2201" s="7"/>
      <c r="J2201" s="7" t="s">
        <v>118</v>
      </c>
      <c r="K2201" s="7"/>
      <c r="L2201" s="24"/>
    </row>
    <row r="2202" spans="1:12" ht="15" customHeight="1">
      <c r="A2202" s="25" t="s">
        <v>581</v>
      </c>
      <c r="B2202" s="26" t="s">
        <v>582</v>
      </c>
      <c r="C2202" s="26"/>
      <c r="D2202" s="34">
        <v>4.49</v>
      </c>
      <c r="E2202" s="34"/>
      <c r="F2202" s="49">
        <v>0.85</v>
      </c>
      <c r="G2202" s="49">
        <v>0.15</v>
      </c>
      <c r="H2202" s="50">
        <v>0.8145</v>
      </c>
      <c r="I2202" s="50"/>
      <c r="J2202" s="50">
        <v>0.43640000000000001</v>
      </c>
      <c r="K2202" s="50"/>
      <c r="L2202" s="32">
        <f>ROUND(D2202*(ROUND(F2202*H2202,4)+ROUND(G2202*J2202,4)),4)</f>
        <v>3.4024999999999999</v>
      </c>
    </row>
    <row r="2203" spans="1:12" ht="15" customHeight="1">
      <c r="A2203" s="3"/>
      <c r="B2203" s="3"/>
      <c r="C2203" s="3"/>
      <c r="D2203" s="3"/>
      <c r="E2203" s="3"/>
      <c r="F2203" s="3"/>
      <c r="G2203" s="3"/>
      <c r="H2203" s="30" t="s">
        <v>121</v>
      </c>
      <c r="I2203" s="30"/>
      <c r="J2203" s="30"/>
      <c r="K2203" s="30"/>
      <c r="L2203" s="51">
        <f>SUM(L2201:L2202)</f>
        <v>3.4024999999999999</v>
      </c>
    </row>
    <row r="2204" spans="1:12" ht="20.100000000000001" customHeight="1">
      <c r="A2204" s="22" t="s">
        <v>63</v>
      </c>
      <c r="B2204" s="22"/>
      <c r="C2204" s="22"/>
      <c r="D2204" s="22"/>
      <c r="E2204" s="22"/>
      <c r="F2204" s="22"/>
      <c r="G2204" s="23" t="s">
        <v>3</v>
      </c>
      <c r="H2204" s="24" t="s">
        <v>19</v>
      </c>
      <c r="I2204" s="24"/>
      <c r="J2204" s="24" t="s">
        <v>64</v>
      </c>
      <c r="K2204" s="24"/>
      <c r="L2204" s="23" t="s">
        <v>65</v>
      </c>
    </row>
    <row r="2205" spans="1:12" ht="15" customHeight="1">
      <c r="A2205" s="25" t="s">
        <v>583</v>
      </c>
      <c r="B2205" s="33" t="s">
        <v>584</v>
      </c>
      <c r="C2205" s="33"/>
      <c r="D2205" s="33"/>
      <c r="E2205" s="33"/>
      <c r="F2205" s="33"/>
      <c r="G2205" s="25" t="s">
        <v>68</v>
      </c>
      <c r="H2205" s="34">
        <v>7</v>
      </c>
      <c r="I2205" s="34"/>
      <c r="J2205" s="35">
        <v>35.450000000000003</v>
      </c>
      <c r="K2205" s="35"/>
      <c r="L2205" s="36">
        <f>ROUND(ROUND(H2205,8)*J2205,2)</f>
        <v>248.15</v>
      </c>
    </row>
    <row r="2206" spans="1:12" ht="15" customHeight="1">
      <c r="A2206" s="25" t="s">
        <v>69</v>
      </c>
      <c r="B2206" s="33" t="s">
        <v>70</v>
      </c>
      <c r="C2206" s="33"/>
      <c r="D2206" s="33"/>
      <c r="E2206" s="33"/>
      <c r="F2206" s="33"/>
      <c r="G2206" s="25" t="s">
        <v>68</v>
      </c>
      <c r="H2206" s="34">
        <v>11.5</v>
      </c>
      <c r="I2206" s="34"/>
      <c r="J2206" s="35">
        <v>23.6</v>
      </c>
      <c r="K2206" s="35"/>
      <c r="L2206" s="36">
        <f>ROUND(ROUND(H2206,8)*J2206,2)</f>
        <v>271.39999999999998</v>
      </c>
    </row>
    <row r="2207" spans="1:12" ht="15" customHeight="1">
      <c r="A2207" s="25" t="s">
        <v>585</v>
      </c>
      <c r="B2207" s="33" t="s">
        <v>586</v>
      </c>
      <c r="C2207" s="33"/>
      <c r="D2207" s="33"/>
      <c r="E2207" s="33"/>
      <c r="F2207" s="33"/>
      <c r="G2207" s="25" t="s">
        <v>68</v>
      </c>
      <c r="H2207" s="34">
        <v>4.5</v>
      </c>
      <c r="I2207" s="34"/>
      <c r="J2207" s="35">
        <v>41.77</v>
      </c>
      <c r="K2207" s="35"/>
      <c r="L2207" s="36">
        <f>ROUND(ROUND(H2207,8)*J2207,2)</f>
        <v>187.97</v>
      </c>
    </row>
    <row r="2208" spans="1:12" ht="15" customHeight="1">
      <c r="A2208" s="3"/>
      <c r="B2208" s="3"/>
      <c r="C2208" s="3"/>
      <c r="D2208" s="3"/>
      <c r="E2208" s="3"/>
      <c r="F2208" s="3"/>
      <c r="G2208" s="3"/>
      <c r="H2208" s="30" t="s">
        <v>71</v>
      </c>
      <c r="I2208" s="30"/>
      <c r="J2208" s="30"/>
      <c r="K2208" s="30"/>
      <c r="L2208" s="37">
        <f>SUM(L2205:L2207)</f>
        <v>707.52</v>
      </c>
    </row>
    <row r="2209" spans="1:12" ht="15" customHeight="1">
      <c r="A2209" s="3"/>
      <c r="B2209" s="3"/>
      <c r="C2209" s="3"/>
      <c r="D2209" s="3"/>
      <c r="E2209" s="3"/>
      <c r="F2209" s="3"/>
      <c r="G2209" s="3"/>
      <c r="H2209" s="18" t="s">
        <v>72</v>
      </c>
      <c r="I2209" s="18"/>
      <c r="J2209" s="18"/>
      <c r="K2209" s="18"/>
      <c r="L2209" s="32">
        <f>SUM(L2203,L2208)</f>
        <v>710.92250000000001</v>
      </c>
    </row>
    <row r="2210" spans="1:12" ht="15" customHeight="1">
      <c r="A2210" s="3"/>
      <c r="B2210" s="3"/>
      <c r="C2210" s="3"/>
      <c r="D2210" s="3"/>
      <c r="E2210" s="3"/>
      <c r="F2210" s="3"/>
      <c r="G2210" s="3"/>
      <c r="H2210" s="18" t="s">
        <v>73</v>
      </c>
      <c r="I2210" s="18"/>
      <c r="J2210" s="18"/>
      <c r="K2210" s="18"/>
      <c r="L2210" s="38">
        <v>1</v>
      </c>
    </row>
    <row r="2211" spans="1:12" ht="15" customHeight="1">
      <c r="A2211" s="3"/>
      <c r="B2211" s="3"/>
      <c r="C2211" s="3"/>
      <c r="D2211" s="3"/>
      <c r="E2211" s="3"/>
      <c r="F2211" s="3"/>
      <c r="G2211" s="3"/>
      <c r="H2211" s="18" t="s">
        <v>74</v>
      </c>
      <c r="I2211" s="18"/>
      <c r="J2211" s="18"/>
      <c r="K2211" s="18"/>
      <c r="L2211" s="32">
        <f>ROUND(L2209/L2210,4)</f>
        <v>710.92250000000001</v>
      </c>
    </row>
    <row r="2212" spans="1:12" ht="20.100000000000001" customHeight="1">
      <c r="A2212" s="22" t="s">
        <v>75</v>
      </c>
      <c r="B2212" s="22"/>
      <c r="C2212" s="22"/>
      <c r="D2212" s="22"/>
      <c r="E2212" s="22"/>
      <c r="F2212" s="22"/>
      <c r="G2212" s="23" t="s">
        <v>3</v>
      </c>
      <c r="H2212" s="24" t="s">
        <v>19</v>
      </c>
      <c r="I2212" s="24"/>
      <c r="J2212" s="24" t="s">
        <v>76</v>
      </c>
      <c r="K2212" s="24"/>
      <c r="L2212" s="23" t="s">
        <v>20</v>
      </c>
    </row>
    <row r="2213" spans="1:12" ht="15" customHeight="1">
      <c r="A2213" s="25" t="s">
        <v>587</v>
      </c>
      <c r="B2213" s="26" t="s">
        <v>588</v>
      </c>
      <c r="C2213" s="26"/>
      <c r="D2213" s="26"/>
      <c r="E2213" s="26"/>
      <c r="F2213" s="26"/>
      <c r="G2213" s="25" t="s">
        <v>589</v>
      </c>
      <c r="H2213" s="34">
        <v>3.37</v>
      </c>
      <c r="I2213" s="34"/>
      <c r="J2213" s="28">
        <v>33.700000000000003</v>
      </c>
      <c r="K2213" s="28"/>
      <c r="L2213" s="29">
        <f>ROUND(ROUND(H2213,8)*J2213,2)</f>
        <v>113.57</v>
      </c>
    </row>
    <row r="2214" spans="1:12" ht="15.95" customHeight="1">
      <c r="A2214" s="25" t="s">
        <v>590</v>
      </c>
      <c r="B2214" s="26" t="s">
        <v>591</v>
      </c>
      <c r="C2214" s="26"/>
      <c r="D2214" s="26"/>
      <c r="E2214" s="26"/>
      <c r="F2214" s="26"/>
      <c r="G2214" s="25" t="s">
        <v>81</v>
      </c>
      <c r="H2214" s="34">
        <v>1.1000000000000001</v>
      </c>
      <c r="I2214" s="34"/>
      <c r="J2214" s="28">
        <v>22.76</v>
      </c>
      <c r="K2214" s="28"/>
      <c r="L2214" s="29">
        <f>ROUND(ROUND(H2214,8)*J2214,2)</f>
        <v>25.04</v>
      </c>
    </row>
    <row r="2215" spans="1:12" ht="15.95" customHeight="1">
      <c r="A2215" s="25" t="s">
        <v>592</v>
      </c>
      <c r="B2215" s="26" t="s">
        <v>593</v>
      </c>
      <c r="C2215" s="26"/>
      <c r="D2215" s="26"/>
      <c r="E2215" s="26"/>
      <c r="F2215" s="26"/>
      <c r="G2215" s="25" t="s">
        <v>594</v>
      </c>
      <c r="H2215" s="34">
        <v>6.7407000000000004</v>
      </c>
      <c r="I2215" s="34"/>
      <c r="J2215" s="28">
        <v>31.67</v>
      </c>
      <c r="K2215" s="28"/>
      <c r="L2215" s="29">
        <f>ROUND(ROUND(H2215,8)*J2215,2)</f>
        <v>213.48</v>
      </c>
    </row>
    <row r="2216" spans="1:12" ht="15.95" customHeight="1">
      <c r="A2216" s="25" t="s">
        <v>595</v>
      </c>
      <c r="B2216" s="26" t="s">
        <v>596</v>
      </c>
      <c r="C2216" s="26"/>
      <c r="D2216" s="26"/>
      <c r="E2216" s="26"/>
      <c r="F2216" s="26"/>
      <c r="G2216" s="25" t="s">
        <v>594</v>
      </c>
      <c r="H2216" s="34">
        <v>1.4318</v>
      </c>
      <c r="I2216" s="34"/>
      <c r="J2216" s="28">
        <v>51.06</v>
      </c>
      <c r="K2216" s="28"/>
      <c r="L2216" s="29">
        <f>ROUND(ROUND(H2216,8)*J2216,2)</f>
        <v>73.11</v>
      </c>
    </row>
    <row r="2217" spans="1:12" ht="15" customHeight="1">
      <c r="A2217" s="3"/>
      <c r="B2217" s="3"/>
      <c r="C2217" s="3"/>
      <c r="D2217" s="3"/>
      <c r="E2217" s="3"/>
      <c r="F2217" s="3"/>
      <c r="G2217" s="3"/>
      <c r="H2217" s="30" t="s">
        <v>87</v>
      </c>
      <c r="I2217" s="30"/>
      <c r="J2217" s="30"/>
      <c r="K2217" s="30"/>
      <c r="L2217" s="31">
        <f>SUM(L2213:L2216)</f>
        <v>425.2</v>
      </c>
    </row>
    <row r="2218" spans="1:12" ht="15" customHeight="1">
      <c r="A2218" s="22" t="s">
        <v>90</v>
      </c>
      <c r="B2218" s="22"/>
      <c r="C2218" s="22"/>
      <c r="D2218" s="7" t="s">
        <v>91</v>
      </c>
      <c r="E2218" s="7"/>
      <c r="F2218" s="7" t="s">
        <v>92</v>
      </c>
      <c r="G2218" s="7"/>
      <c r="H2218" s="7" t="s">
        <v>19</v>
      </c>
      <c r="I2218" s="7"/>
      <c r="J2218" s="7" t="s">
        <v>5</v>
      </c>
      <c r="K2218" s="7"/>
      <c r="L2218" s="8" t="s">
        <v>20</v>
      </c>
    </row>
    <row r="2219" spans="1:12" ht="20.100000000000001" customHeight="1">
      <c r="A2219" s="39" t="s">
        <v>587</v>
      </c>
      <c r="B2219" s="40" t="s">
        <v>597</v>
      </c>
      <c r="C2219" s="40"/>
      <c r="D2219" s="41" t="s">
        <v>94</v>
      </c>
      <c r="E2219" s="41"/>
      <c r="F2219" s="41" t="s">
        <v>95</v>
      </c>
      <c r="G2219" s="41"/>
      <c r="H2219" s="42">
        <v>3.3700000000000002E-3</v>
      </c>
      <c r="I2219" s="42"/>
      <c r="J2219" s="43">
        <v>35.43</v>
      </c>
      <c r="K2219" s="43"/>
      <c r="L2219" s="44">
        <f>ROUND(ROUND(H2219,8)*J2219,2)</f>
        <v>0.12</v>
      </c>
    </row>
    <row r="2220" spans="1:12" ht="27.95" customHeight="1">
      <c r="A2220" s="39" t="s">
        <v>590</v>
      </c>
      <c r="B2220" s="40" t="s">
        <v>598</v>
      </c>
      <c r="C2220" s="40"/>
      <c r="D2220" s="41" t="s">
        <v>94</v>
      </c>
      <c r="E2220" s="41"/>
      <c r="F2220" s="41" t="s">
        <v>95</v>
      </c>
      <c r="G2220" s="41"/>
      <c r="H2220" s="42">
        <v>1.2700000000000001E-3</v>
      </c>
      <c r="I2220" s="42"/>
      <c r="J2220" s="43">
        <v>35.43</v>
      </c>
      <c r="K2220" s="43"/>
      <c r="L2220" s="44">
        <f>ROUND(ROUND(H2220,8)*J2220,2)</f>
        <v>0.04</v>
      </c>
    </row>
    <row r="2221" spans="1:12" ht="27.95" customHeight="1">
      <c r="A2221" s="39" t="s">
        <v>592</v>
      </c>
      <c r="B2221" s="40" t="s">
        <v>599</v>
      </c>
      <c r="C2221" s="40"/>
      <c r="D2221" s="41" t="s">
        <v>94</v>
      </c>
      <c r="E2221" s="41"/>
      <c r="F2221" s="41" t="s">
        <v>95</v>
      </c>
      <c r="G2221" s="41"/>
      <c r="H2221" s="42">
        <v>1.422E-2</v>
      </c>
      <c r="I2221" s="42"/>
      <c r="J2221" s="43">
        <v>35.43</v>
      </c>
      <c r="K2221" s="43"/>
      <c r="L2221" s="44">
        <f>ROUND(ROUND(H2221,8)*J2221,2)</f>
        <v>0.5</v>
      </c>
    </row>
    <row r="2222" spans="1:12" ht="27.95" customHeight="1">
      <c r="A2222" s="39" t="s">
        <v>595</v>
      </c>
      <c r="B2222" s="40" t="s">
        <v>600</v>
      </c>
      <c r="C2222" s="40"/>
      <c r="D2222" s="41" t="s">
        <v>94</v>
      </c>
      <c r="E2222" s="41"/>
      <c r="F2222" s="41" t="s">
        <v>95</v>
      </c>
      <c r="G2222" s="41"/>
      <c r="H2222" s="42">
        <v>5.1700000000000001E-3</v>
      </c>
      <c r="I2222" s="42"/>
      <c r="J2222" s="43">
        <v>35.43</v>
      </c>
      <c r="K2222" s="43"/>
      <c r="L2222" s="44">
        <f>ROUND(ROUND(H2222,8)*J2222,2)</f>
        <v>0.18</v>
      </c>
    </row>
    <row r="2223" spans="1:12" ht="15" customHeight="1">
      <c r="A2223" s="3"/>
      <c r="B2223" s="3"/>
      <c r="C2223" s="3"/>
      <c r="D2223" s="3"/>
      <c r="E2223" s="3"/>
      <c r="F2223" s="3"/>
      <c r="G2223" s="3"/>
      <c r="H2223" s="30" t="s">
        <v>98</v>
      </c>
      <c r="I2223" s="30"/>
      <c r="J2223" s="30"/>
      <c r="K2223" s="30"/>
      <c r="L2223" s="29">
        <f>SUM(L2219:L2222)</f>
        <v>0.84000000000000008</v>
      </c>
    </row>
    <row r="2224" spans="1:12" ht="12.95" customHeight="1">
      <c r="A2224" s="22" t="s">
        <v>99</v>
      </c>
      <c r="B2224" s="22"/>
      <c r="C2224" s="7" t="s">
        <v>100</v>
      </c>
      <c r="D2224" s="7" t="s">
        <v>101</v>
      </c>
      <c r="E2224" s="7"/>
      <c r="F2224" s="7" t="s">
        <v>102</v>
      </c>
      <c r="G2224" s="7"/>
      <c r="H2224" s="7" t="s">
        <v>103</v>
      </c>
      <c r="I2224" s="7"/>
      <c r="J2224" s="7" t="s">
        <v>104</v>
      </c>
      <c r="K2224" s="7"/>
      <c r="L2224" s="7" t="s">
        <v>20</v>
      </c>
    </row>
    <row r="2225" spans="1:12" ht="12" customHeight="1">
      <c r="A2225" s="22"/>
      <c r="B2225" s="22"/>
      <c r="C2225" s="7"/>
      <c r="D2225" s="7"/>
      <c r="E2225" s="7"/>
      <c r="F2225" s="8" t="s">
        <v>105</v>
      </c>
      <c r="G2225" s="8" t="s">
        <v>106</v>
      </c>
      <c r="H2225" s="8" t="s">
        <v>105</v>
      </c>
      <c r="I2225" s="8" t="s">
        <v>106</v>
      </c>
      <c r="J2225" s="8" t="s">
        <v>105</v>
      </c>
      <c r="K2225" s="8" t="s">
        <v>106</v>
      </c>
      <c r="L2225" s="7"/>
    </row>
    <row r="2226" spans="1:12" ht="27.95" customHeight="1">
      <c r="A2226" s="39" t="s">
        <v>587</v>
      </c>
      <c r="B2226" s="45" t="s">
        <v>597</v>
      </c>
      <c r="C2226" s="39" t="s">
        <v>108</v>
      </c>
      <c r="D2226" s="42">
        <v>3.3700000000000002E-3</v>
      </c>
      <c r="E2226" s="42"/>
      <c r="F2226" s="46">
        <v>0</v>
      </c>
      <c r="G2226" s="44">
        <v>1.1100000000000001</v>
      </c>
      <c r="H2226" s="46">
        <v>0</v>
      </c>
      <c r="I2226" s="44">
        <v>0.89</v>
      </c>
      <c r="J2226" s="46">
        <v>0</v>
      </c>
      <c r="K2226" s="44">
        <v>0.73</v>
      </c>
      <c r="L2226" s="44">
        <f>ROUND(D2226*((ROUND(F2226*G2226,2)+ROUND(H2226*I2226,2)+ROUND(J2226*K2226,2))),2)</f>
        <v>0</v>
      </c>
    </row>
    <row r="2227" spans="1:12" ht="36" customHeight="1">
      <c r="A2227" s="39" t="s">
        <v>590</v>
      </c>
      <c r="B2227" s="45" t="s">
        <v>598</v>
      </c>
      <c r="C2227" s="39" t="s">
        <v>108</v>
      </c>
      <c r="D2227" s="42">
        <v>1.2700000000000001E-3</v>
      </c>
      <c r="E2227" s="42"/>
      <c r="F2227" s="46">
        <v>0</v>
      </c>
      <c r="G2227" s="44">
        <v>1.1100000000000001</v>
      </c>
      <c r="H2227" s="46">
        <v>0</v>
      </c>
      <c r="I2227" s="44">
        <v>0.89</v>
      </c>
      <c r="J2227" s="46">
        <v>0</v>
      </c>
      <c r="K2227" s="44">
        <v>0.73</v>
      </c>
      <c r="L2227" s="44">
        <f>ROUND(D2227*((ROUND(F2227*G2227,2)+ROUND(H2227*I2227,2)+ROUND(J2227*K2227,2))),2)</f>
        <v>0</v>
      </c>
    </row>
    <row r="2228" spans="1:12" ht="36" customHeight="1">
      <c r="A2228" s="39" t="s">
        <v>592</v>
      </c>
      <c r="B2228" s="45" t="s">
        <v>599</v>
      </c>
      <c r="C2228" s="39" t="s">
        <v>108</v>
      </c>
      <c r="D2228" s="42">
        <v>1.422E-2</v>
      </c>
      <c r="E2228" s="42"/>
      <c r="F2228" s="46">
        <v>0</v>
      </c>
      <c r="G2228" s="44">
        <v>1.1100000000000001</v>
      </c>
      <c r="H2228" s="46">
        <v>0</v>
      </c>
      <c r="I2228" s="44">
        <v>0.89</v>
      </c>
      <c r="J2228" s="46">
        <v>0</v>
      </c>
      <c r="K2228" s="44">
        <v>0.73</v>
      </c>
      <c r="L2228" s="44">
        <f>ROUND(D2228*((ROUND(F2228*G2228,2)+ROUND(H2228*I2228,2)+ROUND(J2228*K2228,2))),2)</f>
        <v>0</v>
      </c>
    </row>
    <row r="2229" spans="1:12" ht="36" customHeight="1">
      <c r="A2229" s="39" t="s">
        <v>595</v>
      </c>
      <c r="B2229" s="45" t="s">
        <v>600</v>
      </c>
      <c r="C2229" s="39" t="s">
        <v>108</v>
      </c>
      <c r="D2229" s="42">
        <v>5.1700000000000001E-3</v>
      </c>
      <c r="E2229" s="42"/>
      <c r="F2229" s="46">
        <v>0</v>
      </c>
      <c r="G2229" s="44">
        <v>1.1100000000000001</v>
      </c>
      <c r="H2229" s="46">
        <v>0</v>
      </c>
      <c r="I2229" s="44">
        <v>0.89</v>
      </c>
      <c r="J2229" s="46">
        <v>0</v>
      </c>
      <c r="K2229" s="44">
        <v>0.73</v>
      </c>
      <c r="L2229" s="44">
        <f>ROUND(D2229*((ROUND(F2229*G2229,2)+ROUND(H2229*I2229,2)+ROUND(J2229*K2229,2))),2)</f>
        <v>0</v>
      </c>
    </row>
    <row r="2230" spans="1:12" ht="15" customHeight="1">
      <c r="A2230" s="3"/>
      <c r="B2230" s="3"/>
      <c r="C2230" s="3"/>
      <c r="D2230" s="3"/>
      <c r="E2230" s="3"/>
      <c r="F2230" s="3"/>
      <c r="G2230" s="3"/>
      <c r="H2230" s="30" t="s">
        <v>111</v>
      </c>
      <c r="I2230" s="30"/>
      <c r="J2230" s="30"/>
      <c r="K2230" s="30"/>
      <c r="L2230" s="29">
        <f>SUM(L2225:L2229)</f>
        <v>0</v>
      </c>
    </row>
    <row r="2231" spans="1:12" ht="15" customHeight="1">
      <c r="A2231" s="3"/>
      <c r="B2231" s="3"/>
      <c r="C2231" s="3"/>
      <c r="D2231" s="3"/>
      <c r="E2231" s="3"/>
      <c r="F2231" s="3"/>
      <c r="G2231" s="3"/>
      <c r="H2231" s="18" t="s">
        <v>39</v>
      </c>
      <c r="I2231" s="18"/>
      <c r="J2231" s="18"/>
      <c r="K2231" s="18"/>
      <c r="L2231" s="32">
        <f>SUM(L2211,L2217,L2223,L2230)</f>
        <v>1136.9624999999999</v>
      </c>
    </row>
    <row r="2232" spans="1:12" ht="15" customHeight="1">
      <c r="A2232" s="17" t="s">
        <v>601</v>
      </c>
      <c r="B2232" s="17"/>
      <c r="C2232" s="17"/>
      <c r="D2232" s="17"/>
      <c r="E2232" s="3"/>
      <c r="F2232" s="3"/>
      <c r="G2232" s="3"/>
      <c r="H2232" s="18" t="s">
        <v>13</v>
      </c>
      <c r="I2232" s="18"/>
      <c r="J2232" s="18"/>
      <c r="K2232" s="18"/>
      <c r="L2232" s="19">
        <f>ROUND(SUM(L2231),4)</f>
        <v>1136.9625000000001</v>
      </c>
    </row>
    <row r="2233" spans="1:12" ht="9.9499999999999993" customHeight="1">
      <c r="A2233" s="3"/>
      <c r="B2233" s="3"/>
      <c r="C2233" s="3"/>
      <c r="D2233" s="3"/>
      <c r="E2233" s="3"/>
      <c r="F2233" s="3"/>
      <c r="G2233" s="3"/>
      <c r="H2233" s="4"/>
      <c r="I2233" s="4"/>
      <c r="J2233" s="4"/>
      <c r="K2233" s="4"/>
      <c r="L2233" s="4"/>
    </row>
    <row r="2234" spans="1:12" ht="20.100000000000001" customHeight="1">
      <c r="A2234" s="5" t="s">
        <v>602</v>
      </c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</row>
    <row r="2235" spans="1:12" ht="20.100000000000001" customHeight="1">
      <c r="A2235" s="22" t="s">
        <v>18</v>
      </c>
      <c r="B2235" s="22"/>
      <c r="C2235" s="22"/>
      <c r="D2235" s="22"/>
      <c r="E2235" s="22"/>
      <c r="F2235" s="22"/>
      <c r="G2235" s="23" t="s">
        <v>3</v>
      </c>
      <c r="H2235" s="24" t="s">
        <v>19</v>
      </c>
      <c r="I2235" s="24"/>
      <c r="J2235" s="24" t="s">
        <v>5</v>
      </c>
      <c r="K2235" s="24"/>
      <c r="L2235" s="23" t="s">
        <v>20</v>
      </c>
    </row>
    <row r="2236" spans="1:12" ht="15" customHeight="1">
      <c r="A2236" s="25" t="s">
        <v>311</v>
      </c>
      <c r="B2236" s="26" t="s">
        <v>312</v>
      </c>
      <c r="C2236" s="26"/>
      <c r="D2236" s="26"/>
      <c r="E2236" s="26"/>
      <c r="F2236" s="26"/>
      <c r="G2236" s="25" t="s">
        <v>84</v>
      </c>
      <c r="H2236" s="27">
        <v>11.94</v>
      </c>
      <c r="I2236" s="27"/>
      <c r="J2236" s="28">
        <v>13.75</v>
      </c>
      <c r="K2236" s="28"/>
      <c r="L2236" s="29">
        <f>ROUND(ROUND(H2236,8)*J2236,2)</f>
        <v>164.18</v>
      </c>
    </row>
    <row r="2237" spans="1:12" ht="15" customHeight="1">
      <c r="A2237" s="25" t="s">
        <v>603</v>
      </c>
      <c r="B2237" s="26" t="s">
        <v>604</v>
      </c>
      <c r="C2237" s="26"/>
      <c r="D2237" s="26"/>
      <c r="E2237" s="26"/>
      <c r="F2237" s="26"/>
      <c r="G2237" s="25" t="s">
        <v>84</v>
      </c>
      <c r="H2237" s="27">
        <v>10.65</v>
      </c>
      <c r="I2237" s="27"/>
      <c r="J2237" s="28">
        <v>14.86</v>
      </c>
      <c r="K2237" s="28"/>
      <c r="L2237" s="29">
        <f>ROUND(ROUND(H2237,8)*J2237,2)</f>
        <v>158.26</v>
      </c>
    </row>
    <row r="2238" spans="1:12" ht="15.95" customHeight="1">
      <c r="A2238" s="25" t="s">
        <v>605</v>
      </c>
      <c r="B2238" s="26" t="s">
        <v>606</v>
      </c>
      <c r="C2238" s="26"/>
      <c r="D2238" s="26"/>
      <c r="E2238" s="26"/>
      <c r="F2238" s="26"/>
      <c r="G2238" s="25" t="s">
        <v>26</v>
      </c>
      <c r="H2238" s="27">
        <v>0.28999999999999998</v>
      </c>
      <c r="I2238" s="27"/>
      <c r="J2238" s="28">
        <v>482.89</v>
      </c>
      <c r="K2238" s="28"/>
      <c r="L2238" s="29">
        <f>ROUND(ROUND(H2238,8)*J2238,2)</f>
        <v>140.04</v>
      </c>
    </row>
    <row r="2239" spans="1:12" ht="15.95" customHeight="1">
      <c r="A2239" s="25" t="s">
        <v>303</v>
      </c>
      <c r="B2239" s="26" t="s">
        <v>304</v>
      </c>
      <c r="C2239" s="26"/>
      <c r="D2239" s="26"/>
      <c r="E2239" s="26"/>
      <c r="F2239" s="26"/>
      <c r="G2239" s="25" t="s">
        <v>31</v>
      </c>
      <c r="H2239" s="27">
        <v>1.4</v>
      </c>
      <c r="I2239" s="27"/>
      <c r="J2239" s="28">
        <v>74.94</v>
      </c>
      <c r="K2239" s="28"/>
      <c r="L2239" s="29">
        <f>ROUND(ROUND(H2239,8)*J2239,2)</f>
        <v>104.92</v>
      </c>
    </row>
    <row r="2240" spans="1:12" ht="15" customHeight="1">
      <c r="A2240" s="3"/>
      <c r="B2240" s="3"/>
      <c r="C2240" s="3"/>
      <c r="D2240" s="3"/>
      <c r="E2240" s="3"/>
      <c r="F2240" s="3"/>
      <c r="G2240" s="3"/>
      <c r="H2240" s="30" t="s">
        <v>38</v>
      </c>
      <c r="I2240" s="30"/>
      <c r="J2240" s="30"/>
      <c r="K2240" s="30"/>
      <c r="L2240" s="31">
        <f>SUM(L2236:L2239)</f>
        <v>567.4</v>
      </c>
    </row>
    <row r="2241" spans="1:12" ht="15" customHeight="1">
      <c r="A2241" s="3"/>
      <c r="B2241" s="3"/>
      <c r="C2241" s="3"/>
      <c r="D2241" s="3"/>
      <c r="E2241" s="3"/>
      <c r="F2241" s="3"/>
      <c r="G2241" s="3"/>
      <c r="H2241" s="18" t="s">
        <v>39</v>
      </c>
      <c r="I2241" s="18"/>
      <c r="J2241" s="18"/>
      <c r="K2241" s="18"/>
      <c r="L2241" s="32">
        <f>SUM(L2240)</f>
        <v>567.4</v>
      </c>
    </row>
    <row r="2242" spans="1:12" ht="15" customHeight="1">
      <c r="A2242" s="17" t="s">
        <v>607</v>
      </c>
      <c r="B2242" s="17"/>
      <c r="C2242" s="17"/>
      <c r="D2242" s="17"/>
      <c r="E2242" s="3"/>
      <c r="F2242" s="3"/>
      <c r="G2242" s="3"/>
      <c r="H2242" s="18" t="s">
        <v>13</v>
      </c>
      <c r="I2242" s="18"/>
      <c r="J2242" s="18"/>
      <c r="K2242" s="18"/>
      <c r="L2242" s="19">
        <f>ROUND(SUM(L2241),4)</f>
        <v>567.4</v>
      </c>
    </row>
    <row r="2243" spans="1:12" ht="2.1" customHeight="1">
      <c r="A2243" s="17"/>
      <c r="B2243" s="17"/>
      <c r="C2243" s="17"/>
      <c r="D2243" s="17"/>
      <c r="E2243" s="3"/>
      <c r="F2243" s="3"/>
      <c r="G2243" s="3"/>
      <c r="H2243" s="3"/>
      <c r="I2243" s="3"/>
      <c r="J2243" s="3"/>
      <c r="K2243" s="3"/>
      <c r="L2243" s="3"/>
    </row>
    <row r="2244" spans="1:12" ht="9.9499999999999993" customHeight="1">
      <c r="A2244" s="3"/>
      <c r="B2244" s="3"/>
      <c r="C2244" s="3"/>
      <c r="D2244" s="3"/>
      <c r="E2244" s="3"/>
      <c r="F2244" s="3"/>
      <c r="G2244" s="3"/>
      <c r="H2244" s="4"/>
      <c r="I2244" s="4"/>
      <c r="J2244" s="4"/>
      <c r="K2244" s="4"/>
      <c r="L2244" s="4"/>
    </row>
    <row r="2245" spans="1:12" ht="20.100000000000001" customHeight="1">
      <c r="A2245" s="5" t="s">
        <v>608</v>
      </c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</row>
    <row r="2246" spans="1:12" ht="20.100000000000001" customHeight="1">
      <c r="A2246" s="22" t="s">
        <v>18</v>
      </c>
      <c r="B2246" s="22"/>
      <c r="C2246" s="22"/>
      <c r="D2246" s="22"/>
      <c r="E2246" s="22"/>
      <c r="F2246" s="22"/>
      <c r="G2246" s="23" t="s">
        <v>3</v>
      </c>
      <c r="H2246" s="24" t="s">
        <v>19</v>
      </c>
      <c r="I2246" s="24"/>
      <c r="J2246" s="24" t="s">
        <v>5</v>
      </c>
      <c r="K2246" s="24"/>
      <c r="L2246" s="23" t="s">
        <v>20</v>
      </c>
    </row>
    <row r="2247" spans="1:12" ht="15" customHeight="1">
      <c r="A2247" s="25" t="s">
        <v>311</v>
      </c>
      <c r="B2247" s="26" t="s">
        <v>312</v>
      </c>
      <c r="C2247" s="26"/>
      <c r="D2247" s="26"/>
      <c r="E2247" s="26"/>
      <c r="F2247" s="26"/>
      <c r="G2247" s="25" t="s">
        <v>84</v>
      </c>
      <c r="H2247" s="27">
        <v>18.36</v>
      </c>
      <c r="I2247" s="27"/>
      <c r="J2247" s="28">
        <v>13.75</v>
      </c>
      <c r="K2247" s="28"/>
      <c r="L2247" s="29">
        <f>ROUND(ROUND(H2247,8)*J2247,2)</f>
        <v>252.45</v>
      </c>
    </row>
    <row r="2248" spans="1:12" ht="15" customHeight="1">
      <c r="A2248" s="25" t="s">
        <v>603</v>
      </c>
      <c r="B2248" s="26" t="s">
        <v>604</v>
      </c>
      <c r="C2248" s="26"/>
      <c r="D2248" s="26"/>
      <c r="E2248" s="26"/>
      <c r="F2248" s="26"/>
      <c r="G2248" s="25" t="s">
        <v>84</v>
      </c>
      <c r="H2248" s="27">
        <v>62.1</v>
      </c>
      <c r="I2248" s="27"/>
      <c r="J2248" s="28">
        <v>14.86</v>
      </c>
      <c r="K2248" s="28"/>
      <c r="L2248" s="29">
        <f>ROUND(ROUND(H2248,8)*J2248,2)</f>
        <v>922.81</v>
      </c>
    </row>
    <row r="2249" spans="1:12" ht="15.95" customHeight="1">
      <c r="A2249" s="25" t="s">
        <v>605</v>
      </c>
      <c r="B2249" s="26" t="s">
        <v>606</v>
      </c>
      <c r="C2249" s="26"/>
      <c r="D2249" s="26"/>
      <c r="E2249" s="26"/>
      <c r="F2249" s="26"/>
      <c r="G2249" s="25" t="s">
        <v>26</v>
      </c>
      <c r="H2249" s="27">
        <v>2.8</v>
      </c>
      <c r="I2249" s="27"/>
      <c r="J2249" s="28">
        <v>482.89</v>
      </c>
      <c r="K2249" s="28"/>
      <c r="L2249" s="29">
        <f>ROUND(ROUND(H2249,8)*J2249,2)</f>
        <v>1352.09</v>
      </c>
    </row>
    <row r="2250" spans="1:12" ht="15.95" customHeight="1">
      <c r="A2250" s="25" t="s">
        <v>303</v>
      </c>
      <c r="B2250" s="26" t="s">
        <v>304</v>
      </c>
      <c r="C2250" s="26"/>
      <c r="D2250" s="26"/>
      <c r="E2250" s="26"/>
      <c r="F2250" s="26"/>
      <c r="G2250" s="25" t="s">
        <v>31</v>
      </c>
      <c r="H2250" s="27">
        <v>14.3</v>
      </c>
      <c r="I2250" s="27"/>
      <c r="J2250" s="28">
        <v>74.94</v>
      </c>
      <c r="K2250" s="28"/>
      <c r="L2250" s="29">
        <f>ROUND(ROUND(H2250,8)*J2250,2)</f>
        <v>1071.6400000000001</v>
      </c>
    </row>
    <row r="2251" spans="1:12" ht="15" customHeight="1">
      <c r="A2251" s="3"/>
      <c r="B2251" s="3"/>
      <c r="C2251" s="3"/>
      <c r="D2251" s="3"/>
      <c r="E2251" s="3"/>
      <c r="F2251" s="3"/>
      <c r="G2251" s="3"/>
      <c r="H2251" s="30" t="s">
        <v>38</v>
      </c>
      <c r="I2251" s="30"/>
      <c r="J2251" s="30"/>
      <c r="K2251" s="30"/>
      <c r="L2251" s="31">
        <f>SUM(L2247:L2250)</f>
        <v>3598.99</v>
      </c>
    </row>
    <row r="2252" spans="1:12" ht="15" customHeight="1">
      <c r="A2252" s="3"/>
      <c r="B2252" s="3"/>
      <c r="C2252" s="3"/>
      <c r="D2252" s="3"/>
      <c r="E2252" s="3"/>
      <c r="F2252" s="3"/>
      <c r="G2252" s="3"/>
      <c r="H2252" s="18" t="s">
        <v>39</v>
      </c>
      <c r="I2252" s="18"/>
      <c r="J2252" s="18"/>
      <c r="K2252" s="18"/>
      <c r="L2252" s="32">
        <f>SUM(L2251)</f>
        <v>3598.99</v>
      </c>
    </row>
    <row r="2253" spans="1:12" ht="15" customHeight="1">
      <c r="A2253" s="17" t="s">
        <v>607</v>
      </c>
      <c r="B2253" s="17"/>
      <c r="C2253" s="17"/>
      <c r="D2253" s="17"/>
      <c r="E2253" s="3"/>
      <c r="F2253" s="3"/>
      <c r="G2253" s="3"/>
      <c r="H2253" s="18" t="s">
        <v>13</v>
      </c>
      <c r="I2253" s="18"/>
      <c r="J2253" s="18"/>
      <c r="K2253" s="18"/>
      <c r="L2253" s="19">
        <f>ROUND(SUM(L2252),4)</f>
        <v>3598.99</v>
      </c>
    </row>
    <row r="2254" spans="1:12" ht="2.1" customHeight="1">
      <c r="A2254" s="17"/>
      <c r="B2254" s="17"/>
      <c r="C2254" s="17"/>
      <c r="D2254" s="17"/>
      <c r="E2254" s="3"/>
      <c r="F2254" s="3"/>
      <c r="G2254" s="3"/>
      <c r="H2254" s="3"/>
      <c r="I2254" s="3"/>
      <c r="J2254" s="3"/>
      <c r="K2254" s="3"/>
      <c r="L2254" s="3"/>
    </row>
    <row r="2255" spans="1:12" ht="9.9499999999999993" customHeight="1">
      <c r="A2255" s="3"/>
      <c r="B2255" s="3"/>
      <c r="C2255" s="3"/>
      <c r="D2255" s="3"/>
      <c r="E2255" s="3"/>
      <c r="F2255" s="3"/>
      <c r="G2255" s="3"/>
      <c r="H2255" s="4"/>
      <c r="I2255" s="4"/>
      <c r="J2255" s="4"/>
      <c r="K2255" s="4"/>
      <c r="L2255" s="4"/>
    </row>
    <row r="2256" spans="1:12" ht="20.100000000000001" customHeight="1">
      <c r="A2256" s="5" t="s">
        <v>609</v>
      </c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</row>
    <row r="2257" spans="1:12" ht="20.100000000000001" customHeight="1">
      <c r="A2257" s="22" t="s">
        <v>75</v>
      </c>
      <c r="B2257" s="22"/>
      <c r="C2257" s="22"/>
      <c r="D2257" s="22"/>
      <c r="E2257" s="22"/>
      <c r="F2257" s="22"/>
      <c r="G2257" s="23" t="s">
        <v>3</v>
      </c>
      <c r="H2257" s="24" t="s">
        <v>19</v>
      </c>
      <c r="I2257" s="24"/>
      <c r="J2257" s="24" t="s">
        <v>76</v>
      </c>
      <c r="K2257" s="24"/>
      <c r="L2257" s="23" t="s">
        <v>20</v>
      </c>
    </row>
    <row r="2258" spans="1:12" ht="15" customHeight="1">
      <c r="A2258" s="25" t="s">
        <v>610</v>
      </c>
      <c r="B2258" s="26" t="s">
        <v>611</v>
      </c>
      <c r="C2258" s="26"/>
      <c r="D2258" s="26"/>
      <c r="E2258" s="26"/>
      <c r="F2258" s="26"/>
      <c r="G2258" s="25" t="s">
        <v>612</v>
      </c>
      <c r="H2258" s="34">
        <v>1</v>
      </c>
      <c r="I2258" s="34"/>
      <c r="J2258" s="28">
        <v>103685.29</v>
      </c>
      <c r="K2258" s="28"/>
      <c r="L2258" s="29">
        <f>ROUND(ROUND(H2258,8)*J2258,2)</f>
        <v>103685.29</v>
      </c>
    </row>
    <row r="2259" spans="1:12" ht="15" customHeight="1">
      <c r="A2259" s="3"/>
      <c r="B2259" s="3"/>
      <c r="C2259" s="3"/>
      <c r="D2259" s="3"/>
      <c r="E2259" s="3"/>
      <c r="F2259" s="3"/>
      <c r="G2259" s="3"/>
      <c r="H2259" s="30" t="s">
        <v>87</v>
      </c>
      <c r="I2259" s="30"/>
      <c r="J2259" s="30"/>
      <c r="K2259" s="30"/>
      <c r="L2259" s="31">
        <f>SUM(L2258:L2258)</f>
        <v>103685.29</v>
      </c>
    </row>
    <row r="2260" spans="1:12" ht="15" customHeight="1">
      <c r="A2260" s="3"/>
      <c r="B2260" s="3"/>
      <c r="C2260" s="3"/>
      <c r="D2260" s="3"/>
      <c r="E2260" s="3"/>
      <c r="F2260" s="3"/>
      <c r="G2260" s="3"/>
      <c r="H2260" s="18" t="s">
        <v>39</v>
      </c>
      <c r="I2260" s="18"/>
      <c r="J2260" s="18"/>
      <c r="K2260" s="18"/>
      <c r="L2260" s="32">
        <f>SUM(L2259)</f>
        <v>103685.29</v>
      </c>
    </row>
    <row r="2261" spans="1:12" ht="15" customHeight="1">
      <c r="A2261" s="17" t="s">
        <v>613</v>
      </c>
      <c r="B2261" s="17"/>
      <c r="C2261" s="17"/>
      <c r="D2261" s="17"/>
      <c r="E2261" s="3"/>
      <c r="F2261" s="3"/>
      <c r="G2261" s="3"/>
      <c r="H2261" s="18" t="s">
        <v>13</v>
      </c>
      <c r="I2261" s="18"/>
      <c r="J2261" s="18"/>
      <c r="K2261" s="18"/>
      <c r="L2261" s="19">
        <f>ROUND(SUM(L2260),4)</f>
        <v>103685.29</v>
      </c>
    </row>
    <row r="2262" spans="1:12" ht="9.9499999999999993" customHeight="1">
      <c r="A2262" s="3"/>
      <c r="B2262" s="3"/>
      <c r="C2262" s="3"/>
      <c r="D2262" s="3"/>
      <c r="E2262" s="3"/>
      <c r="F2262" s="3"/>
      <c r="G2262" s="3"/>
      <c r="H2262" s="4"/>
      <c r="I2262" s="4"/>
      <c r="J2262" s="4"/>
      <c r="K2262" s="4"/>
      <c r="L2262" s="4"/>
    </row>
    <row r="2263" spans="1:12" ht="20.100000000000001" customHeight="1">
      <c r="A2263" s="5" t="s">
        <v>614</v>
      </c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</row>
    <row r="2264" spans="1:12" ht="20.100000000000001" customHeight="1">
      <c r="A2264" s="22" t="s">
        <v>75</v>
      </c>
      <c r="B2264" s="22"/>
      <c r="C2264" s="22"/>
      <c r="D2264" s="22"/>
      <c r="E2264" s="22"/>
      <c r="F2264" s="22"/>
      <c r="G2264" s="23" t="s">
        <v>3</v>
      </c>
      <c r="H2264" s="24" t="s">
        <v>19</v>
      </c>
      <c r="I2264" s="24"/>
      <c r="J2264" s="24" t="s">
        <v>76</v>
      </c>
      <c r="K2264" s="24"/>
      <c r="L2264" s="23" t="s">
        <v>20</v>
      </c>
    </row>
    <row r="2265" spans="1:12" ht="15" customHeight="1">
      <c r="A2265" s="25" t="s">
        <v>615</v>
      </c>
      <c r="B2265" s="26" t="s">
        <v>616</v>
      </c>
      <c r="C2265" s="26"/>
      <c r="D2265" s="26"/>
      <c r="E2265" s="26"/>
      <c r="F2265" s="26"/>
      <c r="G2265" s="25" t="s">
        <v>617</v>
      </c>
      <c r="H2265" s="34">
        <v>1</v>
      </c>
      <c r="I2265" s="34"/>
      <c r="J2265" s="28">
        <v>15847.03</v>
      </c>
      <c r="K2265" s="28"/>
      <c r="L2265" s="29">
        <f>ROUND(ROUND(H2265,8)*J2265,2)</f>
        <v>15847.03</v>
      </c>
    </row>
    <row r="2266" spans="1:12" ht="15" customHeight="1">
      <c r="A2266" s="3"/>
      <c r="B2266" s="3"/>
      <c r="C2266" s="3"/>
      <c r="D2266" s="3"/>
      <c r="E2266" s="3"/>
      <c r="F2266" s="3"/>
      <c r="G2266" s="3"/>
      <c r="H2266" s="30" t="s">
        <v>87</v>
      </c>
      <c r="I2266" s="30"/>
      <c r="J2266" s="30"/>
      <c r="K2266" s="30"/>
      <c r="L2266" s="31">
        <f>SUM(L2265:L2265)</f>
        <v>15847.03</v>
      </c>
    </row>
    <row r="2267" spans="1:12" ht="15" customHeight="1">
      <c r="A2267" s="3"/>
      <c r="B2267" s="3"/>
      <c r="C2267" s="3"/>
      <c r="D2267" s="3"/>
      <c r="E2267" s="3"/>
      <c r="F2267" s="3"/>
      <c r="G2267" s="3"/>
      <c r="H2267" s="18" t="s">
        <v>39</v>
      </c>
      <c r="I2267" s="18"/>
      <c r="J2267" s="18"/>
      <c r="K2267" s="18"/>
      <c r="L2267" s="32">
        <f>SUM(L2266)</f>
        <v>15847.03</v>
      </c>
    </row>
    <row r="2268" spans="1:12" ht="15" customHeight="1">
      <c r="A2268" s="17" t="s">
        <v>613</v>
      </c>
      <c r="B2268" s="17"/>
      <c r="C2268" s="17"/>
      <c r="D2268" s="17"/>
      <c r="E2268" s="3"/>
      <c r="F2268" s="3"/>
      <c r="G2268" s="3"/>
      <c r="H2268" s="18" t="s">
        <v>13</v>
      </c>
      <c r="I2268" s="18"/>
      <c r="J2268" s="18"/>
      <c r="K2268" s="18"/>
      <c r="L2268" s="19">
        <f>ROUND(SUM(L2267),4)</f>
        <v>15847.03</v>
      </c>
    </row>
    <row r="2269" spans="1:12" ht="9.9499999999999993" customHeight="1">
      <c r="A2269" s="3"/>
      <c r="B2269" s="3"/>
      <c r="C2269" s="3"/>
      <c r="D2269" s="3"/>
      <c r="E2269" s="3"/>
      <c r="F2269" s="3"/>
      <c r="G2269" s="3"/>
      <c r="H2269" s="4"/>
      <c r="I2269" s="4"/>
      <c r="J2269" s="4"/>
      <c r="K2269" s="4"/>
      <c r="L2269" s="4"/>
    </row>
    <row r="2270" spans="1:12" ht="20.100000000000001" customHeight="1">
      <c r="A2270" s="5" t="s">
        <v>618</v>
      </c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</row>
    <row r="2271" spans="1:12" ht="20.100000000000001" customHeight="1">
      <c r="A2271" s="22" t="s">
        <v>75</v>
      </c>
      <c r="B2271" s="22"/>
      <c r="C2271" s="22"/>
      <c r="D2271" s="22"/>
      <c r="E2271" s="22"/>
      <c r="F2271" s="22"/>
      <c r="G2271" s="23" t="s">
        <v>3</v>
      </c>
      <c r="H2271" s="24" t="s">
        <v>19</v>
      </c>
      <c r="I2271" s="24"/>
      <c r="J2271" s="24" t="s">
        <v>76</v>
      </c>
      <c r="K2271" s="24"/>
      <c r="L2271" s="23" t="s">
        <v>20</v>
      </c>
    </row>
    <row r="2272" spans="1:12" ht="15" customHeight="1">
      <c r="A2272" s="25" t="s">
        <v>619</v>
      </c>
      <c r="B2272" s="26" t="s">
        <v>620</v>
      </c>
      <c r="C2272" s="26"/>
      <c r="D2272" s="26"/>
      <c r="E2272" s="26"/>
      <c r="F2272" s="26"/>
      <c r="G2272" s="25" t="s">
        <v>10</v>
      </c>
      <c r="H2272" s="34">
        <v>1</v>
      </c>
      <c r="I2272" s="34"/>
      <c r="J2272" s="28">
        <v>32548.94</v>
      </c>
      <c r="K2272" s="28"/>
      <c r="L2272" s="29">
        <f>ROUND(ROUND(H2272,8)*J2272,2)</f>
        <v>32548.94</v>
      </c>
    </row>
    <row r="2273" spans="1:12" ht="15" customHeight="1">
      <c r="A2273" s="3"/>
      <c r="B2273" s="3"/>
      <c r="C2273" s="3"/>
      <c r="D2273" s="3"/>
      <c r="E2273" s="3"/>
      <c r="F2273" s="3"/>
      <c r="G2273" s="3"/>
      <c r="H2273" s="30" t="s">
        <v>87</v>
      </c>
      <c r="I2273" s="30"/>
      <c r="J2273" s="30"/>
      <c r="K2273" s="30"/>
      <c r="L2273" s="31">
        <f>SUM(L2272:L2272)</f>
        <v>32548.94</v>
      </c>
    </row>
    <row r="2274" spans="1:12" ht="15" customHeight="1">
      <c r="A2274" s="3"/>
      <c r="B2274" s="3"/>
      <c r="C2274" s="3"/>
      <c r="D2274" s="3"/>
      <c r="E2274" s="3"/>
      <c r="F2274" s="3"/>
      <c r="G2274" s="3"/>
      <c r="H2274" s="18" t="s">
        <v>39</v>
      </c>
      <c r="I2274" s="18"/>
      <c r="J2274" s="18"/>
      <c r="K2274" s="18"/>
      <c r="L2274" s="32">
        <f>SUM(L2273)</f>
        <v>32548.94</v>
      </c>
    </row>
    <row r="2275" spans="1:12" ht="15" customHeight="1">
      <c r="A2275" s="17" t="s">
        <v>613</v>
      </c>
      <c r="B2275" s="17"/>
      <c r="C2275" s="17"/>
      <c r="D2275" s="17"/>
      <c r="E2275" s="3"/>
      <c r="F2275" s="3"/>
      <c r="G2275" s="3"/>
      <c r="H2275" s="18" t="s">
        <v>13</v>
      </c>
      <c r="I2275" s="18"/>
      <c r="J2275" s="18"/>
      <c r="K2275" s="18"/>
      <c r="L2275" s="19">
        <f>ROUND(SUM(L2274),4)</f>
        <v>32548.94</v>
      </c>
    </row>
    <row r="2276" spans="1:12" ht="9.9499999999999993" customHeight="1">
      <c r="A2276" s="3"/>
      <c r="B2276" s="3"/>
      <c r="C2276" s="3"/>
      <c r="D2276" s="3"/>
      <c r="E2276" s="3"/>
      <c r="F2276" s="3"/>
      <c r="G2276" s="3"/>
      <c r="H2276" s="4"/>
      <c r="I2276" s="4"/>
      <c r="J2276" s="4"/>
      <c r="K2276" s="4"/>
      <c r="L2276" s="4"/>
    </row>
    <row r="2277" spans="1:12" ht="20.100000000000001" customHeight="1">
      <c r="A2277" s="5" t="s">
        <v>621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</row>
    <row r="2278" spans="1:12" ht="15" customHeight="1">
      <c r="A2278" s="6" t="s">
        <v>622</v>
      </c>
      <c r="B2278" s="6"/>
      <c r="C2278" s="6"/>
      <c r="D2278" s="7" t="s">
        <v>2</v>
      </c>
      <c r="E2278" s="7"/>
      <c r="F2278" s="7"/>
      <c r="G2278" s="8" t="s">
        <v>3</v>
      </c>
      <c r="H2278" s="7" t="s">
        <v>4</v>
      </c>
      <c r="I2278" s="7"/>
      <c r="J2278" s="7" t="s">
        <v>5</v>
      </c>
      <c r="K2278" s="7"/>
      <c r="L2278" s="8" t="s">
        <v>6</v>
      </c>
    </row>
    <row r="2279" spans="1:12" ht="15" customHeight="1">
      <c r="A2279" s="9" t="s">
        <v>623</v>
      </c>
      <c r="B2279" s="10" t="s">
        <v>624</v>
      </c>
      <c r="C2279" s="10"/>
      <c r="D2279" s="11" t="s">
        <v>625</v>
      </c>
      <c r="E2279" s="11"/>
      <c r="F2279" s="11"/>
      <c r="G2279" s="9" t="s">
        <v>617</v>
      </c>
      <c r="H2279" s="12">
        <v>1</v>
      </c>
      <c r="I2279" s="12"/>
      <c r="J2279" s="20">
        <v>27716.99</v>
      </c>
      <c r="K2279" s="20"/>
      <c r="L2279" s="21">
        <f>ROUND(ROUND(H2279,8)*J2279,2)</f>
        <v>27716.99</v>
      </c>
    </row>
    <row r="2280" spans="1:12" ht="15" customHeight="1">
      <c r="A2280" s="3"/>
      <c r="B2280" s="3"/>
      <c r="C2280" s="3"/>
      <c r="D2280" s="3"/>
      <c r="E2280" s="3"/>
      <c r="F2280" s="3"/>
      <c r="G2280" s="3"/>
      <c r="H2280" s="15" t="s">
        <v>626</v>
      </c>
      <c r="I2280" s="15"/>
      <c r="J2280" s="15"/>
      <c r="K2280" s="15"/>
      <c r="L2280" s="16">
        <f>SUM(L2279:L2279)</f>
        <v>27716.99</v>
      </c>
    </row>
    <row r="2281" spans="1:12" ht="15" customHeight="1">
      <c r="A2281" s="3"/>
      <c r="B2281" s="3"/>
      <c r="C2281" s="3"/>
      <c r="D2281" s="3"/>
      <c r="E2281" s="3"/>
      <c r="F2281" s="3"/>
      <c r="G2281" s="3"/>
      <c r="H2281" s="18" t="s">
        <v>13</v>
      </c>
      <c r="I2281" s="18"/>
      <c r="J2281" s="18"/>
      <c r="K2281" s="18"/>
      <c r="L2281" s="19">
        <f>ROUND(SUM(L2280),4)</f>
        <v>27716.99</v>
      </c>
    </row>
    <row r="2282" spans="1:12" ht="9.9499999999999993" customHeight="1">
      <c r="A2282" s="3"/>
      <c r="B2282" s="3"/>
      <c r="C2282" s="3"/>
      <c r="D2282" s="3"/>
      <c r="E2282" s="3"/>
      <c r="F2282" s="3"/>
      <c r="G2282" s="3"/>
      <c r="H2282" s="4"/>
      <c r="I2282" s="4"/>
      <c r="J2282" s="4"/>
      <c r="K2282" s="4"/>
      <c r="L2282" s="4"/>
    </row>
    <row r="2283" spans="1:12" ht="20.100000000000001" customHeight="1">
      <c r="A2283" s="5" t="s">
        <v>627</v>
      </c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</row>
    <row r="2284" spans="1:12" ht="15" customHeight="1">
      <c r="A2284" s="6" t="s">
        <v>622</v>
      </c>
      <c r="B2284" s="6"/>
      <c r="C2284" s="6"/>
      <c r="D2284" s="7" t="s">
        <v>2</v>
      </c>
      <c r="E2284" s="7"/>
      <c r="F2284" s="7"/>
      <c r="G2284" s="8" t="s">
        <v>3</v>
      </c>
      <c r="H2284" s="7" t="s">
        <v>4</v>
      </c>
      <c r="I2284" s="7"/>
      <c r="J2284" s="7" t="s">
        <v>5</v>
      </c>
      <c r="K2284" s="7"/>
      <c r="L2284" s="8" t="s">
        <v>6</v>
      </c>
    </row>
    <row r="2285" spans="1:12" ht="15" customHeight="1">
      <c r="A2285" s="9" t="s">
        <v>628</v>
      </c>
      <c r="B2285" s="10" t="s">
        <v>629</v>
      </c>
      <c r="C2285" s="10"/>
      <c r="D2285" s="11" t="s">
        <v>625</v>
      </c>
      <c r="E2285" s="11"/>
      <c r="F2285" s="11"/>
      <c r="G2285" s="9" t="s">
        <v>617</v>
      </c>
      <c r="H2285" s="12">
        <v>1</v>
      </c>
      <c r="I2285" s="12"/>
      <c r="J2285" s="20">
        <v>13397.73</v>
      </c>
      <c r="K2285" s="20"/>
      <c r="L2285" s="21">
        <f>ROUND(ROUND(H2285,8)*J2285,2)</f>
        <v>13397.73</v>
      </c>
    </row>
    <row r="2286" spans="1:12" ht="15" customHeight="1">
      <c r="A2286" s="3"/>
      <c r="B2286" s="3"/>
      <c r="C2286" s="3"/>
      <c r="D2286" s="3"/>
      <c r="E2286" s="3"/>
      <c r="F2286" s="3"/>
      <c r="G2286" s="3"/>
      <c r="H2286" s="15" t="s">
        <v>626</v>
      </c>
      <c r="I2286" s="15"/>
      <c r="J2286" s="15"/>
      <c r="K2286" s="15"/>
      <c r="L2286" s="16">
        <f>SUM(L2285:L2285)</f>
        <v>13397.73</v>
      </c>
    </row>
    <row r="2287" spans="1:12" ht="15" customHeight="1">
      <c r="A2287" s="3"/>
      <c r="B2287" s="3"/>
      <c r="C2287" s="3"/>
      <c r="D2287" s="3"/>
      <c r="E2287" s="3"/>
      <c r="F2287" s="3"/>
      <c r="G2287" s="3"/>
      <c r="H2287" s="18" t="s">
        <v>13</v>
      </c>
      <c r="I2287" s="18"/>
      <c r="J2287" s="18"/>
      <c r="K2287" s="18"/>
      <c r="L2287" s="19">
        <f>ROUND(SUM(L2286),4)</f>
        <v>13397.73</v>
      </c>
    </row>
    <row r="2288" spans="1:12" ht="9.9499999999999993" customHeight="1">
      <c r="A2288" s="3"/>
      <c r="B2288" s="3"/>
      <c r="C2288" s="3"/>
      <c r="D2288" s="3"/>
      <c r="E2288" s="3"/>
      <c r="F2288" s="3"/>
      <c r="G2288" s="3"/>
      <c r="H2288" s="4"/>
      <c r="I2288" s="4"/>
      <c r="J2288" s="4"/>
      <c r="K2288" s="4"/>
      <c r="L2288" s="4"/>
    </row>
    <row r="2289" spans="1:12" ht="20.100000000000001" customHeight="1">
      <c r="A2289" s="5" t="s">
        <v>630</v>
      </c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</row>
    <row r="2290" spans="1:12" ht="15" customHeight="1">
      <c r="A2290" s="6" t="s">
        <v>622</v>
      </c>
      <c r="B2290" s="6"/>
      <c r="C2290" s="6"/>
      <c r="D2290" s="7" t="s">
        <v>2</v>
      </c>
      <c r="E2290" s="7"/>
      <c r="F2290" s="7"/>
      <c r="G2290" s="8" t="s">
        <v>3</v>
      </c>
      <c r="H2290" s="7" t="s">
        <v>4</v>
      </c>
      <c r="I2290" s="7"/>
      <c r="J2290" s="7" t="s">
        <v>5</v>
      </c>
      <c r="K2290" s="7"/>
      <c r="L2290" s="8" t="s">
        <v>6</v>
      </c>
    </row>
    <row r="2291" spans="1:12" ht="15" customHeight="1">
      <c r="A2291" s="9" t="s">
        <v>631</v>
      </c>
      <c r="B2291" s="10" t="s">
        <v>632</v>
      </c>
      <c r="C2291" s="10"/>
      <c r="D2291" s="11" t="s">
        <v>625</v>
      </c>
      <c r="E2291" s="11"/>
      <c r="F2291" s="11"/>
      <c r="G2291" s="9" t="s">
        <v>617</v>
      </c>
      <c r="H2291" s="12">
        <v>1</v>
      </c>
      <c r="I2291" s="12"/>
      <c r="J2291" s="20">
        <v>7298.4</v>
      </c>
      <c r="K2291" s="20"/>
      <c r="L2291" s="21">
        <f>ROUND(ROUND(H2291,8)*J2291,2)</f>
        <v>7298.4</v>
      </c>
    </row>
    <row r="2292" spans="1:12" ht="15" customHeight="1">
      <c r="A2292" s="3"/>
      <c r="B2292" s="3"/>
      <c r="C2292" s="3"/>
      <c r="D2292" s="3"/>
      <c r="E2292" s="3"/>
      <c r="F2292" s="3"/>
      <c r="G2292" s="3"/>
      <c r="H2292" s="15" t="s">
        <v>626</v>
      </c>
      <c r="I2292" s="15"/>
      <c r="J2292" s="15"/>
      <c r="K2292" s="15"/>
      <c r="L2292" s="16">
        <f>SUM(L2291:L2291)</f>
        <v>7298.4</v>
      </c>
    </row>
    <row r="2293" spans="1:12" ht="15" customHeight="1">
      <c r="A2293" s="3"/>
      <c r="B2293" s="3"/>
      <c r="C2293" s="3"/>
      <c r="D2293" s="3"/>
      <c r="E2293" s="3"/>
      <c r="F2293" s="3"/>
      <c r="G2293" s="3"/>
      <c r="H2293" s="18" t="s">
        <v>13</v>
      </c>
      <c r="I2293" s="18"/>
      <c r="J2293" s="18"/>
      <c r="K2293" s="18"/>
      <c r="L2293" s="19">
        <f>ROUND(SUM(L2292),4)</f>
        <v>7298.4</v>
      </c>
    </row>
    <row r="2294" spans="1:12" ht="9.9499999999999993" customHeight="1">
      <c r="A2294" s="3"/>
      <c r="B2294" s="3"/>
      <c r="C2294" s="3"/>
      <c r="D2294" s="3"/>
      <c r="E2294" s="3"/>
      <c r="F2294" s="3"/>
      <c r="G2294" s="3"/>
      <c r="H2294" s="4"/>
      <c r="I2294" s="4"/>
      <c r="J2294" s="4"/>
      <c r="K2294" s="4"/>
      <c r="L2294" s="4"/>
    </row>
    <row r="2295" spans="1:12" ht="20.100000000000001" customHeight="1">
      <c r="A2295" s="5" t="s">
        <v>633</v>
      </c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</row>
    <row r="2296" spans="1:12" ht="15" customHeight="1">
      <c r="A2296" s="6" t="s">
        <v>622</v>
      </c>
      <c r="B2296" s="6"/>
      <c r="C2296" s="6"/>
      <c r="D2296" s="7" t="s">
        <v>2</v>
      </c>
      <c r="E2296" s="7"/>
      <c r="F2296" s="7"/>
      <c r="G2296" s="8" t="s">
        <v>3</v>
      </c>
      <c r="H2296" s="7" t="s">
        <v>4</v>
      </c>
      <c r="I2296" s="7"/>
      <c r="J2296" s="7" t="s">
        <v>5</v>
      </c>
      <c r="K2296" s="7"/>
      <c r="L2296" s="8" t="s">
        <v>6</v>
      </c>
    </row>
    <row r="2297" spans="1:12" ht="21" customHeight="1">
      <c r="A2297" s="9" t="s">
        <v>634</v>
      </c>
      <c r="B2297" s="10" t="s">
        <v>635</v>
      </c>
      <c r="C2297" s="10"/>
      <c r="D2297" s="11" t="s">
        <v>625</v>
      </c>
      <c r="E2297" s="11"/>
      <c r="F2297" s="11"/>
      <c r="G2297" s="9" t="s">
        <v>617</v>
      </c>
      <c r="H2297" s="12">
        <v>1</v>
      </c>
      <c r="I2297" s="12"/>
      <c r="J2297" s="20">
        <v>8742.49</v>
      </c>
      <c r="K2297" s="20"/>
      <c r="L2297" s="21">
        <f>ROUND(ROUND(H2297,8)*J2297,2)</f>
        <v>8742.49</v>
      </c>
    </row>
    <row r="2298" spans="1:12" ht="15" customHeight="1">
      <c r="A2298" s="3"/>
      <c r="B2298" s="3"/>
      <c r="C2298" s="3"/>
      <c r="D2298" s="3"/>
      <c r="E2298" s="3"/>
      <c r="F2298" s="3"/>
      <c r="G2298" s="3"/>
      <c r="H2298" s="15" t="s">
        <v>626</v>
      </c>
      <c r="I2298" s="15"/>
      <c r="J2298" s="15"/>
      <c r="K2298" s="15"/>
      <c r="L2298" s="16">
        <f>SUM(L2297:L2297)</f>
        <v>8742.49</v>
      </c>
    </row>
    <row r="2299" spans="1:12" ht="15" customHeight="1">
      <c r="A2299" s="3"/>
      <c r="B2299" s="3"/>
      <c r="C2299" s="3"/>
      <c r="D2299" s="3"/>
      <c r="E2299" s="3"/>
      <c r="F2299" s="3"/>
      <c r="G2299" s="3"/>
      <c r="H2299" s="18" t="s">
        <v>13</v>
      </c>
      <c r="I2299" s="18"/>
      <c r="J2299" s="18"/>
      <c r="K2299" s="18"/>
      <c r="L2299" s="19">
        <f>ROUND(SUM(L2298),4)</f>
        <v>8742.49</v>
      </c>
    </row>
    <row r="2300" spans="1:12" ht="9.9499999999999993" customHeight="1">
      <c r="A2300" s="3"/>
      <c r="B2300" s="3"/>
      <c r="C2300" s="3"/>
      <c r="D2300" s="3"/>
      <c r="E2300" s="3"/>
      <c r="F2300" s="3"/>
      <c r="G2300" s="3"/>
      <c r="H2300" s="4"/>
      <c r="I2300" s="4"/>
      <c r="J2300" s="4"/>
      <c r="K2300" s="4"/>
      <c r="L2300" s="4"/>
    </row>
    <row r="2301" spans="1:12" ht="20.100000000000001" customHeight="1">
      <c r="A2301" s="5" t="s">
        <v>636</v>
      </c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</row>
    <row r="2302" spans="1:12" ht="15" customHeight="1">
      <c r="A2302" s="6" t="s">
        <v>622</v>
      </c>
      <c r="B2302" s="6"/>
      <c r="C2302" s="6"/>
      <c r="D2302" s="7" t="s">
        <v>2</v>
      </c>
      <c r="E2302" s="7"/>
      <c r="F2302" s="7"/>
      <c r="G2302" s="8" t="s">
        <v>3</v>
      </c>
      <c r="H2302" s="7" t="s">
        <v>4</v>
      </c>
      <c r="I2302" s="7"/>
      <c r="J2302" s="7" t="s">
        <v>5</v>
      </c>
      <c r="K2302" s="7"/>
      <c r="L2302" s="8" t="s">
        <v>6</v>
      </c>
    </row>
    <row r="2303" spans="1:12" ht="15" customHeight="1">
      <c r="A2303" s="9" t="s">
        <v>637</v>
      </c>
      <c r="B2303" s="10" t="s">
        <v>638</v>
      </c>
      <c r="C2303" s="10"/>
      <c r="D2303" s="11" t="s">
        <v>625</v>
      </c>
      <c r="E2303" s="11"/>
      <c r="F2303" s="11"/>
      <c r="G2303" s="9" t="s">
        <v>617</v>
      </c>
      <c r="H2303" s="12">
        <v>1</v>
      </c>
      <c r="I2303" s="12"/>
      <c r="J2303" s="20">
        <v>5644.25</v>
      </c>
      <c r="K2303" s="20"/>
      <c r="L2303" s="21">
        <f>ROUND(ROUND(H2303,8)*J2303,2)</f>
        <v>5644.25</v>
      </c>
    </row>
    <row r="2304" spans="1:12" ht="15" customHeight="1">
      <c r="A2304" s="3"/>
      <c r="B2304" s="3"/>
      <c r="C2304" s="3"/>
      <c r="D2304" s="3"/>
      <c r="E2304" s="3"/>
      <c r="F2304" s="3"/>
      <c r="G2304" s="3"/>
      <c r="H2304" s="15" t="s">
        <v>626</v>
      </c>
      <c r="I2304" s="15"/>
      <c r="J2304" s="15"/>
      <c r="K2304" s="15"/>
      <c r="L2304" s="16">
        <f>SUM(L2303:L2303)</f>
        <v>5644.25</v>
      </c>
    </row>
    <row r="2305" spans="1:12" ht="15" customHeight="1">
      <c r="A2305" s="3"/>
      <c r="B2305" s="3"/>
      <c r="C2305" s="3"/>
      <c r="D2305" s="3"/>
      <c r="E2305" s="3"/>
      <c r="F2305" s="3"/>
      <c r="G2305" s="3"/>
      <c r="H2305" s="18" t="s">
        <v>13</v>
      </c>
      <c r="I2305" s="18"/>
      <c r="J2305" s="18"/>
      <c r="K2305" s="18"/>
      <c r="L2305" s="19">
        <f>ROUND(SUM(L2304),4)</f>
        <v>5644.25</v>
      </c>
    </row>
    <row r="2306" spans="1:12" ht="9.9499999999999993" customHeight="1">
      <c r="A2306" s="3"/>
      <c r="B2306" s="3"/>
      <c r="C2306" s="3"/>
      <c r="D2306" s="3"/>
      <c r="E2306" s="3"/>
      <c r="F2306" s="3"/>
      <c r="G2306" s="3"/>
      <c r="H2306" s="4"/>
      <c r="I2306" s="4"/>
      <c r="J2306" s="4"/>
      <c r="K2306" s="4"/>
      <c r="L2306" s="4"/>
    </row>
    <row r="2307" spans="1:12" ht="20.100000000000001" customHeight="1">
      <c r="A2307" s="5" t="s">
        <v>639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</row>
    <row r="2308" spans="1:12" ht="12.95" customHeight="1">
      <c r="A2308" s="47" t="s">
        <v>113</v>
      </c>
      <c r="B2308" s="47"/>
      <c r="C2308" s="47"/>
      <c r="D2308" s="48" t="s">
        <v>114</v>
      </c>
      <c r="E2308" s="48"/>
      <c r="F2308" s="24" t="s">
        <v>115</v>
      </c>
      <c r="G2308" s="24"/>
      <c r="H2308" s="24" t="s">
        <v>116</v>
      </c>
      <c r="I2308" s="24"/>
      <c r="J2308" s="24"/>
      <c r="K2308" s="24"/>
      <c r="L2308" s="24" t="s">
        <v>65</v>
      </c>
    </row>
    <row r="2309" spans="1:12" ht="12" customHeight="1">
      <c r="A2309" s="47"/>
      <c r="B2309" s="47"/>
      <c r="C2309" s="47"/>
      <c r="D2309" s="48"/>
      <c r="E2309" s="48"/>
      <c r="F2309" s="8" t="s">
        <v>117</v>
      </c>
      <c r="G2309" s="8" t="s">
        <v>118</v>
      </c>
      <c r="H2309" s="7" t="s">
        <v>117</v>
      </c>
      <c r="I2309" s="7"/>
      <c r="J2309" s="7" t="s">
        <v>118</v>
      </c>
      <c r="K2309" s="7"/>
      <c r="L2309" s="24"/>
    </row>
    <row r="2310" spans="1:12" ht="15" customHeight="1">
      <c r="A2310" s="25" t="s">
        <v>640</v>
      </c>
      <c r="B2310" s="26" t="s">
        <v>641</v>
      </c>
      <c r="C2310" s="26"/>
      <c r="D2310" s="34">
        <v>182.49</v>
      </c>
      <c r="E2310" s="34"/>
      <c r="F2310" s="49">
        <v>0.24099999999999999</v>
      </c>
      <c r="G2310" s="49">
        <v>0.75900000000000001</v>
      </c>
      <c r="H2310" s="50">
        <v>36.997100000000003</v>
      </c>
      <c r="I2310" s="50"/>
      <c r="J2310" s="50">
        <v>6.9859</v>
      </c>
      <c r="K2310" s="50"/>
      <c r="L2310" s="32">
        <f>ROUND(D2310*(ROUND(F2310*H2310,4)+ROUND(G2310*J2310,4)),4)</f>
        <v>2594.7523000000001</v>
      </c>
    </row>
    <row r="2311" spans="1:12" ht="15" customHeight="1">
      <c r="A2311" s="3"/>
      <c r="B2311" s="3"/>
      <c r="C2311" s="3"/>
      <c r="D2311" s="3"/>
      <c r="E2311" s="3"/>
      <c r="F2311" s="3"/>
      <c r="G2311" s="3"/>
      <c r="H2311" s="30" t="s">
        <v>121</v>
      </c>
      <c r="I2311" s="30"/>
      <c r="J2311" s="30"/>
      <c r="K2311" s="30"/>
      <c r="L2311" s="51">
        <f>SUM(L2309:L2310)</f>
        <v>2594.7523000000001</v>
      </c>
    </row>
    <row r="2312" spans="1:12" ht="15" customHeight="1">
      <c r="A2312" s="3"/>
      <c r="B2312" s="3"/>
      <c r="C2312" s="3"/>
      <c r="D2312" s="3"/>
      <c r="E2312" s="3"/>
      <c r="F2312" s="3"/>
      <c r="G2312" s="3"/>
      <c r="H2312" s="18" t="s">
        <v>72</v>
      </c>
      <c r="I2312" s="18"/>
      <c r="J2312" s="18"/>
      <c r="K2312" s="18"/>
      <c r="L2312" s="32">
        <f>SUM(L2311)</f>
        <v>2594.7523000000001</v>
      </c>
    </row>
    <row r="2313" spans="1:12" ht="15" customHeight="1">
      <c r="A2313" s="3"/>
      <c r="B2313" s="3"/>
      <c r="C2313" s="3"/>
      <c r="D2313" s="3"/>
      <c r="E2313" s="3"/>
      <c r="F2313" s="3"/>
      <c r="G2313" s="3"/>
      <c r="H2313" s="18" t="s">
        <v>73</v>
      </c>
      <c r="I2313" s="18"/>
      <c r="J2313" s="18"/>
      <c r="K2313" s="18"/>
      <c r="L2313" s="38">
        <v>1</v>
      </c>
    </row>
    <row r="2314" spans="1:12" ht="15" customHeight="1">
      <c r="A2314" s="3"/>
      <c r="B2314" s="3"/>
      <c r="C2314" s="3"/>
      <c r="D2314" s="3"/>
      <c r="E2314" s="3"/>
      <c r="F2314" s="3"/>
      <c r="G2314" s="3"/>
      <c r="H2314" s="18" t="s">
        <v>74</v>
      </c>
      <c r="I2314" s="18"/>
      <c r="J2314" s="18"/>
      <c r="K2314" s="18"/>
      <c r="L2314" s="32">
        <f>ROUND(L2312/L2313,4)</f>
        <v>2594.7523000000001</v>
      </c>
    </row>
    <row r="2315" spans="1:12" ht="15" customHeight="1">
      <c r="A2315" s="3"/>
      <c r="B2315" s="3"/>
      <c r="C2315" s="3"/>
      <c r="D2315" s="3"/>
      <c r="E2315" s="3"/>
      <c r="F2315" s="3"/>
      <c r="G2315" s="3"/>
      <c r="H2315" s="18" t="s">
        <v>39</v>
      </c>
      <c r="I2315" s="18"/>
      <c r="J2315" s="18"/>
      <c r="K2315" s="18"/>
      <c r="L2315" s="32">
        <f>SUM(L2314)</f>
        <v>2594.7523000000001</v>
      </c>
    </row>
    <row r="2316" spans="1:12" ht="15" customHeight="1">
      <c r="A2316" s="3"/>
      <c r="B2316" s="3"/>
      <c r="C2316" s="3"/>
      <c r="D2316" s="3"/>
      <c r="E2316" s="3"/>
      <c r="F2316" s="3"/>
      <c r="G2316" s="3"/>
      <c r="H2316" s="18" t="s">
        <v>13</v>
      </c>
      <c r="I2316" s="18"/>
      <c r="J2316" s="18"/>
      <c r="K2316" s="18"/>
      <c r="L2316" s="19">
        <f>ROUND(SUM(L2315),4)</f>
        <v>2594.7523000000001</v>
      </c>
    </row>
    <row r="2317" spans="1:12" ht="9.9499999999999993" customHeight="1">
      <c r="A2317" s="3"/>
      <c r="B2317" s="3"/>
      <c r="C2317" s="3"/>
      <c r="D2317" s="3"/>
      <c r="E2317" s="3"/>
      <c r="F2317" s="3"/>
      <c r="G2317" s="3"/>
      <c r="H2317" s="4"/>
      <c r="I2317" s="4"/>
      <c r="J2317" s="4"/>
      <c r="K2317" s="4"/>
      <c r="L2317" s="4"/>
    </row>
    <row r="2318" spans="1:12" ht="20.100000000000001" customHeight="1">
      <c r="A2318" s="5" t="s">
        <v>642</v>
      </c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</row>
    <row r="2319" spans="1:12" ht="12.95" customHeight="1">
      <c r="A2319" s="47" t="s">
        <v>113</v>
      </c>
      <c r="B2319" s="47"/>
      <c r="C2319" s="47"/>
      <c r="D2319" s="48" t="s">
        <v>114</v>
      </c>
      <c r="E2319" s="48"/>
      <c r="F2319" s="24" t="s">
        <v>115</v>
      </c>
      <c r="G2319" s="24"/>
      <c r="H2319" s="24" t="s">
        <v>116</v>
      </c>
      <c r="I2319" s="24"/>
      <c r="J2319" s="24"/>
      <c r="K2319" s="24"/>
      <c r="L2319" s="24" t="s">
        <v>65</v>
      </c>
    </row>
    <row r="2320" spans="1:12" ht="12" customHeight="1">
      <c r="A2320" s="47"/>
      <c r="B2320" s="47"/>
      <c r="C2320" s="47"/>
      <c r="D2320" s="48"/>
      <c r="E2320" s="48"/>
      <c r="F2320" s="8" t="s">
        <v>117</v>
      </c>
      <c r="G2320" s="8" t="s">
        <v>118</v>
      </c>
      <c r="H2320" s="7" t="s">
        <v>117</v>
      </c>
      <c r="I2320" s="7"/>
      <c r="J2320" s="7" t="s">
        <v>118</v>
      </c>
      <c r="K2320" s="7"/>
      <c r="L2320" s="24"/>
    </row>
    <row r="2321" spans="1:12" ht="15.95" customHeight="1">
      <c r="A2321" s="25" t="s">
        <v>643</v>
      </c>
      <c r="B2321" s="26" t="s">
        <v>644</v>
      </c>
      <c r="C2321" s="26"/>
      <c r="D2321" s="34">
        <v>182.49</v>
      </c>
      <c r="E2321" s="34"/>
      <c r="F2321" s="49">
        <v>0.24099999999999999</v>
      </c>
      <c r="G2321" s="49">
        <v>0.75900000000000001</v>
      </c>
      <c r="H2321" s="50">
        <v>296.88810000000001</v>
      </c>
      <c r="I2321" s="50"/>
      <c r="J2321" s="50">
        <v>69.641300000000001</v>
      </c>
      <c r="K2321" s="50"/>
      <c r="L2321" s="32">
        <f>ROUND(D2321*(ROUND(F2321*H2321,4)+ROUND(G2321*J2321,4)),4)</f>
        <v>22703.161199999999</v>
      </c>
    </row>
    <row r="2322" spans="1:12" ht="15" customHeight="1">
      <c r="A2322" s="3"/>
      <c r="B2322" s="3"/>
      <c r="C2322" s="3"/>
      <c r="D2322" s="3"/>
      <c r="E2322" s="3"/>
      <c r="F2322" s="3"/>
      <c r="G2322" s="3"/>
      <c r="H2322" s="30" t="s">
        <v>121</v>
      </c>
      <c r="I2322" s="30"/>
      <c r="J2322" s="30"/>
      <c r="K2322" s="30"/>
      <c r="L2322" s="51">
        <f>SUM(L2320:L2321)</f>
        <v>22703.161199999999</v>
      </c>
    </row>
    <row r="2323" spans="1:12" ht="15" customHeight="1">
      <c r="A2323" s="3"/>
      <c r="B2323" s="3"/>
      <c r="C2323" s="3"/>
      <c r="D2323" s="3"/>
      <c r="E2323" s="3"/>
      <c r="F2323" s="3"/>
      <c r="G2323" s="3"/>
      <c r="H2323" s="18" t="s">
        <v>72</v>
      </c>
      <c r="I2323" s="18"/>
      <c r="J2323" s="18"/>
      <c r="K2323" s="18"/>
      <c r="L2323" s="32">
        <f>SUM(L2322)</f>
        <v>22703.161199999999</v>
      </c>
    </row>
    <row r="2324" spans="1:12" ht="15" customHeight="1">
      <c r="A2324" s="3"/>
      <c r="B2324" s="3"/>
      <c r="C2324" s="3"/>
      <c r="D2324" s="3"/>
      <c r="E2324" s="3"/>
      <c r="F2324" s="3"/>
      <c r="G2324" s="3"/>
      <c r="H2324" s="18" t="s">
        <v>73</v>
      </c>
      <c r="I2324" s="18"/>
      <c r="J2324" s="18"/>
      <c r="K2324" s="18"/>
      <c r="L2324" s="38">
        <v>1</v>
      </c>
    </row>
    <row r="2325" spans="1:12" ht="15" customHeight="1">
      <c r="A2325" s="3"/>
      <c r="B2325" s="3"/>
      <c r="C2325" s="3"/>
      <c r="D2325" s="3"/>
      <c r="E2325" s="3"/>
      <c r="F2325" s="3"/>
      <c r="G2325" s="3"/>
      <c r="H2325" s="18" t="s">
        <v>74</v>
      </c>
      <c r="I2325" s="18"/>
      <c r="J2325" s="18"/>
      <c r="K2325" s="18"/>
      <c r="L2325" s="32">
        <f>ROUND(L2323/L2324,4)</f>
        <v>22703.161199999999</v>
      </c>
    </row>
    <row r="2326" spans="1:12" ht="15" customHeight="1">
      <c r="A2326" s="3"/>
      <c r="B2326" s="3"/>
      <c r="C2326" s="3"/>
      <c r="D2326" s="3"/>
      <c r="E2326" s="3"/>
      <c r="F2326" s="3"/>
      <c r="G2326" s="3"/>
      <c r="H2326" s="18" t="s">
        <v>39</v>
      </c>
      <c r="I2326" s="18"/>
      <c r="J2326" s="18"/>
      <c r="K2326" s="18"/>
      <c r="L2326" s="32">
        <f>SUM(L2325)</f>
        <v>22703.161199999999</v>
      </c>
    </row>
    <row r="2327" spans="1:12" ht="15" customHeight="1">
      <c r="A2327" s="3"/>
      <c r="B2327" s="3"/>
      <c r="C2327" s="3"/>
      <c r="D2327" s="3"/>
      <c r="E2327" s="3"/>
      <c r="F2327" s="3"/>
      <c r="G2327" s="3"/>
      <c r="H2327" s="18" t="s">
        <v>13</v>
      </c>
      <c r="I2327" s="18"/>
      <c r="J2327" s="18"/>
      <c r="K2327" s="18"/>
      <c r="L2327" s="19">
        <f>ROUND(SUM(L2326),4)</f>
        <v>22703.161199999999</v>
      </c>
    </row>
    <row r="2328" spans="1:12" ht="9.9499999999999993" customHeight="1">
      <c r="A2328" s="3"/>
      <c r="B2328" s="3"/>
      <c r="C2328" s="3"/>
      <c r="D2328" s="3"/>
      <c r="E2328" s="3"/>
      <c r="F2328" s="3"/>
      <c r="G2328" s="3"/>
      <c r="H2328" s="4"/>
      <c r="I2328" s="4"/>
      <c r="J2328" s="4"/>
      <c r="K2328" s="4"/>
      <c r="L2328" s="4"/>
    </row>
    <row r="2329" spans="1:12" ht="20.100000000000001" customHeight="1">
      <c r="A2329" s="5" t="s">
        <v>645</v>
      </c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</row>
    <row r="2330" spans="1:12" ht="12.95" customHeight="1">
      <c r="A2330" s="47" t="s">
        <v>113</v>
      </c>
      <c r="B2330" s="47"/>
      <c r="C2330" s="47"/>
      <c r="D2330" s="48" t="s">
        <v>114</v>
      </c>
      <c r="E2330" s="48"/>
      <c r="F2330" s="24" t="s">
        <v>115</v>
      </c>
      <c r="G2330" s="24"/>
      <c r="H2330" s="24" t="s">
        <v>116</v>
      </c>
      <c r="I2330" s="24"/>
      <c r="J2330" s="24"/>
      <c r="K2330" s="24"/>
      <c r="L2330" s="24" t="s">
        <v>65</v>
      </c>
    </row>
    <row r="2331" spans="1:12" ht="12" customHeight="1">
      <c r="A2331" s="47"/>
      <c r="B2331" s="47"/>
      <c r="C2331" s="47"/>
      <c r="D2331" s="48"/>
      <c r="E2331" s="48"/>
      <c r="F2331" s="8" t="s">
        <v>117</v>
      </c>
      <c r="G2331" s="8" t="s">
        <v>118</v>
      </c>
      <c r="H2331" s="7" t="s">
        <v>117</v>
      </c>
      <c r="I2331" s="7"/>
      <c r="J2331" s="7" t="s">
        <v>118</v>
      </c>
      <c r="K2331" s="7"/>
      <c r="L2331" s="24"/>
    </row>
    <row r="2332" spans="1:12" ht="15.95" customHeight="1">
      <c r="A2332" s="25" t="s">
        <v>646</v>
      </c>
      <c r="B2332" s="26" t="s">
        <v>647</v>
      </c>
      <c r="C2332" s="26"/>
      <c r="D2332" s="34">
        <v>182.49</v>
      </c>
      <c r="E2332" s="34"/>
      <c r="F2332" s="49">
        <v>0.24099999999999999</v>
      </c>
      <c r="G2332" s="49">
        <v>0.75900000000000001</v>
      </c>
      <c r="H2332" s="50">
        <v>274.65710000000001</v>
      </c>
      <c r="I2332" s="50"/>
      <c r="J2332" s="50">
        <v>66.42</v>
      </c>
      <c r="K2332" s="50"/>
      <c r="L2332" s="32">
        <f>ROUND(D2332*(ROUND(F2332*H2332,4)+ROUND(G2332*J2332,4)),4)</f>
        <v>21279.282899999998</v>
      </c>
    </row>
    <row r="2333" spans="1:12" ht="15" customHeight="1">
      <c r="A2333" s="3"/>
      <c r="B2333" s="3"/>
      <c r="C2333" s="3"/>
      <c r="D2333" s="3"/>
      <c r="E2333" s="3"/>
      <c r="F2333" s="3"/>
      <c r="G2333" s="3"/>
      <c r="H2333" s="30" t="s">
        <v>121</v>
      </c>
      <c r="I2333" s="30"/>
      <c r="J2333" s="30"/>
      <c r="K2333" s="30"/>
      <c r="L2333" s="51">
        <f>SUM(L2331:L2332)</f>
        <v>21279.282899999998</v>
      </c>
    </row>
    <row r="2334" spans="1:12" ht="15" customHeight="1">
      <c r="A2334" s="3"/>
      <c r="B2334" s="3"/>
      <c r="C2334" s="3"/>
      <c r="D2334" s="3"/>
      <c r="E2334" s="3"/>
      <c r="F2334" s="3"/>
      <c r="G2334" s="3"/>
      <c r="H2334" s="18" t="s">
        <v>72</v>
      </c>
      <c r="I2334" s="18"/>
      <c r="J2334" s="18"/>
      <c r="K2334" s="18"/>
      <c r="L2334" s="32">
        <f>SUM(L2333)</f>
        <v>21279.282899999998</v>
      </c>
    </row>
    <row r="2335" spans="1:12" ht="15" customHeight="1">
      <c r="A2335" s="3"/>
      <c r="B2335" s="3"/>
      <c r="C2335" s="3"/>
      <c r="D2335" s="3"/>
      <c r="E2335" s="3"/>
      <c r="F2335" s="3"/>
      <c r="G2335" s="3"/>
      <c r="H2335" s="18" t="s">
        <v>73</v>
      </c>
      <c r="I2335" s="18"/>
      <c r="J2335" s="18"/>
      <c r="K2335" s="18"/>
      <c r="L2335" s="38">
        <v>1</v>
      </c>
    </row>
    <row r="2336" spans="1:12" ht="15" customHeight="1">
      <c r="A2336" s="3"/>
      <c r="B2336" s="3"/>
      <c r="C2336" s="3"/>
      <c r="D2336" s="3"/>
      <c r="E2336" s="3"/>
      <c r="F2336" s="3"/>
      <c r="G2336" s="3"/>
      <c r="H2336" s="18" t="s">
        <v>74</v>
      </c>
      <c r="I2336" s="18"/>
      <c r="J2336" s="18"/>
      <c r="K2336" s="18"/>
      <c r="L2336" s="32">
        <f>ROUND(L2334/L2335,4)</f>
        <v>21279.282899999998</v>
      </c>
    </row>
    <row r="2337" spans="1:12" ht="15" customHeight="1">
      <c r="A2337" s="3"/>
      <c r="B2337" s="3"/>
      <c r="C2337" s="3"/>
      <c r="D2337" s="3"/>
      <c r="E2337" s="3"/>
      <c r="F2337" s="3"/>
      <c r="G2337" s="3"/>
      <c r="H2337" s="18" t="s">
        <v>39</v>
      </c>
      <c r="I2337" s="18"/>
      <c r="J2337" s="18"/>
      <c r="K2337" s="18"/>
      <c r="L2337" s="32">
        <f>SUM(L2336)</f>
        <v>21279.282899999998</v>
      </c>
    </row>
    <row r="2338" spans="1:12" ht="15" customHeight="1">
      <c r="A2338" s="3"/>
      <c r="B2338" s="3"/>
      <c r="C2338" s="3"/>
      <c r="D2338" s="3"/>
      <c r="E2338" s="3"/>
      <c r="F2338" s="3"/>
      <c r="G2338" s="3"/>
      <c r="H2338" s="18" t="s">
        <v>13</v>
      </c>
      <c r="I2338" s="18"/>
      <c r="J2338" s="18"/>
      <c r="K2338" s="18"/>
      <c r="L2338" s="19">
        <f>ROUND(SUM(L2337),4)</f>
        <v>21279.282899999998</v>
      </c>
    </row>
    <row r="2339" spans="1:12" ht="9.9499999999999993" customHeight="1">
      <c r="A2339" s="3"/>
      <c r="B2339" s="3"/>
      <c r="C2339" s="3"/>
      <c r="D2339" s="3"/>
      <c r="E2339" s="3"/>
      <c r="F2339" s="3"/>
      <c r="G2339" s="3"/>
      <c r="H2339" s="4"/>
      <c r="I2339" s="4"/>
      <c r="J2339" s="4"/>
      <c r="K2339" s="4"/>
      <c r="L2339" s="4"/>
    </row>
    <row r="2340" spans="1:12" ht="20.100000000000001" customHeight="1">
      <c r="A2340" s="5" t="s">
        <v>648</v>
      </c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</row>
    <row r="2341" spans="1:12" ht="15" customHeight="1">
      <c r="A2341" s="6" t="s">
        <v>622</v>
      </c>
      <c r="B2341" s="6"/>
      <c r="C2341" s="6"/>
      <c r="D2341" s="7" t="s">
        <v>2</v>
      </c>
      <c r="E2341" s="7"/>
      <c r="F2341" s="7"/>
      <c r="G2341" s="8" t="s">
        <v>3</v>
      </c>
      <c r="H2341" s="7" t="s">
        <v>4</v>
      </c>
      <c r="I2341" s="7"/>
      <c r="J2341" s="7" t="s">
        <v>5</v>
      </c>
      <c r="K2341" s="7"/>
      <c r="L2341" s="8" t="s">
        <v>6</v>
      </c>
    </row>
    <row r="2342" spans="1:12" ht="15" customHeight="1">
      <c r="A2342" s="9" t="s">
        <v>649</v>
      </c>
      <c r="B2342" s="10" t="s">
        <v>650</v>
      </c>
      <c r="C2342" s="10"/>
      <c r="D2342" s="11" t="s">
        <v>625</v>
      </c>
      <c r="E2342" s="11"/>
      <c r="F2342" s="11"/>
      <c r="G2342" s="9" t="s">
        <v>617</v>
      </c>
      <c r="H2342" s="12">
        <v>1</v>
      </c>
      <c r="I2342" s="12"/>
      <c r="J2342" s="20">
        <v>8475.48</v>
      </c>
      <c r="K2342" s="20"/>
      <c r="L2342" s="21">
        <f>ROUND(ROUND(H2342,8)*J2342,2)</f>
        <v>8475.48</v>
      </c>
    </row>
    <row r="2343" spans="1:12" ht="15" customHeight="1">
      <c r="A2343" s="3"/>
      <c r="B2343" s="3"/>
      <c r="C2343" s="3"/>
      <c r="D2343" s="3"/>
      <c r="E2343" s="3"/>
      <c r="F2343" s="3"/>
      <c r="G2343" s="3"/>
      <c r="H2343" s="15" t="s">
        <v>626</v>
      </c>
      <c r="I2343" s="15"/>
      <c r="J2343" s="15"/>
      <c r="K2343" s="15"/>
      <c r="L2343" s="16">
        <f>SUM(L2342:L2342)</f>
        <v>8475.48</v>
      </c>
    </row>
    <row r="2344" spans="1:12" ht="15" customHeight="1">
      <c r="A2344" s="3"/>
      <c r="B2344" s="3"/>
      <c r="C2344" s="3"/>
      <c r="D2344" s="3"/>
      <c r="E2344" s="3"/>
      <c r="F2344" s="3"/>
      <c r="G2344" s="3"/>
      <c r="H2344" s="18" t="s">
        <v>13</v>
      </c>
      <c r="I2344" s="18"/>
      <c r="J2344" s="18"/>
      <c r="K2344" s="18"/>
      <c r="L2344" s="19">
        <f>ROUND(SUM(L2343),4)</f>
        <v>8475.48</v>
      </c>
    </row>
    <row r="2345" spans="1:12" ht="9.9499999999999993" customHeight="1">
      <c r="A2345" s="3"/>
      <c r="B2345" s="3"/>
      <c r="C2345" s="3"/>
      <c r="D2345" s="3"/>
      <c r="E2345" s="3"/>
      <c r="F2345" s="3"/>
      <c r="G2345" s="3"/>
      <c r="H2345" s="4"/>
      <c r="I2345" s="4"/>
      <c r="J2345" s="4"/>
      <c r="K2345" s="4"/>
      <c r="L2345" s="4"/>
    </row>
    <row r="2346" spans="1:12" ht="20.100000000000001" customHeight="1">
      <c r="A2346" s="5" t="s">
        <v>651</v>
      </c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</row>
    <row r="2347" spans="1:12" ht="15" customHeight="1">
      <c r="A2347" s="6" t="s">
        <v>622</v>
      </c>
      <c r="B2347" s="6"/>
      <c r="C2347" s="6"/>
      <c r="D2347" s="7" t="s">
        <v>2</v>
      </c>
      <c r="E2347" s="7"/>
      <c r="F2347" s="7"/>
      <c r="G2347" s="8" t="s">
        <v>3</v>
      </c>
      <c r="H2347" s="7" t="s">
        <v>4</v>
      </c>
      <c r="I2347" s="7"/>
      <c r="J2347" s="7" t="s">
        <v>5</v>
      </c>
      <c r="K2347" s="7"/>
      <c r="L2347" s="8" t="s">
        <v>6</v>
      </c>
    </row>
    <row r="2348" spans="1:12" ht="15" customHeight="1">
      <c r="A2348" s="9" t="s">
        <v>652</v>
      </c>
      <c r="B2348" s="10" t="s">
        <v>653</v>
      </c>
      <c r="C2348" s="10"/>
      <c r="D2348" s="11" t="s">
        <v>625</v>
      </c>
      <c r="E2348" s="11"/>
      <c r="F2348" s="11"/>
      <c r="G2348" s="9" t="s">
        <v>617</v>
      </c>
      <c r="H2348" s="12">
        <v>1</v>
      </c>
      <c r="I2348" s="12"/>
      <c r="J2348" s="20">
        <v>4571.41</v>
      </c>
      <c r="K2348" s="20"/>
      <c r="L2348" s="21">
        <f>ROUND(ROUND(H2348,8)*J2348,2)</f>
        <v>4571.41</v>
      </c>
    </row>
    <row r="2349" spans="1:12" ht="15" customHeight="1">
      <c r="A2349" s="3"/>
      <c r="B2349" s="3"/>
      <c r="C2349" s="3"/>
      <c r="D2349" s="3"/>
      <c r="E2349" s="3"/>
      <c r="F2349" s="3"/>
      <c r="G2349" s="3"/>
      <c r="H2349" s="15" t="s">
        <v>626</v>
      </c>
      <c r="I2349" s="15"/>
      <c r="J2349" s="15"/>
      <c r="K2349" s="15"/>
      <c r="L2349" s="16">
        <f>SUM(L2348:L2348)</f>
        <v>4571.41</v>
      </c>
    </row>
    <row r="2350" spans="1:12" ht="15" customHeight="1">
      <c r="A2350" s="3"/>
      <c r="B2350" s="3"/>
      <c r="C2350" s="3"/>
      <c r="D2350" s="3"/>
      <c r="E2350" s="3"/>
      <c r="F2350" s="3"/>
      <c r="G2350" s="3"/>
      <c r="H2350" s="18" t="s">
        <v>13</v>
      </c>
      <c r="I2350" s="18"/>
      <c r="J2350" s="18"/>
      <c r="K2350" s="18"/>
      <c r="L2350" s="19">
        <f>ROUND(SUM(L2349),4)</f>
        <v>4571.41</v>
      </c>
    </row>
    <row r="2351" spans="1:12" ht="9.9499999999999993" customHeight="1">
      <c r="A2351" s="3"/>
      <c r="B2351" s="3"/>
      <c r="C2351" s="3"/>
      <c r="D2351" s="3"/>
      <c r="E2351" s="3"/>
      <c r="F2351" s="3"/>
      <c r="G2351" s="3"/>
      <c r="H2351" s="4"/>
      <c r="I2351" s="4"/>
      <c r="J2351" s="4"/>
      <c r="K2351" s="4"/>
      <c r="L2351" s="4"/>
    </row>
    <row r="2352" spans="1:12" ht="20.100000000000001" customHeight="1">
      <c r="A2352" s="5" t="s">
        <v>654</v>
      </c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</row>
    <row r="2353" spans="1:12" ht="15" customHeight="1">
      <c r="A2353" s="6" t="s">
        <v>622</v>
      </c>
      <c r="B2353" s="6"/>
      <c r="C2353" s="6"/>
      <c r="D2353" s="7" t="s">
        <v>2</v>
      </c>
      <c r="E2353" s="7"/>
      <c r="F2353" s="7"/>
      <c r="G2353" s="8" t="s">
        <v>3</v>
      </c>
      <c r="H2353" s="7" t="s">
        <v>4</v>
      </c>
      <c r="I2353" s="7"/>
      <c r="J2353" s="7" t="s">
        <v>5</v>
      </c>
      <c r="K2353" s="7"/>
      <c r="L2353" s="8" t="s">
        <v>6</v>
      </c>
    </row>
    <row r="2354" spans="1:12" ht="15" customHeight="1">
      <c r="A2354" s="9" t="s">
        <v>655</v>
      </c>
      <c r="B2354" s="10" t="s">
        <v>656</v>
      </c>
      <c r="C2354" s="10"/>
      <c r="D2354" s="11" t="s">
        <v>625</v>
      </c>
      <c r="E2354" s="11"/>
      <c r="F2354" s="11"/>
      <c r="G2354" s="9" t="s">
        <v>617</v>
      </c>
      <c r="H2354" s="12">
        <v>1</v>
      </c>
      <c r="I2354" s="12"/>
      <c r="J2354" s="20">
        <v>5363.32</v>
      </c>
      <c r="K2354" s="20"/>
      <c r="L2354" s="21">
        <f>ROUND(ROUND(H2354,8)*J2354,2)</f>
        <v>5363.32</v>
      </c>
    </row>
    <row r="2355" spans="1:12" ht="15" customHeight="1">
      <c r="A2355" s="3"/>
      <c r="B2355" s="3"/>
      <c r="C2355" s="3"/>
      <c r="D2355" s="3"/>
      <c r="E2355" s="3"/>
      <c r="F2355" s="3"/>
      <c r="G2355" s="3"/>
      <c r="H2355" s="15" t="s">
        <v>626</v>
      </c>
      <c r="I2355" s="15"/>
      <c r="J2355" s="15"/>
      <c r="K2355" s="15"/>
      <c r="L2355" s="16">
        <f>SUM(L2354:L2354)</f>
        <v>5363.32</v>
      </c>
    </row>
    <row r="2356" spans="1:12" ht="15" customHeight="1">
      <c r="A2356" s="3"/>
      <c r="B2356" s="3"/>
      <c r="C2356" s="3"/>
      <c r="D2356" s="3"/>
      <c r="E2356" s="3"/>
      <c r="F2356" s="3"/>
      <c r="G2356" s="3"/>
      <c r="H2356" s="18" t="s">
        <v>13</v>
      </c>
      <c r="I2356" s="18"/>
      <c r="J2356" s="18"/>
      <c r="K2356" s="18"/>
      <c r="L2356" s="19">
        <f>ROUND(SUM(L2355),4)</f>
        <v>5363.32</v>
      </c>
    </row>
    <row r="2357" spans="1:12" ht="9.9499999999999993" customHeight="1">
      <c r="A2357" s="3"/>
      <c r="B2357" s="3"/>
      <c r="C2357" s="3"/>
      <c r="D2357" s="3"/>
      <c r="E2357" s="3"/>
      <c r="F2357" s="3"/>
      <c r="G2357" s="3"/>
      <c r="H2357" s="4"/>
      <c r="I2357" s="4"/>
      <c r="J2357" s="4"/>
      <c r="K2357" s="4"/>
      <c r="L2357" s="4"/>
    </row>
    <row r="2358" spans="1:12" ht="20.100000000000001" customHeight="1">
      <c r="A2358" s="5" t="s">
        <v>657</v>
      </c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</row>
    <row r="2359" spans="1:12" ht="15" customHeight="1">
      <c r="A2359" s="6" t="s">
        <v>622</v>
      </c>
      <c r="B2359" s="6"/>
      <c r="C2359" s="6"/>
      <c r="D2359" s="7" t="s">
        <v>2</v>
      </c>
      <c r="E2359" s="7"/>
      <c r="F2359" s="7"/>
      <c r="G2359" s="8" t="s">
        <v>3</v>
      </c>
      <c r="H2359" s="7" t="s">
        <v>4</v>
      </c>
      <c r="I2359" s="7"/>
      <c r="J2359" s="7" t="s">
        <v>5</v>
      </c>
      <c r="K2359" s="7"/>
      <c r="L2359" s="8" t="s">
        <v>6</v>
      </c>
    </row>
    <row r="2360" spans="1:12" ht="15" customHeight="1">
      <c r="A2360" s="9" t="s">
        <v>658</v>
      </c>
      <c r="B2360" s="10" t="s">
        <v>659</v>
      </c>
      <c r="C2360" s="10"/>
      <c r="D2360" s="11" t="s">
        <v>625</v>
      </c>
      <c r="E2360" s="11"/>
      <c r="F2360" s="11"/>
      <c r="G2360" s="9" t="s">
        <v>617</v>
      </c>
      <c r="H2360" s="12">
        <v>1</v>
      </c>
      <c r="I2360" s="12"/>
      <c r="J2360" s="20">
        <v>5166.5</v>
      </c>
      <c r="K2360" s="20"/>
      <c r="L2360" s="21">
        <f>ROUND(ROUND(H2360,8)*J2360,2)</f>
        <v>5166.5</v>
      </c>
    </row>
    <row r="2361" spans="1:12" ht="15" customHeight="1">
      <c r="A2361" s="3"/>
      <c r="B2361" s="3"/>
      <c r="C2361" s="3"/>
      <c r="D2361" s="3"/>
      <c r="E2361" s="3"/>
      <c r="F2361" s="3"/>
      <c r="G2361" s="3"/>
      <c r="H2361" s="15" t="s">
        <v>626</v>
      </c>
      <c r="I2361" s="15"/>
      <c r="J2361" s="15"/>
      <c r="K2361" s="15"/>
      <c r="L2361" s="16">
        <f>SUM(L2360:L2360)</f>
        <v>5166.5</v>
      </c>
    </row>
    <row r="2362" spans="1:12" ht="15" customHeight="1">
      <c r="A2362" s="3"/>
      <c r="B2362" s="3"/>
      <c r="C2362" s="3"/>
      <c r="D2362" s="3"/>
      <c r="E2362" s="3"/>
      <c r="F2362" s="3"/>
      <c r="G2362" s="3"/>
      <c r="H2362" s="18" t="s">
        <v>13</v>
      </c>
      <c r="I2362" s="18"/>
      <c r="J2362" s="18"/>
      <c r="K2362" s="18"/>
      <c r="L2362" s="19">
        <f>ROUND(SUM(L2361),4)</f>
        <v>5166.5</v>
      </c>
    </row>
    <row r="2363" spans="1:12" ht="9.9499999999999993" customHeight="1">
      <c r="A2363" s="3"/>
      <c r="B2363" s="3"/>
      <c r="C2363" s="3"/>
      <c r="D2363" s="3"/>
      <c r="E2363" s="3"/>
      <c r="F2363" s="3"/>
      <c r="G2363" s="3"/>
      <c r="H2363" s="4"/>
      <c r="I2363" s="4"/>
      <c r="J2363" s="4"/>
      <c r="K2363" s="4"/>
      <c r="L2363" s="4"/>
    </row>
    <row r="2364" spans="1:12" ht="20.100000000000001" customHeight="1">
      <c r="A2364" s="5" t="s">
        <v>660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</row>
    <row r="2365" spans="1:12" ht="15" customHeight="1">
      <c r="A2365" s="6" t="s">
        <v>622</v>
      </c>
      <c r="B2365" s="6"/>
      <c r="C2365" s="6"/>
      <c r="D2365" s="7" t="s">
        <v>2</v>
      </c>
      <c r="E2365" s="7"/>
      <c r="F2365" s="7"/>
      <c r="G2365" s="8" t="s">
        <v>3</v>
      </c>
      <c r="H2365" s="7" t="s">
        <v>4</v>
      </c>
      <c r="I2365" s="7"/>
      <c r="J2365" s="7" t="s">
        <v>5</v>
      </c>
      <c r="K2365" s="7"/>
      <c r="L2365" s="8" t="s">
        <v>6</v>
      </c>
    </row>
    <row r="2366" spans="1:12" ht="15" customHeight="1">
      <c r="A2366" s="9" t="s">
        <v>661</v>
      </c>
      <c r="B2366" s="10" t="s">
        <v>662</v>
      </c>
      <c r="C2366" s="10"/>
      <c r="D2366" s="11" t="s">
        <v>625</v>
      </c>
      <c r="E2366" s="11"/>
      <c r="F2366" s="11"/>
      <c r="G2366" s="9" t="s">
        <v>617</v>
      </c>
      <c r="H2366" s="12">
        <v>1</v>
      </c>
      <c r="I2366" s="12"/>
      <c r="J2366" s="20">
        <v>5588.1</v>
      </c>
      <c r="K2366" s="20"/>
      <c r="L2366" s="21">
        <f>ROUND(ROUND(H2366,8)*J2366,2)</f>
        <v>5588.1</v>
      </c>
    </row>
    <row r="2367" spans="1:12" ht="15" customHeight="1">
      <c r="A2367" s="3"/>
      <c r="B2367" s="3"/>
      <c r="C2367" s="3"/>
      <c r="D2367" s="3"/>
      <c r="E2367" s="3"/>
      <c r="F2367" s="3"/>
      <c r="G2367" s="3"/>
      <c r="H2367" s="15" t="s">
        <v>626</v>
      </c>
      <c r="I2367" s="15"/>
      <c r="J2367" s="15"/>
      <c r="K2367" s="15"/>
      <c r="L2367" s="16">
        <f>SUM(L2366:L2366)</f>
        <v>5588.1</v>
      </c>
    </row>
    <row r="2368" spans="1:12" ht="15" customHeight="1">
      <c r="A2368" s="3"/>
      <c r="B2368" s="3"/>
      <c r="C2368" s="3"/>
      <c r="D2368" s="3"/>
      <c r="E2368" s="3"/>
      <c r="F2368" s="3"/>
      <c r="G2368" s="3"/>
      <c r="H2368" s="18" t="s">
        <v>13</v>
      </c>
      <c r="I2368" s="18"/>
      <c r="J2368" s="18"/>
      <c r="K2368" s="18"/>
      <c r="L2368" s="19">
        <f>ROUND(SUM(L2367),4)</f>
        <v>5588.1</v>
      </c>
    </row>
    <row r="2369" spans="1:12" ht="9.9499999999999993" customHeight="1">
      <c r="A2369" s="3"/>
      <c r="B2369" s="3"/>
      <c r="C2369" s="3"/>
      <c r="D2369" s="3"/>
      <c r="E2369" s="3"/>
      <c r="F2369" s="3"/>
      <c r="G2369" s="3"/>
      <c r="H2369" s="4"/>
      <c r="I2369" s="4"/>
      <c r="J2369" s="4"/>
      <c r="K2369" s="4"/>
      <c r="L2369" s="4"/>
    </row>
    <row r="2370" spans="1:12" ht="20.100000000000001" customHeight="1">
      <c r="A2370" s="5" t="s">
        <v>663</v>
      </c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</row>
    <row r="2371" spans="1:12" ht="15" customHeight="1">
      <c r="A2371" s="6" t="s">
        <v>622</v>
      </c>
      <c r="B2371" s="6"/>
      <c r="C2371" s="6"/>
      <c r="D2371" s="7" t="s">
        <v>2</v>
      </c>
      <c r="E2371" s="7"/>
      <c r="F2371" s="7"/>
      <c r="G2371" s="8" t="s">
        <v>3</v>
      </c>
      <c r="H2371" s="7" t="s">
        <v>4</v>
      </c>
      <c r="I2371" s="7"/>
      <c r="J2371" s="7" t="s">
        <v>5</v>
      </c>
      <c r="K2371" s="7"/>
      <c r="L2371" s="8" t="s">
        <v>6</v>
      </c>
    </row>
    <row r="2372" spans="1:12" ht="15" customHeight="1">
      <c r="A2372" s="9" t="s">
        <v>664</v>
      </c>
      <c r="B2372" s="10" t="s">
        <v>665</v>
      </c>
      <c r="C2372" s="10"/>
      <c r="D2372" s="11" t="s">
        <v>625</v>
      </c>
      <c r="E2372" s="11"/>
      <c r="F2372" s="11"/>
      <c r="G2372" s="9" t="s">
        <v>617</v>
      </c>
      <c r="H2372" s="12">
        <v>1</v>
      </c>
      <c r="I2372" s="12"/>
      <c r="J2372" s="20">
        <v>4316.67</v>
      </c>
      <c r="K2372" s="20"/>
      <c r="L2372" s="21">
        <f>ROUND(ROUND(H2372,8)*J2372,2)</f>
        <v>4316.67</v>
      </c>
    </row>
    <row r="2373" spans="1:12" ht="15" customHeight="1">
      <c r="A2373" s="3"/>
      <c r="B2373" s="3"/>
      <c r="C2373" s="3"/>
      <c r="D2373" s="3"/>
      <c r="E2373" s="3"/>
      <c r="F2373" s="3"/>
      <c r="G2373" s="3"/>
      <c r="H2373" s="15" t="s">
        <v>626</v>
      </c>
      <c r="I2373" s="15"/>
      <c r="J2373" s="15"/>
      <c r="K2373" s="15"/>
      <c r="L2373" s="16">
        <f>SUM(L2372:L2372)</f>
        <v>4316.67</v>
      </c>
    </row>
    <row r="2374" spans="1:12" ht="15" customHeight="1">
      <c r="A2374" s="3"/>
      <c r="B2374" s="3"/>
      <c r="C2374" s="3"/>
      <c r="D2374" s="3"/>
      <c r="E2374" s="3"/>
      <c r="F2374" s="3"/>
      <c r="G2374" s="3"/>
      <c r="H2374" s="18" t="s">
        <v>13</v>
      </c>
      <c r="I2374" s="18"/>
      <c r="J2374" s="18"/>
      <c r="K2374" s="18"/>
      <c r="L2374" s="19">
        <f>ROUND(SUM(L2373),4)</f>
        <v>4316.67</v>
      </c>
    </row>
    <row r="2375" spans="1:12" ht="9.9499999999999993" customHeight="1">
      <c r="A2375" s="3"/>
      <c r="B2375" s="3"/>
      <c r="C2375" s="3"/>
      <c r="D2375" s="3"/>
      <c r="E2375" s="3"/>
      <c r="F2375" s="3"/>
      <c r="G2375" s="3"/>
      <c r="H2375" s="4"/>
      <c r="I2375" s="4"/>
      <c r="J2375" s="4"/>
      <c r="K2375" s="4"/>
      <c r="L2375" s="4"/>
    </row>
    <row r="2376" spans="1:12" ht="20.100000000000001" customHeight="1">
      <c r="A2376" s="5" t="s">
        <v>666</v>
      </c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</row>
    <row r="2377" spans="1:12" ht="12.95" customHeight="1">
      <c r="A2377" s="47" t="s">
        <v>113</v>
      </c>
      <c r="B2377" s="47"/>
      <c r="C2377" s="47"/>
      <c r="D2377" s="48" t="s">
        <v>114</v>
      </c>
      <c r="E2377" s="48"/>
      <c r="F2377" s="24" t="s">
        <v>115</v>
      </c>
      <c r="G2377" s="24"/>
      <c r="H2377" s="24" t="s">
        <v>116</v>
      </c>
      <c r="I2377" s="24"/>
      <c r="J2377" s="24"/>
      <c r="K2377" s="24"/>
      <c r="L2377" s="24" t="s">
        <v>65</v>
      </c>
    </row>
    <row r="2378" spans="1:12" ht="12" customHeight="1">
      <c r="A2378" s="47"/>
      <c r="B2378" s="47"/>
      <c r="C2378" s="47"/>
      <c r="D2378" s="48"/>
      <c r="E2378" s="48"/>
      <c r="F2378" s="8" t="s">
        <v>117</v>
      </c>
      <c r="G2378" s="8" t="s">
        <v>118</v>
      </c>
      <c r="H2378" s="7" t="s">
        <v>117</v>
      </c>
      <c r="I2378" s="7"/>
      <c r="J2378" s="7" t="s">
        <v>118</v>
      </c>
      <c r="K2378" s="7"/>
      <c r="L2378" s="24"/>
    </row>
    <row r="2379" spans="1:12" ht="15" customHeight="1">
      <c r="A2379" s="25" t="s">
        <v>640</v>
      </c>
      <c r="B2379" s="26" t="s">
        <v>641</v>
      </c>
      <c r="C2379" s="26"/>
      <c r="D2379" s="34">
        <v>182.49</v>
      </c>
      <c r="E2379" s="34"/>
      <c r="F2379" s="49">
        <v>0.24099999999999999</v>
      </c>
      <c r="G2379" s="49">
        <v>0.75900000000000001</v>
      </c>
      <c r="H2379" s="50">
        <v>36.997100000000003</v>
      </c>
      <c r="I2379" s="50"/>
      <c r="J2379" s="50">
        <v>6.9859</v>
      </c>
      <c r="K2379" s="50"/>
      <c r="L2379" s="32">
        <f>ROUND(D2379*(ROUND(F2379*H2379,4)+ROUND(G2379*J2379,4)),4)</f>
        <v>2594.7523000000001</v>
      </c>
    </row>
    <row r="2380" spans="1:12" ht="15" customHeight="1">
      <c r="A2380" s="3"/>
      <c r="B2380" s="3"/>
      <c r="C2380" s="3"/>
      <c r="D2380" s="3"/>
      <c r="E2380" s="3"/>
      <c r="F2380" s="3"/>
      <c r="G2380" s="3"/>
      <c r="H2380" s="30" t="s">
        <v>121</v>
      </c>
      <c r="I2380" s="30"/>
      <c r="J2380" s="30"/>
      <c r="K2380" s="30"/>
      <c r="L2380" s="51">
        <f>SUM(L2378:L2379)</f>
        <v>2594.7523000000001</v>
      </c>
    </row>
    <row r="2381" spans="1:12" ht="15" customHeight="1">
      <c r="A2381" s="3"/>
      <c r="B2381" s="3"/>
      <c r="C2381" s="3"/>
      <c r="D2381" s="3"/>
      <c r="E2381" s="3"/>
      <c r="F2381" s="3"/>
      <c r="G2381" s="3"/>
      <c r="H2381" s="18" t="s">
        <v>72</v>
      </c>
      <c r="I2381" s="18"/>
      <c r="J2381" s="18"/>
      <c r="K2381" s="18"/>
      <c r="L2381" s="32">
        <f>SUM(L2380)</f>
        <v>2594.7523000000001</v>
      </c>
    </row>
    <row r="2382" spans="1:12" ht="15" customHeight="1">
      <c r="A2382" s="3"/>
      <c r="B2382" s="3"/>
      <c r="C2382" s="3"/>
      <c r="D2382" s="3"/>
      <c r="E2382" s="3"/>
      <c r="F2382" s="3"/>
      <c r="G2382" s="3"/>
      <c r="H2382" s="18" t="s">
        <v>73</v>
      </c>
      <c r="I2382" s="18"/>
      <c r="J2382" s="18"/>
      <c r="K2382" s="18"/>
      <c r="L2382" s="38">
        <v>1</v>
      </c>
    </row>
    <row r="2383" spans="1:12" ht="15" customHeight="1">
      <c r="A2383" s="3"/>
      <c r="B2383" s="3"/>
      <c r="C2383" s="3"/>
      <c r="D2383" s="3"/>
      <c r="E2383" s="3"/>
      <c r="F2383" s="3"/>
      <c r="G2383" s="3"/>
      <c r="H2383" s="18" t="s">
        <v>74</v>
      </c>
      <c r="I2383" s="18"/>
      <c r="J2383" s="18"/>
      <c r="K2383" s="18"/>
      <c r="L2383" s="32">
        <f>ROUND(L2381/L2382,4)</f>
        <v>2594.7523000000001</v>
      </c>
    </row>
    <row r="2384" spans="1:12" ht="15" customHeight="1">
      <c r="A2384" s="3"/>
      <c r="B2384" s="3"/>
      <c r="C2384" s="3"/>
      <c r="D2384" s="3"/>
      <c r="E2384" s="3"/>
      <c r="F2384" s="3"/>
      <c r="G2384" s="3"/>
      <c r="H2384" s="18" t="s">
        <v>39</v>
      </c>
      <c r="I2384" s="18"/>
      <c r="J2384" s="18"/>
      <c r="K2384" s="18"/>
      <c r="L2384" s="32">
        <f>SUM(L2383)</f>
        <v>2594.7523000000001</v>
      </c>
    </row>
    <row r="2385" spans="1:12" ht="15" customHeight="1">
      <c r="A2385" s="3"/>
      <c r="B2385" s="3"/>
      <c r="C2385" s="3"/>
      <c r="D2385" s="3"/>
      <c r="E2385" s="3"/>
      <c r="F2385" s="3"/>
      <c r="G2385" s="3"/>
      <c r="H2385" s="18" t="s">
        <v>13</v>
      </c>
      <c r="I2385" s="18"/>
      <c r="J2385" s="18"/>
      <c r="K2385" s="18"/>
      <c r="L2385" s="19">
        <f>ROUND(SUM(L2384),4)</f>
        <v>2594.7523000000001</v>
      </c>
    </row>
    <row r="2386" spans="1:12" ht="9.9499999999999993" customHeight="1">
      <c r="A2386" s="3"/>
      <c r="B2386" s="3"/>
      <c r="C2386" s="3"/>
      <c r="D2386" s="3"/>
      <c r="E2386" s="3"/>
      <c r="F2386" s="3"/>
      <c r="G2386" s="3"/>
      <c r="H2386" s="4"/>
      <c r="I2386" s="4"/>
      <c r="J2386" s="4"/>
      <c r="K2386" s="4"/>
      <c r="L2386" s="4"/>
    </row>
    <row r="2387" spans="1:12" ht="20.100000000000001" customHeight="1">
      <c r="A2387" s="5" t="s">
        <v>667</v>
      </c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</row>
    <row r="2388" spans="1:12" ht="15" customHeight="1">
      <c r="A2388" s="6" t="s">
        <v>622</v>
      </c>
      <c r="B2388" s="6"/>
      <c r="C2388" s="6"/>
      <c r="D2388" s="7" t="s">
        <v>2</v>
      </c>
      <c r="E2388" s="7"/>
      <c r="F2388" s="7"/>
      <c r="G2388" s="8" t="s">
        <v>3</v>
      </c>
      <c r="H2388" s="7" t="s">
        <v>4</v>
      </c>
      <c r="I2388" s="7"/>
      <c r="J2388" s="7" t="s">
        <v>5</v>
      </c>
      <c r="K2388" s="7"/>
      <c r="L2388" s="8" t="s">
        <v>6</v>
      </c>
    </row>
    <row r="2389" spans="1:12" ht="15" customHeight="1">
      <c r="A2389" s="9" t="s">
        <v>668</v>
      </c>
      <c r="B2389" s="10" t="s">
        <v>669</v>
      </c>
      <c r="C2389" s="10"/>
      <c r="D2389" s="11" t="s">
        <v>625</v>
      </c>
      <c r="E2389" s="11"/>
      <c r="F2389" s="11"/>
      <c r="G2389" s="9" t="s">
        <v>617</v>
      </c>
      <c r="H2389" s="12">
        <v>1</v>
      </c>
      <c r="I2389" s="12"/>
      <c r="J2389" s="20">
        <v>9127.06</v>
      </c>
      <c r="K2389" s="20"/>
      <c r="L2389" s="21">
        <f>ROUND(ROUND(H2389,8)*J2389,2)</f>
        <v>9127.06</v>
      </c>
    </row>
    <row r="2390" spans="1:12" ht="15" customHeight="1">
      <c r="A2390" s="3"/>
      <c r="B2390" s="3"/>
      <c r="C2390" s="3"/>
      <c r="D2390" s="3"/>
      <c r="E2390" s="3"/>
      <c r="F2390" s="3"/>
      <c r="G2390" s="3"/>
      <c r="H2390" s="15" t="s">
        <v>626</v>
      </c>
      <c r="I2390" s="15"/>
      <c r="J2390" s="15"/>
      <c r="K2390" s="15"/>
      <c r="L2390" s="16">
        <f>SUM(L2389:L2389)</f>
        <v>9127.06</v>
      </c>
    </row>
    <row r="2391" spans="1:12" ht="15" customHeight="1">
      <c r="A2391" s="3"/>
      <c r="B2391" s="3"/>
      <c r="C2391" s="3"/>
      <c r="D2391" s="3"/>
      <c r="E2391" s="3"/>
      <c r="F2391" s="3"/>
      <c r="G2391" s="3"/>
      <c r="H2391" s="18" t="s">
        <v>13</v>
      </c>
      <c r="I2391" s="18"/>
      <c r="J2391" s="18"/>
      <c r="K2391" s="18"/>
      <c r="L2391" s="19">
        <f>ROUND(SUM(L2390),4)</f>
        <v>9127.06</v>
      </c>
    </row>
    <row r="2392" spans="1:12" ht="9.9499999999999993" customHeight="1">
      <c r="A2392" s="3"/>
      <c r="B2392" s="3"/>
      <c r="C2392" s="3"/>
      <c r="D2392" s="3"/>
      <c r="E2392" s="3"/>
      <c r="F2392" s="3"/>
      <c r="G2392" s="3"/>
      <c r="H2392" s="4"/>
      <c r="I2392" s="4"/>
      <c r="J2392" s="4"/>
      <c r="K2392" s="4"/>
      <c r="L2392" s="4"/>
    </row>
    <row r="2393" spans="1:12" ht="20.100000000000001" customHeight="1">
      <c r="A2393" s="5" t="s">
        <v>670</v>
      </c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</row>
    <row r="2394" spans="1:12" ht="12.95" customHeight="1">
      <c r="A2394" s="47" t="s">
        <v>113</v>
      </c>
      <c r="B2394" s="47"/>
      <c r="C2394" s="47"/>
      <c r="D2394" s="48" t="s">
        <v>114</v>
      </c>
      <c r="E2394" s="48"/>
      <c r="F2394" s="24" t="s">
        <v>115</v>
      </c>
      <c r="G2394" s="24"/>
      <c r="H2394" s="24" t="s">
        <v>116</v>
      </c>
      <c r="I2394" s="24"/>
      <c r="J2394" s="24"/>
      <c r="K2394" s="24"/>
      <c r="L2394" s="24" t="s">
        <v>65</v>
      </c>
    </row>
    <row r="2395" spans="1:12" ht="12" customHeight="1">
      <c r="A2395" s="47"/>
      <c r="B2395" s="47"/>
      <c r="C2395" s="47"/>
      <c r="D2395" s="48"/>
      <c r="E2395" s="48"/>
      <c r="F2395" s="8" t="s">
        <v>117</v>
      </c>
      <c r="G2395" s="8" t="s">
        <v>118</v>
      </c>
      <c r="H2395" s="7" t="s">
        <v>117</v>
      </c>
      <c r="I2395" s="7"/>
      <c r="J2395" s="7" t="s">
        <v>118</v>
      </c>
      <c r="K2395" s="7"/>
      <c r="L2395" s="24"/>
    </row>
    <row r="2396" spans="1:12" ht="15" customHeight="1">
      <c r="A2396" s="25" t="s">
        <v>640</v>
      </c>
      <c r="B2396" s="26" t="s">
        <v>641</v>
      </c>
      <c r="C2396" s="26"/>
      <c r="D2396" s="34">
        <v>182.49</v>
      </c>
      <c r="E2396" s="34"/>
      <c r="F2396" s="49">
        <v>0.24099999999999999</v>
      </c>
      <c r="G2396" s="49">
        <v>0.75900000000000001</v>
      </c>
      <c r="H2396" s="50">
        <v>36.997100000000003</v>
      </c>
      <c r="I2396" s="50"/>
      <c r="J2396" s="50">
        <v>6.9859</v>
      </c>
      <c r="K2396" s="50"/>
      <c r="L2396" s="32">
        <f>ROUND(D2396*(ROUND(F2396*H2396,4)+ROUND(G2396*J2396,4)),4)</f>
        <v>2594.7523000000001</v>
      </c>
    </row>
    <row r="2397" spans="1:12" ht="15" customHeight="1">
      <c r="A2397" s="3"/>
      <c r="B2397" s="3"/>
      <c r="C2397" s="3"/>
      <c r="D2397" s="3"/>
      <c r="E2397" s="3"/>
      <c r="F2397" s="3"/>
      <c r="G2397" s="3"/>
      <c r="H2397" s="30" t="s">
        <v>121</v>
      </c>
      <c r="I2397" s="30"/>
      <c r="J2397" s="30"/>
      <c r="K2397" s="30"/>
      <c r="L2397" s="51">
        <f>SUM(L2395:L2396)</f>
        <v>2594.7523000000001</v>
      </c>
    </row>
    <row r="2398" spans="1:12" ht="15" customHeight="1">
      <c r="A2398" s="3"/>
      <c r="B2398" s="3"/>
      <c r="C2398" s="3"/>
      <c r="D2398" s="3"/>
      <c r="E2398" s="3"/>
      <c r="F2398" s="3"/>
      <c r="G2398" s="3"/>
      <c r="H2398" s="18" t="s">
        <v>72</v>
      </c>
      <c r="I2398" s="18"/>
      <c r="J2398" s="18"/>
      <c r="K2398" s="18"/>
      <c r="L2398" s="32">
        <f>SUM(L2397)</f>
        <v>2594.7523000000001</v>
      </c>
    </row>
    <row r="2399" spans="1:12" ht="15" customHeight="1">
      <c r="A2399" s="3"/>
      <c r="B2399" s="3"/>
      <c r="C2399" s="3"/>
      <c r="D2399" s="3"/>
      <c r="E2399" s="3"/>
      <c r="F2399" s="3"/>
      <c r="G2399" s="3"/>
      <c r="H2399" s="18" t="s">
        <v>73</v>
      </c>
      <c r="I2399" s="18"/>
      <c r="J2399" s="18"/>
      <c r="K2399" s="18"/>
      <c r="L2399" s="38">
        <v>1</v>
      </c>
    </row>
    <row r="2400" spans="1:12" ht="15" customHeight="1">
      <c r="A2400" s="3"/>
      <c r="B2400" s="3"/>
      <c r="C2400" s="3"/>
      <c r="D2400" s="3"/>
      <c r="E2400" s="3"/>
      <c r="F2400" s="3"/>
      <c r="G2400" s="3"/>
      <c r="H2400" s="18" t="s">
        <v>74</v>
      </c>
      <c r="I2400" s="18"/>
      <c r="J2400" s="18"/>
      <c r="K2400" s="18"/>
      <c r="L2400" s="32">
        <f>ROUND(L2398/L2399,4)</f>
        <v>2594.7523000000001</v>
      </c>
    </row>
    <row r="2401" spans="1:12" ht="15" customHeight="1">
      <c r="A2401" s="3"/>
      <c r="B2401" s="3"/>
      <c r="C2401" s="3"/>
      <c r="D2401" s="3"/>
      <c r="E2401" s="3"/>
      <c r="F2401" s="3"/>
      <c r="G2401" s="3"/>
      <c r="H2401" s="18" t="s">
        <v>39</v>
      </c>
      <c r="I2401" s="18"/>
      <c r="J2401" s="18"/>
      <c r="K2401" s="18"/>
      <c r="L2401" s="32">
        <f>SUM(L2400)</f>
        <v>2594.7523000000001</v>
      </c>
    </row>
    <row r="2402" spans="1:12" ht="15" customHeight="1">
      <c r="A2402" s="3"/>
      <c r="B2402" s="3"/>
      <c r="C2402" s="3"/>
      <c r="D2402" s="3"/>
      <c r="E2402" s="3"/>
      <c r="F2402" s="3"/>
      <c r="G2402" s="3"/>
      <c r="H2402" s="18" t="s">
        <v>13</v>
      </c>
      <c r="I2402" s="18"/>
      <c r="J2402" s="18"/>
      <c r="K2402" s="18"/>
      <c r="L2402" s="19">
        <f>ROUND(SUM(L2401),4)</f>
        <v>2594.7523000000001</v>
      </c>
    </row>
    <row r="2403" spans="1:12" ht="9.9499999999999993" customHeight="1">
      <c r="A2403" s="3"/>
      <c r="B2403" s="3"/>
      <c r="C2403" s="3"/>
      <c r="D2403" s="3"/>
      <c r="E2403" s="3"/>
      <c r="F2403" s="3"/>
      <c r="G2403" s="3"/>
      <c r="H2403" s="4"/>
      <c r="I2403" s="4"/>
      <c r="J2403" s="4"/>
      <c r="K2403" s="4"/>
      <c r="L2403" s="4"/>
    </row>
    <row r="2404" spans="1:12" ht="20.100000000000001" customHeight="1">
      <c r="A2404" s="5" t="s">
        <v>671</v>
      </c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</row>
    <row r="2405" spans="1:12" ht="15" customHeight="1">
      <c r="A2405" s="6" t="s">
        <v>622</v>
      </c>
      <c r="B2405" s="6"/>
      <c r="C2405" s="6"/>
      <c r="D2405" s="7" t="s">
        <v>2</v>
      </c>
      <c r="E2405" s="7"/>
      <c r="F2405" s="7"/>
      <c r="G2405" s="8" t="s">
        <v>3</v>
      </c>
      <c r="H2405" s="7" t="s">
        <v>4</v>
      </c>
      <c r="I2405" s="7"/>
      <c r="J2405" s="7" t="s">
        <v>5</v>
      </c>
      <c r="K2405" s="7"/>
      <c r="L2405" s="8" t="s">
        <v>6</v>
      </c>
    </row>
    <row r="2406" spans="1:12" ht="15" customHeight="1">
      <c r="A2406" s="9" t="s">
        <v>672</v>
      </c>
      <c r="B2406" s="10" t="s">
        <v>673</v>
      </c>
      <c r="C2406" s="10"/>
      <c r="D2406" s="11" t="s">
        <v>625</v>
      </c>
      <c r="E2406" s="11"/>
      <c r="F2406" s="11"/>
      <c r="G2406" s="9" t="s">
        <v>617</v>
      </c>
      <c r="H2406" s="12">
        <v>1</v>
      </c>
      <c r="I2406" s="12"/>
      <c r="J2406" s="20">
        <v>9127.06</v>
      </c>
      <c r="K2406" s="20"/>
      <c r="L2406" s="21">
        <f>ROUND(ROUND(H2406,8)*J2406,2)</f>
        <v>9127.06</v>
      </c>
    </row>
    <row r="2407" spans="1:12" ht="15" customHeight="1">
      <c r="A2407" s="3"/>
      <c r="B2407" s="3"/>
      <c r="C2407" s="3"/>
      <c r="D2407" s="3"/>
      <c r="E2407" s="3"/>
      <c r="F2407" s="3"/>
      <c r="G2407" s="3"/>
      <c r="H2407" s="15" t="s">
        <v>626</v>
      </c>
      <c r="I2407" s="15"/>
      <c r="J2407" s="15"/>
      <c r="K2407" s="15"/>
      <c r="L2407" s="16">
        <f>SUM(L2406:L2406)</f>
        <v>9127.06</v>
      </c>
    </row>
    <row r="2408" spans="1:12" ht="15" customHeight="1">
      <c r="A2408" s="3"/>
      <c r="B2408" s="3"/>
      <c r="C2408" s="3"/>
      <c r="D2408" s="3"/>
      <c r="E2408" s="3"/>
      <c r="F2408" s="3"/>
      <c r="G2408" s="3"/>
      <c r="H2408" s="18" t="s">
        <v>13</v>
      </c>
      <c r="I2408" s="18"/>
      <c r="J2408" s="18"/>
      <c r="K2408" s="18"/>
      <c r="L2408" s="19">
        <f>ROUND(SUM(L2407),4)</f>
        <v>9127.06</v>
      </c>
    </row>
    <row r="2409" spans="1:12" ht="9.9499999999999993" customHeight="1">
      <c r="A2409" s="3"/>
      <c r="B2409" s="3"/>
      <c r="C2409" s="3"/>
      <c r="D2409" s="3"/>
      <c r="E2409" s="3"/>
      <c r="F2409" s="3"/>
      <c r="G2409" s="3"/>
      <c r="H2409" s="4"/>
      <c r="I2409" s="4"/>
      <c r="J2409" s="4"/>
      <c r="K2409" s="4"/>
      <c r="L2409" s="4"/>
    </row>
    <row r="2410" spans="1:12" ht="20.100000000000001" customHeight="1">
      <c r="A2410" s="5" t="s">
        <v>674</v>
      </c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</row>
    <row r="2411" spans="1:12" ht="12.95" customHeight="1">
      <c r="A2411" s="47" t="s">
        <v>113</v>
      </c>
      <c r="B2411" s="47"/>
      <c r="C2411" s="47"/>
      <c r="D2411" s="48" t="s">
        <v>114</v>
      </c>
      <c r="E2411" s="48"/>
      <c r="F2411" s="24" t="s">
        <v>115</v>
      </c>
      <c r="G2411" s="24"/>
      <c r="H2411" s="24" t="s">
        <v>116</v>
      </c>
      <c r="I2411" s="24"/>
      <c r="J2411" s="24"/>
      <c r="K2411" s="24"/>
      <c r="L2411" s="24" t="s">
        <v>65</v>
      </c>
    </row>
    <row r="2412" spans="1:12" ht="12" customHeight="1">
      <c r="A2412" s="47"/>
      <c r="B2412" s="47"/>
      <c r="C2412" s="47"/>
      <c r="D2412" s="48"/>
      <c r="E2412" s="48"/>
      <c r="F2412" s="8" t="s">
        <v>117</v>
      </c>
      <c r="G2412" s="8" t="s">
        <v>118</v>
      </c>
      <c r="H2412" s="7" t="s">
        <v>117</v>
      </c>
      <c r="I2412" s="7"/>
      <c r="J2412" s="7" t="s">
        <v>118</v>
      </c>
      <c r="K2412" s="7"/>
      <c r="L2412" s="24"/>
    </row>
    <row r="2413" spans="1:12" ht="15" customHeight="1">
      <c r="A2413" s="25" t="s">
        <v>640</v>
      </c>
      <c r="B2413" s="26" t="s">
        <v>641</v>
      </c>
      <c r="C2413" s="26"/>
      <c r="D2413" s="34">
        <v>182.49</v>
      </c>
      <c r="E2413" s="34"/>
      <c r="F2413" s="49">
        <v>0.24099999999999999</v>
      </c>
      <c r="G2413" s="49">
        <v>0.75900000000000001</v>
      </c>
      <c r="H2413" s="50">
        <v>36.997100000000003</v>
      </c>
      <c r="I2413" s="50"/>
      <c r="J2413" s="50">
        <v>6.9859</v>
      </c>
      <c r="K2413" s="50"/>
      <c r="L2413" s="32">
        <f>ROUND(D2413*(ROUND(F2413*H2413,4)+ROUND(G2413*J2413,4)),4)</f>
        <v>2594.7523000000001</v>
      </c>
    </row>
    <row r="2414" spans="1:12" ht="15" customHeight="1">
      <c r="A2414" s="3"/>
      <c r="B2414" s="3"/>
      <c r="C2414" s="3"/>
      <c r="D2414" s="3"/>
      <c r="E2414" s="3"/>
      <c r="F2414" s="3"/>
      <c r="G2414" s="3"/>
      <c r="H2414" s="30" t="s">
        <v>121</v>
      </c>
      <c r="I2414" s="30"/>
      <c r="J2414" s="30"/>
      <c r="K2414" s="30"/>
      <c r="L2414" s="51">
        <f>SUM(L2412:L2413)</f>
        <v>2594.7523000000001</v>
      </c>
    </row>
    <row r="2415" spans="1:12" ht="15" customHeight="1">
      <c r="A2415" s="3"/>
      <c r="B2415" s="3"/>
      <c r="C2415" s="3"/>
      <c r="D2415" s="3"/>
      <c r="E2415" s="3"/>
      <c r="F2415" s="3"/>
      <c r="G2415" s="3"/>
      <c r="H2415" s="18" t="s">
        <v>72</v>
      </c>
      <c r="I2415" s="18"/>
      <c r="J2415" s="18"/>
      <c r="K2415" s="18"/>
      <c r="L2415" s="32">
        <f>SUM(L2414)</f>
        <v>2594.7523000000001</v>
      </c>
    </row>
    <row r="2416" spans="1:12" ht="15" customHeight="1">
      <c r="A2416" s="3"/>
      <c r="B2416" s="3"/>
      <c r="C2416" s="3"/>
      <c r="D2416" s="3"/>
      <c r="E2416" s="3"/>
      <c r="F2416" s="3"/>
      <c r="G2416" s="3"/>
      <c r="H2416" s="18" t="s">
        <v>73</v>
      </c>
      <c r="I2416" s="18"/>
      <c r="J2416" s="18"/>
      <c r="K2416" s="18"/>
      <c r="L2416" s="38">
        <v>1</v>
      </c>
    </row>
    <row r="2417" spans="1:12" ht="15" customHeight="1">
      <c r="A2417" s="3"/>
      <c r="B2417" s="3"/>
      <c r="C2417" s="3"/>
      <c r="D2417" s="3"/>
      <c r="E2417" s="3"/>
      <c r="F2417" s="3"/>
      <c r="G2417" s="3"/>
      <c r="H2417" s="18" t="s">
        <v>74</v>
      </c>
      <c r="I2417" s="18"/>
      <c r="J2417" s="18"/>
      <c r="K2417" s="18"/>
      <c r="L2417" s="32">
        <f>ROUND(L2415/L2416,4)</f>
        <v>2594.7523000000001</v>
      </c>
    </row>
    <row r="2418" spans="1:12" ht="15" customHeight="1">
      <c r="A2418" s="3"/>
      <c r="B2418" s="3"/>
      <c r="C2418" s="3"/>
      <c r="D2418" s="3"/>
      <c r="E2418" s="3"/>
      <c r="F2418" s="3"/>
      <c r="G2418" s="3"/>
      <c r="H2418" s="18" t="s">
        <v>39</v>
      </c>
      <c r="I2418" s="18"/>
      <c r="J2418" s="18"/>
      <c r="K2418" s="18"/>
      <c r="L2418" s="32">
        <f>SUM(L2417)</f>
        <v>2594.7523000000001</v>
      </c>
    </row>
    <row r="2419" spans="1:12" ht="15" customHeight="1">
      <c r="A2419" s="3"/>
      <c r="B2419" s="3"/>
      <c r="C2419" s="3"/>
      <c r="D2419" s="3"/>
      <c r="E2419" s="3"/>
      <c r="F2419" s="3"/>
      <c r="G2419" s="3"/>
      <c r="H2419" s="18" t="s">
        <v>13</v>
      </c>
      <c r="I2419" s="18"/>
      <c r="J2419" s="18"/>
      <c r="K2419" s="18"/>
      <c r="L2419" s="19">
        <f>ROUND(SUM(L2418),4)</f>
        <v>2594.7523000000001</v>
      </c>
    </row>
    <row r="2420" spans="1:12" ht="9.9499999999999993" customHeight="1">
      <c r="A2420" s="3"/>
      <c r="B2420" s="3"/>
      <c r="C2420" s="3"/>
      <c r="D2420" s="3"/>
      <c r="E2420" s="3"/>
      <c r="F2420" s="3"/>
      <c r="G2420" s="3"/>
      <c r="H2420" s="4"/>
      <c r="I2420" s="4"/>
      <c r="J2420" s="4"/>
      <c r="K2420" s="4"/>
      <c r="L2420" s="4"/>
    </row>
    <row r="2421" spans="1:12" ht="20.100000000000001" customHeight="1">
      <c r="A2421" s="5" t="s">
        <v>675</v>
      </c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</row>
    <row r="2422" spans="1:12" ht="15" customHeight="1">
      <c r="A2422" s="6" t="s">
        <v>622</v>
      </c>
      <c r="B2422" s="6"/>
      <c r="C2422" s="6"/>
      <c r="D2422" s="7" t="s">
        <v>2</v>
      </c>
      <c r="E2422" s="7"/>
      <c r="F2422" s="7"/>
      <c r="G2422" s="8" t="s">
        <v>3</v>
      </c>
      <c r="H2422" s="7" t="s">
        <v>4</v>
      </c>
      <c r="I2422" s="7"/>
      <c r="J2422" s="7" t="s">
        <v>5</v>
      </c>
      <c r="K2422" s="7"/>
      <c r="L2422" s="8" t="s">
        <v>6</v>
      </c>
    </row>
    <row r="2423" spans="1:12" ht="15" customHeight="1">
      <c r="A2423" s="9" t="s">
        <v>676</v>
      </c>
      <c r="B2423" s="10" t="s">
        <v>677</v>
      </c>
      <c r="C2423" s="10"/>
      <c r="D2423" s="11" t="s">
        <v>625</v>
      </c>
      <c r="E2423" s="11"/>
      <c r="F2423" s="11"/>
      <c r="G2423" s="9" t="s">
        <v>617</v>
      </c>
      <c r="H2423" s="12">
        <v>1</v>
      </c>
      <c r="I2423" s="12"/>
      <c r="J2423" s="20">
        <v>6856.26</v>
      </c>
      <c r="K2423" s="20"/>
      <c r="L2423" s="21">
        <f>ROUND(ROUND(H2423,8)*J2423,2)</f>
        <v>6856.26</v>
      </c>
    </row>
    <row r="2424" spans="1:12" ht="15" customHeight="1">
      <c r="A2424" s="3"/>
      <c r="B2424" s="3"/>
      <c r="C2424" s="3"/>
      <c r="D2424" s="3"/>
      <c r="E2424" s="3"/>
      <c r="F2424" s="3"/>
      <c r="G2424" s="3"/>
      <c r="H2424" s="15" t="s">
        <v>626</v>
      </c>
      <c r="I2424" s="15"/>
      <c r="J2424" s="15"/>
      <c r="K2424" s="15"/>
      <c r="L2424" s="16">
        <f>SUM(L2423:L2423)</f>
        <v>6856.26</v>
      </c>
    </row>
    <row r="2425" spans="1:12" ht="15" customHeight="1">
      <c r="A2425" s="3"/>
      <c r="B2425" s="3"/>
      <c r="C2425" s="3"/>
      <c r="D2425" s="3"/>
      <c r="E2425" s="3"/>
      <c r="F2425" s="3"/>
      <c r="G2425" s="3"/>
      <c r="H2425" s="18" t="s">
        <v>13</v>
      </c>
      <c r="I2425" s="18"/>
      <c r="J2425" s="18"/>
      <c r="K2425" s="18"/>
      <c r="L2425" s="19">
        <f>ROUND(SUM(L2424),4)</f>
        <v>6856.26</v>
      </c>
    </row>
    <row r="2426" spans="1:12" ht="9.9499999999999993" customHeight="1">
      <c r="A2426" s="3"/>
      <c r="B2426" s="3"/>
      <c r="C2426" s="3"/>
      <c r="D2426" s="3"/>
      <c r="E2426" s="3"/>
      <c r="F2426" s="3"/>
      <c r="G2426" s="3"/>
      <c r="H2426" s="4"/>
      <c r="I2426" s="4"/>
      <c r="J2426" s="4"/>
      <c r="K2426" s="4"/>
      <c r="L2426" s="4"/>
    </row>
    <row r="2427" spans="1:12" ht="20.100000000000001" customHeight="1">
      <c r="A2427" s="5" t="s">
        <v>678</v>
      </c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</row>
    <row r="2428" spans="1:12" ht="15" customHeight="1">
      <c r="A2428" s="6" t="s">
        <v>622</v>
      </c>
      <c r="B2428" s="6"/>
      <c r="C2428" s="6"/>
      <c r="D2428" s="7" t="s">
        <v>2</v>
      </c>
      <c r="E2428" s="7"/>
      <c r="F2428" s="7"/>
      <c r="G2428" s="8" t="s">
        <v>3</v>
      </c>
      <c r="H2428" s="7" t="s">
        <v>4</v>
      </c>
      <c r="I2428" s="7"/>
      <c r="J2428" s="7" t="s">
        <v>5</v>
      </c>
      <c r="K2428" s="7"/>
      <c r="L2428" s="8" t="s">
        <v>6</v>
      </c>
    </row>
    <row r="2429" spans="1:12" ht="15" customHeight="1">
      <c r="A2429" s="9" t="s">
        <v>679</v>
      </c>
      <c r="B2429" s="10" t="s">
        <v>680</v>
      </c>
      <c r="C2429" s="10"/>
      <c r="D2429" s="11" t="s">
        <v>625</v>
      </c>
      <c r="E2429" s="11"/>
      <c r="F2429" s="11"/>
      <c r="G2429" s="9" t="s">
        <v>617</v>
      </c>
      <c r="H2429" s="12">
        <v>1</v>
      </c>
      <c r="I2429" s="12"/>
      <c r="J2429" s="20">
        <v>5471.4</v>
      </c>
      <c r="K2429" s="20"/>
      <c r="L2429" s="21">
        <f>ROUND(ROUND(H2429,8)*J2429,2)</f>
        <v>5471.4</v>
      </c>
    </row>
    <row r="2430" spans="1:12" ht="15" customHeight="1">
      <c r="A2430" s="3"/>
      <c r="B2430" s="3"/>
      <c r="C2430" s="3"/>
      <c r="D2430" s="3"/>
      <c r="E2430" s="3"/>
      <c r="F2430" s="3"/>
      <c r="G2430" s="3"/>
      <c r="H2430" s="15" t="s">
        <v>626</v>
      </c>
      <c r="I2430" s="15"/>
      <c r="J2430" s="15"/>
      <c r="K2430" s="15"/>
      <c r="L2430" s="16">
        <f>SUM(L2429:L2429)</f>
        <v>5471.4</v>
      </c>
    </row>
    <row r="2431" spans="1:12" ht="15" customHeight="1">
      <c r="A2431" s="3"/>
      <c r="B2431" s="3"/>
      <c r="C2431" s="3"/>
      <c r="D2431" s="3"/>
      <c r="E2431" s="3"/>
      <c r="F2431" s="3"/>
      <c r="G2431" s="3"/>
      <c r="H2431" s="18" t="s">
        <v>13</v>
      </c>
      <c r="I2431" s="18"/>
      <c r="J2431" s="18"/>
      <c r="K2431" s="18"/>
      <c r="L2431" s="19">
        <f>ROUND(SUM(L2430),4)</f>
        <v>5471.4</v>
      </c>
    </row>
    <row r="2432" spans="1:12" ht="9.9499999999999993" customHeight="1">
      <c r="A2432" s="3"/>
      <c r="B2432" s="3"/>
      <c r="C2432" s="3"/>
      <c r="D2432" s="3"/>
      <c r="E2432" s="3"/>
      <c r="F2432" s="3"/>
      <c r="G2432" s="3"/>
      <c r="H2432" s="4"/>
      <c r="I2432" s="4"/>
      <c r="J2432" s="4"/>
      <c r="K2432" s="4"/>
      <c r="L2432" s="4"/>
    </row>
    <row r="2433" spans="1:12" ht="20.100000000000001" customHeight="1">
      <c r="A2433" s="5" t="s">
        <v>681</v>
      </c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</row>
    <row r="2434" spans="1:12" ht="15" customHeight="1">
      <c r="A2434" s="6" t="s">
        <v>622</v>
      </c>
      <c r="B2434" s="6"/>
      <c r="C2434" s="6"/>
      <c r="D2434" s="7" t="s">
        <v>2</v>
      </c>
      <c r="E2434" s="7"/>
      <c r="F2434" s="7"/>
      <c r="G2434" s="8" t="s">
        <v>3</v>
      </c>
      <c r="H2434" s="7" t="s">
        <v>4</v>
      </c>
      <c r="I2434" s="7"/>
      <c r="J2434" s="7" t="s">
        <v>5</v>
      </c>
      <c r="K2434" s="7"/>
      <c r="L2434" s="8" t="s">
        <v>6</v>
      </c>
    </row>
    <row r="2435" spans="1:12" ht="15" customHeight="1">
      <c r="A2435" s="9" t="s">
        <v>682</v>
      </c>
      <c r="B2435" s="10" t="s">
        <v>683</v>
      </c>
      <c r="C2435" s="10"/>
      <c r="D2435" s="11" t="s">
        <v>625</v>
      </c>
      <c r="E2435" s="11"/>
      <c r="F2435" s="11"/>
      <c r="G2435" s="9" t="s">
        <v>617</v>
      </c>
      <c r="H2435" s="12">
        <v>1</v>
      </c>
      <c r="I2435" s="12"/>
      <c r="J2435" s="20">
        <v>5951.75</v>
      </c>
      <c r="K2435" s="20"/>
      <c r="L2435" s="21">
        <f>ROUND(ROUND(H2435,8)*J2435,2)</f>
        <v>5951.75</v>
      </c>
    </row>
    <row r="2436" spans="1:12" ht="15" customHeight="1">
      <c r="A2436" s="3"/>
      <c r="B2436" s="3"/>
      <c r="C2436" s="3"/>
      <c r="D2436" s="3"/>
      <c r="E2436" s="3"/>
      <c r="F2436" s="3"/>
      <c r="G2436" s="3"/>
      <c r="H2436" s="15" t="s">
        <v>626</v>
      </c>
      <c r="I2436" s="15"/>
      <c r="J2436" s="15"/>
      <c r="K2436" s="15"/>
      <c r="L2436" s="16">
        <f>SUM(L2435:L2435)</f>
        <v>5951.75</v>
      </c>
    </row>
    <row r="2437" spans="1:12" ht="15" customHeight="1">
      <c r="A2437" s="3"/>
      <c r="B2437" s="3"/>
      <c r="C2437" s="3"/>
      <c r="D2437" s="3"/>
      <c r="E2437" s="3"/>
      <c r="F2437" s="3"/>
      <c r="G2437" s="3"/>
      <c r="H2437" s="18" t="s">
        <v>13</v>
      </c>
      <c r="I2437" s="18"/>
      <c r="J2437" s="18"/>
      <c r="K2437" s="18"/>
      <c r="L2437" s="19">
        <f>ROUND(SUM(L2436),4)</f>
        <v>5951.75</v>
      </c>
    </row>
    <row r="2438" spans="1:12" ht="9.9499999999999993" customHeight="1">
      <c r="A2438" s="3"/>
      <c r="B2438" s="3"/>
      <c r="C2438" s="3"/>
      <c r="D2438" s="3"/>
      <c r="E2438" s="3"/>
      <c r="F2438" s="3"/>
      <c r="G2438" s="3"/>
      <c r="H2438" s="4"/>
      <c r="I2438" s="4"/>
      <c r="J2438" s="4"/>
      <c r="K2438" s="4"/>
      <c r="L2438" s="4"/>
    </row>
    <row r="2439" spans="1:12" ht="20.100000000000001" customHeight="1">
      <c r="A2439" s="5" t="s">
        <v>684</v>
      </c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</row>
    <row r="2440" spans="1:12" ht="12.95" customHeight="1">
      <c r="A2440" s="47" t="s">
        <v>113</v>
      </c>
      <c r="B2440" s="47"/>
      <c r="C2440" s="47"/>
      <c r="D2440" s="48" t="s">
        <v>114</v>
      </c>
      <c r="E2440" s="48"/>
      <c r="F2440" s="24" t="s">
        <v>115</v>
      </c>
      <c r="G2440" s="24"/>
      <c r="H2440" s="24" t="s">
        <v>116</v>
      </c>
      <c r="I2440" s="24"/>
      <c r="J2440" s="24"/>
      <c r="K2440" s="24"/>
      <c r="L2440" s="24" t="s">
        <v>65</v>
      </c>
    </row>
    <row r="2441" spans="1:12" ht="12" customHeight="1">
      <c r="A2441" s="47"/>
      <c r="B2441" s="47"/>
      <c r="C2441" s="47"/>
      <c r="D2441" s="48"/>
      <c r="E2441" s="48"/>
      <c r="F2441" s="8" t="s">
        <v>117</v>
      </c>
      <c r="G2441" s="8" t="s">
        <v>118</v>
      </c>
      <c r="H2441" s="7" t="s">
        <v>117</v>
      </c>
      <c r="I2441" s="7"/>
      <c r="J2441" s="7" t="s">
        <v>118</v>
      </c>
      <c r="K2441" s="7"/>
      <c r="L2441" s="24"/>
    </row>
    <row r="2442" spans="1:12" ht="15.95" customHeight="1">
      <c r="A2442" s="25" t="s">
        <v>685</v>
      </c>
      <c r="B2442" s="26" t="s">
        <v>686</v>
      </c>
      <c r="C2442" s="26"/>
      <c r="D2442" s="34">
        <v>182.49</v>
      </c>
      <c r="E2442" s="34"/>
      <c r="F2442" s="49">
        <v>0.24099999999999999</v>
      </c>
      <c r="G2442" s="49">
        <v>0.75900000000000001</v>
      </c>
      <c r="H2442" s="50">
        <v>61.438699999999997</v>
      </c>
      <c r="I2442" s="50"/>
      <c r="J2442" s="50">
        <v>20.2742</v>
      </c>
      <c r="K2442" s="50"/>
      <c r="L2442" s="32">
        <f>ROUND(D2442*(ROUND(F2442*H2442,4)+ROUND(G2442*J2442,4)),4)</f>
        <v>5510.2491</v>
      </c>
    </row>
    <row r="2443" spans="1:12" ht="15" customHeight="1">
      <c r="A2443" s="3"/>
      <c r="B2443" s="3"/>
      <c r="C2443" s="3"/>
      <c r="D2443" s="3"/>
      <c r="E2443" s="3"/>
      <c r="F2443" s="3"/>
      <c r="G2443" s="3"/>
      <c r="H2443" s="30" t="s">
        <v>121</v>
      </c>
      <c r="I2443" s="30"/>
      <c r="J2443" s="30"/>
      <c r="K2443" s="30"/>
      <c r="L2443" s="51">
        <f>SUM(L2441:L2442)</f>
        <v>5510.2491</v>
      </c>
    </row>
    <row r="2444" spans="1:12" ht="15" customHeight="1">
      <c r="A2444" s="3"/>
      <c r="B2444" s="3"/>
      <c r="C2444" s="3"/>
      <c r="D2444" s="3"/>
      <c r="E2444" s="3"/>
      <c r="F2444" s="3"/>
      <c r="G2444" s="3"/>
      <c r="H2444" s="18" t="s">
        <v>72</v>
      </c>
      <c r="I2444" s="18"/>
      <c r="J2444" s="18"/>
      <c r="K2444" s="18"/>
      <c r="L2444" s="32">
        <f>SUM(L2443)</f>
        <v>5510.2491</v>
      </c>
    </row>
    <row r="2445" spans="1:12" ht="15" customHeight="1">
      <c r="A2445" s="3"/>
      <c r="B2445" s="3"/>
      <c r="C2445" s="3"/>
      <c r="D2445" s="3"/>
      <c r="E2445" s="3"/>
      <c r="F2445" s="3"/>
      <c r="G2445" s="3"/>
      <c r="H2445" s="18" t="s">
        <v>73</v>
      </c>
      <c r="I2445" s="18"/>
      <c r="J2445" s="18"/>
      <c r="K2445" s="18"/>
      <c r="L2445" s="38">
        <v>1</v>
      </c>
    </row>
    <row r="2446" spans="1:12" ht="15" customHeight="1">
      <c r="A2446" s="3"/>
      <c r="B2446" s="3"/>
      <c r="C2446" s="3"/>
      <c r="D2446" s="3"/>
      <c r="E2446" s="3"/>
      <c r="F2446" s="3"/>
      <c r="G2446" s="3"/>
      <c r="H2446" s="18" t="s">
        <v>74</v>
      </c>
      <c r="I2446" s="18"/>
      <c r="J2446" s="18"/>
      <c r="K2446" s="18"/>
      <c r="L2446" s="32">
        <f>ROUND(L2444/L2445,4)</f>
        <v>5510.2491</v>
      </c>
    </row>
    <row r="2447" spans="1:12" ht="15" customHeight="1">
      <c r="A2447" s="3"/>
      <c r="B2447" s="3"/>
      <c r="C2447" s="3"/>
      <c r="D2447" s="3"/>
      <c r="E2447" s="3"/>
      <c r="F2447" s="3"/>
      <c r="G2447" s="3"/>
      <c r="H2447" s="18" t="s">
        <v>39</v>
      </c>
      <c r="I2447" s="18"/>
      <c r="J2447" s="18"/>
      <c r="K2447" s="18"/>
      <c r="L2447" s="32">
        <f>SUM(L2446)</f>
        <v>5510.2491</v>
      </c>
    </row>
    <row r="2448" spans="1:12" ht="15" customHeight="1">
      <c r="A2448" s="3"/>
      <c r="B2448" s="3"/>
      <c r="C2448" s="3"/>
      <c r="D2448" s="3"/>
      <c r="E2448" s="3"/>
      <c r="F2448" s="3"/>
      <c r="G2448" s="3"/>
      <c r="H2448" s="18" t="s">
        <v>13</v>
      </c>
      <c r="I2448" s="18"/>
      <c r="J2448" s="18"/>
      <c r="K2448" s="18"/>
      <c r="L2448" s="19">
        <f>ROUND(SUM(L2447),4)</f>
        <v>5510.2491</v>
      </c>
    </row>
    <row r="2449" spans="1:12" ht="9.9499999999999993" customHeight="1">
      <c r="A2449" s="3"/>
      <c r="B2449" s="3"/>
      <c r="C2449" s="3"/>
      <c r="D2449" s="3"/>
      <c r="E2449" s="3"/>
      <c r="F2449" s="3"/>
      <c r="G2449" s="3"/>
      <c r="H2449" s="4"/>
      <c r="I2449" s="4"/>
      <c r="J2449" s="4"/>
      <c r="K2449" s="4"/>
      <c r="L2449" s="4"/>
    </row>
    <row r="2450" spans="1:12" ht="20.100000000000001" customHeight="1">
      <c r="A2450" s="5" t="s">
        <v>687</v>
      </c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</row>
    <row r="2451" spans="1:12" ht="15" customHeight="1">
      <c r="A2451" s="6" t="s">
        <v>622</v>
      </c>
      <c r="B2451" s="6"/>
      <c r="C2451" s="6"/>
      <c r="D2451" s="7" t="s">
        <v>2</v>
      </c>
      <c r="E2451" s="7"/>
      <c r="F2451" s="7"/>
      <c r="G2451" s="8" t="s">
        <v>3</v>
      </c>
      <c r="H2451" s="7" t="s">
        <v>4</v>
      </c>
      <c r="I2451" s="7"/>
      <c r="J2451" s="7" t="s">
        <v>5</v>
      </c>
      <c r="K2451" s="7"/>
      <c r="L2451" s="8" t="s">
        <v>6</v>
      </c>
    </row>
    <row r="2452" spans="1:12" ht="15" customHeight="1">
      <c r="A2452" s="9" t="s">
        <v>688</v>
      </c>
      <c r="B2452" s="10" t="s">
        <v>689</v>
      </c>
      <c r="C2452" s="10"/>
      <c r="D2452" s="11" t="s">
        <v>625</v>
      </c>
      <c r="E2452" s="11"/>
      <c r="F2452" s="11"/>
      <c r="G2452" s="9" t="s">
        <v>617</v>
      </c>
      <c r="H2452" s="12">
        <v>1</v>
      </c>
      <c r="I2452" s="12"/>
      <c r="J2452" s="20">
        <v>7837.01</v>
      </c>
      <c r="K2452" s="20"/>
      <c r="L2452" s="21">
        <f>ROUND(ROUND(H2452,8)*J2452,2)</f>
        <v>7837.01</v>
      </c>
    </row>
    <row r="2453" spans="1:12" ht="15" customHeight="1">
      <c r="A2453" s="3"/>
      <c r="B2453" s="3"/>
      <c r="C2453" s="3"/>
      <c r="D2453" s="3"/>
      <c r="E2453" s="3"/>
      <c r="F2453" s="3"/>
      <c r="G2453" s="3"/>
      <c r="H2453" s="15" t="s">
        <v>626</v>
      </c>
      <c r="I2453" s="15"/>
      <c r="J2453" s="15"/>
      <c r="K2453" s="15"/>
      <c r="L2453" s="16">
        <f>SUM(L2452:L2452)</f>
        <v>7837.01</v>
      </c>
    </row>
    <row r="2454" spans="1:12" ht="15" customHeight="1">
      <c r="A2454" s="3"/>
      <c r="B2454" s="3"/>
      <c r="C2454" s="3"/>
      <c r="D2454" s="3"/>
      <c r="E2454" s="3"/>
      <c r="F2454" s="3"/>
      <c r="G2454" s="3"/>
      <c r="H2454" s="18" t="s">
        <v>13</v>
      </c>
      <c r="I2454" s="18"/>
      <c r="J2454" s="18"/>
      <c r="K2454" s="18"/>
      <c r="L2454" s="19">
        <f>ROUND(SUM(L2453),4)</f>
        <v>7837.01</v>
      </c>
    </row>
    <row r="2455" spans="1:12" ht="9.9499999999999993" customHeight="1">
      <c r="A2455" s="3"/>
      <c r="B2455" s="3"/>
      <c r="C2455" s="3"/>
      <c r="D2455" s="3"/>
      <c r="E2455" s="3"/>
      <c r="F2455" s="3"/>
      <c r="G2455" s="3"/>
      <c r="H2455" s="4"/>
      <c r="I2455" s="4"/>
      <c r="J2455" s="4"/>
      <c r="K2455" s="4"/>
      <c r="L2455" s="4"/>
    </row>
    <row r="2456" spans="1:12" ht="20.100000000000001" customHeight="1">
      <c r="A2456" s="5" t="s">
        <v>690</v>
      </c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</row>
    <row r="2457" spans="1:12" ht="15" customHeight="1">
      <c r="A2457" s="6" t="s">
        <v>622</v>
      </c>
      <c r="B2457" s="6"/>
      <c r="C2457" s="6"/>
      <c r="D2457" s="7" t="s">
        <v>2</v>
      </c>
      <c r="E2457" s="7"/>
      <c r="F2457" s="7"/>
      <c r="G2457" s="8" t="s">
        <v>3</v>
      </c>
      <c r="H2457" s="7" t="s">
        <v>4</v>
      </c>
      <c r="I2457" s="7"/>
      <c r="J2457" s="7" t="s">
        <v>5</v>
      </c>
      <c r="K2457" s="7"/>
      <c r="L2457" s="8" t="s">
        <v>6</v>
      </c>
    </row>
    <row r="2458" spans="1:12" ht="15" customHeight="1">
      <c r="A2458" s="9" t="s">
        <v>691</v>
      </c>
      <c r="B2458" s="10" t="s">
        <v>692</v>
      </c>
      <c r="C2458" s="10"/>
      <c r="D2458" s="11" t="s">
        <v>625</v>
      </c>
      <c r="E2458" s="11"/>
      <c r="F2458" s="11"/>
      <c r="G2458" s="9" t="s">
        <v>617</v>
      </c>
      <c r="H2458" s="12">
        <v>1</v>
      </c>
      <c r="I2458" s="12"/>
      <c r="J2458" s="20">
        <v>6227.31</v>
      </c>
      <c r="K2458" s="20"/>
      <c r="L2458" s="21">
        <f>ROUND(ROUND(H2458,8)*J2458,2)</f>
        <v>6227.31</v>
      </c>
    </row>
    <row r="2459" spans="1:12" ht="15" customHeight="1">
      <c r="A2459" s="3"/>
      <c r="B2459" s="3"/>
      <c r="C2459" s="3"/>
      <c r="D2459" s="3"/>
      <c r="E2459" s="3"/>
      <c r="F2459" s="3"/>
      <c r="G2459" s="3"/>
      <c r="H2459" s="15" t="s">
        <v>626</v>
      </c>
      <c r="I2459" s="15"/>
      <c r="J2459" s="15"/>
      <c r="K2459" s="15"/>
      <c r="L2459" s="16">
        <f>SUM(L2458:L2458)</f>
        <v>6227.31</v>
      </c>
    </row>
    <row r="2460" spans="1:12" ht="15" customHeight="1">
      <c r="A2460" s="3"/>
      <c r="B2460" s="3"/>
      <c r="C2460" s="3"/>
      <c r="D2460" s="3"/>
      <c r="E2460" s="3"/>
      <c r="F2460" s="3"/>
      <c r="G2460" s="3"/>
      <c r="H2460" s="18" t="s">
        <v>13</v>
      </c>
      <c r="I2460" s="18"/>
      <c r="J2460" s="18"/>
      <c r="K2460" s="18"/>
      <c r="L2460" s="19">
        <f>ROUND(SUM(L2459),4)</f>
        <v>6227.31</v>
      </c>
    </row>
    <row r="2461" spans="1:12" ht="9.9499999999999993" customHeight="1">
      <c r="A2461" s="3"/>
      <c r="B2461" s="3"/>
      <c r="C2461" s="3"/>
      <c r="D2461" s="3"/>
      <c r="E2461" s="3"/>
      <c r="F2461" s="3"/>
      <c r="G2461" s="3"/>
      <c r="H2461" s="4"/>
      <c r="I2461" s="4"/>
      <c r="J2461" s="4"/>
      <c r="K2461" s="4"/>
      <c r="L2461" s="4"/>
    </row>
    <row r="2462" spans="1:12" ht="20.100000000000001" customHeight="1">
      <c r="A2462" s="5" t="s">
        <v>693</v>
      </c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</row>
    <row r="2463" spans="1:12" ht="15" customHeight="1">
      <c r="A2463" s="6" t="s">
        <v>622</v>
      </c>
      <c r="B2463" s="6"/>
      <c r="C2463" s="6"/>
      <c r="D2463" s="7" t="s">
        <v>2</v>
      </c>
      <c r="E2463" s="7"/>
      <c r="F2463" s="7"/>
      <c r="G2463" s="8" t="s">
        <v>3</v>
      </c>
      <c r="H2463" s="7" t="s">
        <v>4</v>
      </c>
      <c r="I2463" s="7"/>
      <c r="J2463" s="7" t="s">
        <v>5</v>
      </c>
      <c r="K2463" s="7"/>
      <c r="L2463" s="8" t="s">
        <v>6</v>
      </c>
    </row>
    <row r="2464" spans="1:12" ht="15" customHeight="1">
      <c r="A2464" s="9" t="s">
        <v>694</v>
      </c>
      <c r="B2464" s="10" t="s">
        <v>695</v>
      </c>
      <c r="C2464" s="10"/>
      <c r="D2464" s="11" t="s">
        <v>625</v>
      </c>
      <c r="E2464" s="11"/>
      <c r="F2464" s="11"/>
      <c r="G2464" s="9" t="s">
        <v>617</v>
      </c>
      <c r="H2464" s="12">
        <v>1</v>
      </c>
      <c r="I2464" s="12"/>
      <c r="J2464" s="20">
        <v>5149.53</v>
      </c>
      <c r="K2464" s="20"/>
      <c r="L2464" s="21">
        <f>ROUND(ROUND(H2464,8)*J2464,2)</f>
        <v>5149.53</v>
      </c>
    </row>
    <row r="2465" spans="1:12" ht="15" customHeight="1">
      <c r="A2465" s="3"/>
      <c r="B2465" s="3"/>
      <c r="C2465" s="3"/>
      <c r="D2465" s="3"/>
      <c r="E2465" s="3"/>
      <c r="F2465" s="3"/>
      <c r="G2465" s="3"/>
      <c r="H2465" s="15" t="s">
        <v>626</v>
      </c>
      <c r="I2465" s="15"/>
      <c r="J2465" s="15"/>
      <c r="K2465" s="15"/>
      <c r="L2465" s="16">
        <f>SUM(L2464:L2464)</f>
        <v>5149.53</v>
      </c>
    </row>
    <row r="2466" spans="1:12" ht="15" customHeight="1">
      <c r="A2466" s="3"/>
      <c r="B2466" s="3"/>
      <c r="C2466" s="3"/>
      <c r="D2466" s="3"/>
      <c r="E2466" s="3"/>
      <c r="F2466" s="3"/>
      <c r="G2466" s="3"/>
      <c r="H2466" s="18" t="s">
        <v>13</v>
      </c>
      <c r="I2466" s="18"/>
      <c r="J2466" s="18"/>
      <c r="K2466" s="18"/>
      <c r="L2466" s="19">
        <f>ROUND(SUM(L2465),4)</f>
        <v>5149.53</v>
      </c>
    </row>
    <row r="2467" spans="1:12" ht="9.9499999999999993" customHeight="1">
      <c r="A2467" s="3"/>
      <c r="B2467" s="3"/>
      <c r="C2467" s="3"/>
      <c r="D2467" s="3"/>
      <c r="E2467" s="3"/>
      <c r="F2467" s="3"/>
      <c r="G2467" s="3"/>
      <c r="H2467" s="4"/>
      <c r="I2467" s="4"/>
      <c r="J2467" s="4"/>
      <c r="K2467" s="4"/>
      <c r="L2467" s="4"/>
    </row>
    <row r="2468" spans="1:12" ht="20.100000000000001" customHeight="1">
      <c r="A2468" s="5" t="s">
        <v>696</v>
      </c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</row>
    <row r="2469" spans="1:12" ht="15" customHeight="1">
      <c r="A2469" s="6" t="s">
        <v>622</v>
      </c>
      <c r="B2469" s="6"/>
      <c r="C2469" s="6"/>
      <c r="D2469" s="7" t="s">
        <v>2</v>
      </c>
      <c r="E2469" s="7"/>
      <c r="F2469" s="7"/>
      <c r="G2469" s="8" t="s">
        <v>3</v>
      </c>
      <c r="H2469" s="7" t="s">
        <v>4</v>
      </c>
      <c r="I2469" s="7"/>
      <c r="J2469" s="7" t="s">
        <v>5</v>
      </c>
      <c r="K2469" s="7"/>
      <c r="L2469" s="8" t="s">
        <v>6</v>
      </c>
    </row>
    <row r="2470" spans="1:12" ht="15" customHeight="1">
      <c r="A2470" s="9" t="s">
        <v>697</v>
      </c>
      <c r="B2470" s="10" t="s">
        <v>698</v>
      </c>
      <c r="C2470" s="10"/>
      <c r="D2470" s="11" t="s">
        <v>625</v>
      </c>
      <c r="E2470" s="11"/>
      <c r="F2470" s="11"/>
      <c r="G2470" s="9" t="s">
        <v>617</v>
      </c>
      <c r="H2470" s="12">
        <v>1</v>
      </c>
      <c r="I2470" s="12"/>
      <c r="J2470" s="20">
        <v>6826.89</v>
      </c>
      <c r="K2470" s="20"/>
      <c r="L2470" s="21">
        <f>ROUND(ROUND(H2470,8)*J2470,2)</f>
        <v>6826.89</v>
      </c>
    </row>
    <row r="2471" spans="1:12" ht="15" customHeight="1">
      <c r="A2471" s="3"/>
      <c r="B2471" s="3"/>
      <c r="C2471" s="3"/>
      <c r="D2471" s="3"/>
      <c r="E2471" s="3"/>
      <c r="F2471" s="3"/>
      <c r="G2471" s="3"/>
      <c r="H2471" s="15" t="s">
        <v>626</v>
      </c>
      <c r="I2471" s="15"/>
      <c r="J2471" s="15"/>
      <c r="K2471" s="15"/>
      <c r="L2471" s="16">
        <f>SUM(L2470:L2470)</f>
        <v>6826.89</v>
      </c>
    </row>
    <row r="2472" spans="1:12" ht="15" customHeight="1">
      <c r="A2472" s="3"/>
      <c r="B2472" s="3"/>
      <c r="C2472" s="3"/>
      <c r="D2472" s="3"/>
      <c r="E2472" s="3"/>
      <c r="F2472" s="3"/>
      <c r="G2472" s="3"/>
      <c r="H2472" s="18" t="s">
        <v>13</v>
      </c>
      <c r="I2472" s="18"/>
      <c r="J2472" s="18"/>
      <c r="K2472" s="18"/>
      <c r="L2472" s="19">
        <f>ROUND(SUM(L2471),4)</f>
        <v>6826.89</v>
      </c>
    </row>
    <row r="2473" spans="1:12" ht="9.9499999999999993" customHeight="1">
      <c r="A2473" s="3"/>
      <c r="B2473" s="3"/>
      <c r="C2473" s="3"/>
      <c r="D2473" s="3"/>
      <c r="E2473" s="3"/>
      <c r="F2473" s="3"/>
      <c r="G2473" s="3"/>
      <c r="H2473" s="4"/>
      <c r="I2473" s="4"/>
      <c r="J2473" s="4"/>
      <c r="K2473" s="4"/>
      <c r="L2473" s="4"/>
    </row>
    <row r="2474" spans="1:12" ht="20.100000000000001" customHeight="1">
      <c r="A2474" s="5" t="s">
        <v>699</v>
      </c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</row>
    <row r="2475" spans="1:12" ht="15" customHeight="1">
      <c r="A2475" s="6" t="s">
        <v>622</v>
      </c>
      <c r="B2475" s="6"/>
      <c r="C2475" s="6"/>
      <c r="D2475" s="7" t="s">
        <v>2</v>
      </c>
      <c r="E2475" s="7"/>
      <c r="F2475" s="7"/>
      <c r="G2475" s="8" t="s">
        <v>3</v>
      </c>
      <c r="H2475" s="7" t="s">
        <v>4</v>
      </c>
      <c r="I2475" s="7"/>
      <c r="J2475" s="7" t="s">
        <v>5</v>
      </c>
      <c r="K2475" s="7"/>
      <c r="L2475" s="8" t="s">
        <v>6</v>
      </c>
    </row>
    <row r="2476" spans="1:12" ht="15" customHeight="1">
      <c r="A2476" s="9" t="s">
        <v>700</v>
      </c>
      <c r="B2476" s="10" t="s">
        <v>701</v>
      </c>
      <c r="C2476" s="10"/>
      <c r="D2476" s="11" t="s">
        <v>625</v>
      </c>
      <c r="E2476" s="11"/>
      <c r="F2476" s="11"/>
      <c r="G2476" s="9" t="s">
        <v>617</v>
      </c>
      <c r="H2476" s="12">
        <v>1</v>
      </c>
      <c r="I2476" s="12"/>
      <c r="J2476" s="20">
        <v>4915.57</v>
      </c>
      <c r="K2476" s="20"/>
      <c r="L2476" s="21">
        <f>ROUND(ROUND(H2476,8)*J2476,2)</f>
        <v>4915.57</v>
      </c>
    </row>
    <row r="2477" spans="1:12" ht="15" customHeight="1">
      <c r="A2477" s="3"/>
      <c r="B2477" s="3"/>
      <c r="C2477" s="3"/>
      <c r="D2477" s="3"/>
      <c r="E2477" s="3"/>
      <c r="F2477" s="3"/>
      <c r="G2477" s="3"/>
      <c r="H2477" s="15" t="s">
        <v>626</v>
      </c>
      <c r="I2477" s="15"/>
      <c r="J2477" s="15"/>
      <c r="K2477" s="15"/>
      <c r="L2477" s="16">
        <f>SUM(L2476:L2476)</f>
        <v>4915.57</v>
      </c>
    </row>
    <row r="2478" spans="1:12" ht="15" customHeight="1">
      <c r="A2478" s="3"/>
      <c r="B2478" s="3"/>
      <c r="C2478" s="3"/>
      <c r="D2478" s="3"/>
      <c r="E2478" s="3"/>
      <c r="F2478" s="3"/>
      <c r="G2478" s="3"/>
      <c r="H2478" s="18" t="s">
        <v>13</v>
      </c>
      <c r="I2478" s="18"/>
      <c r="J2478" s="18"/>
      <c r="K2478" s="18"/>
      <c r="L2478" s="19">
        <f>ROUND(SUM(L2477),4)</f>
        <v>4915.57</v>
      </c>
    </row>
    <row r="2479" spans="1:12" ht="9.9499999999999993" customHeight="1">
      <c r="A2479" s="3"/>
      <c r="B2479" s="3"/>
      <c r="C2479" s="3"/>
      <c r="D2479" s="3"/>
      <c r="E2479" s="3"/>
      <c r="F2479" s="3"/>
      <c r="G2479" s="3"/>
      <c r="H2479" s="4"/>
      <c r="I2479" s="4"/>
      <c r="J2479" s="4"/>
      <c r="K2479" s="4"/>
      <c r="L2479" s="4"/>
    </row>
    <row r="2480" spans="1:12" ht="20.100000000000001" customHeight="1">
      <c r="A2480" s="5" t="s">
        <v>702</v>
      </c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</row>
    <row r="2481" spans="1:12" ht="15" customHeight="1">
      <c r="A2481" s="6" t="s">
        <v>622</v>
      </c>
      <c r="B2481" s="6"/>
      <c r="C2481" s="6"/>
      <c r="D2481" s="7" t="s">
        <v>2</v>
      </c>
      <c r="E2481" s="7"/>
      <c r="F2481" s="7"/>
      <c r="G2481" s="8" t="s">
        <v>3</v>
      </c>
      <c r="H2481" s="7" t="s">
        <v>4</v>
      </c>
      <c r="I2481" s="7"/>
      <c r="J2481" s="7" t="s">
        <v>5</v>
      </c>
      <c r="K2481" s="7"/>
      <c r="L2481" s="8" t="s">
        <v>6</v>
      </c>
    </row>
    <row r="2482" spans="1:12" ht="15" customHeight="1">
      <c r="A2482" s="9" t="s">
        <v>682</v>
      </c>
      <c r="B2482" s="10" t="s">
        <v>683</v>
      </c>
      <c r="C2482" s="10"/>
      <c r="D2482" s="11" t="s">
        <v>625</v>
      </c>
      <c r="E2482" s="11"/>
      <c r="F2482" s="11"/>
      <c r="G2482" s="9" t="s">
        <v>617</v>
      </c>
      <c r="H2482" s="12">
        <v>1</v>
      </c>
      <c r="I2482" s="12"/>
      <c r="J2482" s="20">
        <v>5951.75</v>
      </c>
      <c r="K2482" s="20"/>
      <c r="L2482" s="21">
        <f>ROUND(ROUND(H2482,8)*J2482,2)</f>
        <v>5951.75</v>
      </c>
    </row>
    <row r="2483" spans="1:12" ht="15" customHeight="1">
      <c r="A2483" s="3"/>
      <c r="B2483" s="3"/>
      <c r="C2483" s="3"/>
      <c r="D2483" s="3"/>
      <c r="E2483" s="3"/>
      <c r="F2483" s="3"/>
      <c r="G2483" s="3"/>
      <c r="H2483" s="15" t="s">
        <v>626</v>
      </c>
      <c r="I2483" s="15"/>
      <c r="J2483" s="15"/>
      <c r="K2483" s="15"/>
      <c r="L2483" s="16">
        <f>SUM(L2482:L2482)</f>
        <v>5951.75</v>
      </c>
    </row>
    <row r="2484" spans="1:12" ht="15" customHeight="1">
      <c r="A2484" s="3"/>
      <c r="B2484" s="3"/>
      <c r="C2484" s="3"/>
      <c r="D2484" s="3"/>
      <c r="E2484" s="3"/>
      <c r="F2484" s="3"/>
      <c r="G2484" s="3"/>
      <c r="H2484" s="18" t="s">
        <v>13</v>
      </c>
      <c r="I2484" s="18"/>
      <c r="J2484" s="18"/>
      <c r="K2484" s="18"/>
      <c r="L2484" s="19">
        <f>ROUND(SUM(L2483),4)</f>
        <v>5951.75</v>
      </c>
    </row>
    <row r="2485" spans="1:12" ht="9.9499999999999993" customHeight="1">
      <c r="A2485" s="3"/>
      <c r="B2485" s="3"/>
      <c r="C2485" s="3"/>
      <c r="D2485" s="3"/>
      <c r="E2485" s="3"/>
      <c r="F2485" s="3"/>
      <c r="G2485" s="3"/>
      <c r="H2485" s="4"/>
      <c r="I2485" s="4"/>
      <c r="J2485" s="4"/>
      <c r="K2485" s="4"/>
      <c r="L2485" s="4"/>
    </row>
    <row r="2486" spans="1:12" ht="20.100000000000001" customHeight="1">
      <c r="A2486" s="5" t="s">
        <v>703</v>
      </c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</row>
    <row r="2487" spans="1:12" ht="12.95" customHeight="1">
      <c r="A2487" s="47" t="s">
        <v>113</v>
      </c>
      <c r="B2487" s="47"/>
      <c r="C2487" s="47"/>
      <c r="D2487" s="48" t="s">
        <v>114</v>
      </c>
      <c r="E2487" s="48"/>
      <c r="F2487" s="24" t="s">
        <v>115</v>
      </c>
      <c r="G2487" s="24"/>
      <c r="H2487" s="24" t="s">
        <v>116</v>
      </c>
      <c r="I2487" s="24"/>
      <c r="J2487" s="24"/>
      <c r="K2487" s="24"/>
      <c r="L2487" s="24" t="s">
        <v>65</v>
      </c>
    </row>
    <row r="2488" spans="1:12" ht="12" customHeight="1">
      <c r="A2488" s="47"/>
      <c r="B2488" s="47"/>
      <c r="C2488" s="47"/>
      <c r="D2488" s="48"/>
      <c r="E2488" s="48"/>
      <c r="F2488" s="8" t="s">
        <v>117</v>
      </c>
      <c r="G2488" s="8" t="s">
        <v>118</v>
      </c>
      <c r="H2488" s="7" t="s">
        <v>117</v>
      </c>
      <c r="I2488" s="7"/>
      <c r="J2488" s="7" t="s">
        <v>118</v>
      </c>
      <c r="K2488" s="7"/>
      <c r="L2488" s="24"/>
    </row>
    <row r="2489" spans="1:12" ht="15.95" customHeight="1">
      <c r="A2489" s="25" t="s">
        <v>685</v>
      </c>
      <c r="B2489" s="26" t="s">
        <v>686</v>
      </c>
      <c r="C2489" s="26"/>
      <c r="D2489" s="34">
        <v>182.49</v>
      </c>
      <c r="E2489" s="34"/>
      <c r="F2489" s="49">
        <v>0.24099999999999999</v>
      </c>
      <c r="G2489" s="49">
        <v>0.75900000000000001</v>
      </c>
      <c r="H2489" s="50">
        <v>61.438699999999997</v>
      </c>
      <c r="I2489" s="50"/>
      <c r="J2489" s="50">
        <v>20.2742</v>
      </c>
      <c r="K2489" s="50"/>
      <c r="L2489" s="32">
        <f>ROUND(D2489*(ROUND(F2489*H2489,4)+ROUND(G2489*J2489,4)),4)</f>
        <v>5510.2491</v>
      </c>
    </row>
    <row r="2490" spans="1:12" ht="15" customHeight="1">
      <c r="A2490" s="3"/>
      <c r="B2490" s="3"/>
      <c r="C2490" s="3"/>
      <c r="D2490" s="3"/>
      <c r="E2490" s="3"/>
      <c r="F2490" s="3"/>
      <c r="G2490" s="3"/>
      <c r="H2490" s="30" t="s">
        <v>121</v>
      </c>
      <c r="I2490" s="30"/>
      <c r="J2490" s="30"/>
      <c r="K2490" s="30"/>
      <c r="L2490" s="51">
        <f>SUM(L2488:L2489)</f>
        <v>5510.2491</v>
      </c>
    </row>
    <row r="2491" spans="1:12" ht="15" customHeight="1">
      <c r="A2491" s="3"/>
      <c r="B2491" s="3"/>
      <c r="C2491" s="3"/>
      <c r="D2491" s="3"/>
      <c r="E2491" s="3"/>
      <c r="F2491" s="3"/>
      <c r="G2491" s="3"/>
      <c r="H2491" s="18" t="s">
        <v>72</v>
      </c>
      <c r="I2491" s="18"/>
      <c r="J2491" s="18"/>
      <c r="K2491" s="18"/>
      <c r="L2491" s="32">
        <f>SUM(L2490)</f>
        <v>5510.2491</v>
      </c>
    </row>
    <row r="2492" spans="1:12" ht="15" customHeight="1">
      <c r="A2492" s="3"/>
      <c r="B2492" s="3"/>
      <c r="C2492" s="3"/>
      <c r="D2492" s="3"/>
      <c r="E2492" s="3"/>
      <c r="F2492" s="3"/>
      <c r="G2492" s="3"/>
      <c r="H2492" s="18" t="s">
        <v>73</v>
      </c>
      <c r="I2492" s="18"/>
      <c r="J2492" s="18"/>
      <c r="K2492" s="18"/>
      <c r="L2492" s="38">
        <v>1</v>
      </c>
    </row>
    <row r="2493" spans="1:12" ht="15" customHeight="1">
      <c r="A2493" s="3"/>
      <c r="B2493" s="3"/>
      <c r="C2493" s="3"/>
      <c r="D2493" s="3"/>
      <c r="E2493" s="3"/>
      <c r="F2493" s="3"/>
      <c r="G2493" s="3"/>
      <c r="H2493" s="18" t="s">
        <v>74</v>
      </c>
      <c r="I2493" s="18"/>
      <c r="J2493" s="18"/>
      <c r="K2493" s="18"/>
      <c r="L2493" s="32">
        <f>ROUND(L2491/L2492,4)</f>
        <v>5510.2491</v>
      </c>
    </row>
    <row r="2494" spans="1:12" ht="15" customHeight="1">
      <c r="A2494" s="3"/>
      <c r="B2494" s="3"/>
      <c r="C2494" s="3"/>
      <c r="D2494" s="3"/>
      <c r="E2494" s="3"/>
      <c r="F2494" s="3"/>
      <c r="G2494" s="3"/>
      <c r="H2494" s="18" t="s">
        <v>39</v>
      </c>
      <c r="I2494" s="18"/>
      <c r="J2494" s="18"/>
      <c r="K2494" s="18"/>
      <c r="L2494" s="32">
        <f>SUM(L2493)</f>
        <v>5510.2491</v>
      </c>
    </row>
    <row r="2495" spans="1:12" ht="15" customHeight="1">
      <c r="A2495" s="3"/>
      <c r="B2495" s="3"/>
      <c r="C2495" s="3"/>
      <c r="D2495" s="3"/>
      <c r="E2495" s="3"/>
      <c r="F2495" s="3"/>
      <c r="G2495" s="3"/>
      <c r="H2495" s="18" t="s">
        <v>13</v>
      </c>
      <c r="I2495" s="18"/>
      <c r="J2495" s="18"/>
      <c r="K2495" s="18"/>
      <c r="L2495" s="19">
        <f>ROUND(SUM(L2494),4)</f>
        <v>5510.2491</v>
      </c>
    </row>
    <row r="2496" spans="1:12" ht="9.9499999999999993" customHeight="1">
      <c r="A2496" s="3"/>
      <c r="B2496" s="3"/>
      <c r="C2496" s="3"/>
      <c r="D2496" s="3"/>
      <c r="E2496" s="3"/>
      <c r="F2496" s="3"/>
      <c r="G2496" s="3"/>
      <c r="H2496" s="4"/>
      <c r="I2496" s="4"/>
      <c r="J2496" s="4"/>
      <c r="K2496" s="4"/>
      <c r="L2496" s="4"/>
    </row>
    <row r="2497" spans="1:12" ht="20.100000000000001" customHeight="1">
      <c r="A2497" s="5" t="s">
        <v>704</v>
      </c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</row>
    <row r="2498" spans="1:12" ht="15" customHeight="1">
      <c r="A2498" s="6" t="s">
        <v>622</v>
      </c>
      <c r="B2498" s="6"/>
      <c r="C2498" s="6"/>
      <c r="D2498" s="7" t="s">
        <v>2</v>
      </c>
      <c r="E2498" s="7"/>
      <c r="F2498" s="7"/>
      <c r="G2498" s="8" t="s">
        <v>3</v>
      </c>
      <c r="H2498" s="7" t="s">
        <v>4</v>
      </c>
      <c r="I2498" s="7"/>
      <c r="J2498" s="7" t="s">
        <v>5</v>
      </c>
      <c r="K2498" s="7"/>
      <c r="L2498" s="8" t="s">
        <v>6</v>
      </c>
    </row>
    <row r="2499" spans="1:12" ht="15" customHeight="1">
      <c r="A2499" s="9" t="s">
        <v>697</v>
      </c>
      <c r="B2499" s="10" t="s">
        <v>698</v>
      </c>
      <c r="C2499" s="10"/>
      <c r="D2499" s="11" t="s">
        <v>625</v>
      </c>
      <c r="E2499" s="11"/>
      <c r="F2499" s="11"/>
      <c r="G2499" s="9" t="s">
        <v>617</v>
      </c>
      <c r="H2499" s="12">
        <v>1</v>
      </c>
      <c r="I2499" s="12"/>
      <c r="J2499" s="20">
        <v>6826.89</v>
      </c>
      <c r="K2499" s="20"/>
      <c r="L2499" s="21">
        <f>ROUND(ROUND(H2499,8)*J2499,2)</f>
        <v>6826.89</v>
      </c>
    </row>
    <row r="2500" spans="1:12" ht="15" customHeight="1">
      <c r="A2500" s="3"/>
      <c r="B2500" s="3"/>
      <c r="C2500" s="3"/>
      <c r="D2500" s="3"/>
      <c r="E2500" s="3"/>
      <c r="F2500" s="3"/>
      <c r="G2500" s="3"/>
      <c r="H2500" s="15" t="s">
        <v>626</v>
      </c>
      <c r="I2500" s="15"/>
      <c r="J2500" s="15"/>
      <c r="K2500" s="15"/>
      <c r="L2500" s="16">
        <f>SUM(L2499:L2499)</f>
        <v>6826.89</v>
      </c>
    </row>
    <row r="2501" spans="1:12" ht="15" customHeight="1">
      <c r="A2501" s="3"/>
      <c r="B2501" s="3"/>
      <c r="C2501" s="3"/>
      <c r="D2501" s="3"/>
      <c r="E2501" s="3"/>
      <c r="F2501" s="3"/>
      <c r="G2501" s="3"/>
      <c r="H2501" s="18" t="s">
        <v>13</v>
      </c>
      <c r="I2501" s="18"/>
      <c r="J2501" s="18"/>
      <c r="K2501" s="18"/>
      <c r="L2501" s="19">
        <f>ROUND(SUM(L2500),4)</f>
        <v>6826.89</v>
      </c>
    </row>
    <row r="2502" spans="1:12" ht="9.9499999999999993" customHeight="1">
      <c r="A2502" s="3"/>
      <c r="B2502" s="3"/>
      <c r="C2502" s="3"/>
      <c r="D2502" s="3"/>
      <c r="E2502" s="3"/>
      <c r="F2502" s="3"/>
      <c r="G2502" s="3"/>
      <c r="H2502" s="4"/>
      <c r="I2502" s="4"/>
      <c r="J2502" s="4"/>
      <c r="K2502" s="4"/>
      <c r="L2502" s="4"/>
    </row>
    <row r="2503" spans="1:12" ht="20.100000000000001" customHeight="1">
      <c r="A2503" s="5" t="s">
        <v>705</v>
      </c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</row>
    <row r="2504" spans="1:12" ht="15" customHeight="1">
      <c r="A2504" s="6" t="s">
        <v>622</v>
      </c>
      <c r="B2504" s="6"/>
      <c r="C2504" s="6"/>
      <c r="D2504" s="7" t="s">
        <v>2</v>
      </c>
      <c r="E2504" s="7"/>
      <c r="F2504" s="7"/>
      <c r="G2504" s="8" t="s">
        <v>3</v>
      </c>
      <c r="H2504" s="7" t="s">
        <v>4</v>
      </c>
      <c r="I2504" s="7"/>
      <c r="J2504" s="7" t="s">
        <v>5</v>
      </c>
      <c r="K2504" s="7"/>
      <c r="L2504" s="8" t="s">
        <v>6</v>
      </c>
    </row>
    <row r="2505" spans="1:12" ht="15" customHeight="1">
      <c r="A2505" s="9" t="s">
        <v>700</v>
      </c>
      <c r="B2505" s="10" t="s">
        <v>701</v>
      </c>
      <c r="C2505" s="10"/>
      <c r="D2505" s="11" t="s">
        <v>625</v>
      </c>
      <c r="E2505" s="11"/>
      <c r="F2505" s="11"/>
      <c r="G2505" s="9" t="s">
        <v>617</v>
      </c>
      <c r="H2505" s="12">
        <v>1</v>
      </c>
      <c r="I2505" s="12"/>
      <c r="J2505" s="20">
        <v>4915.57</v>
      </c>
      <c r="K2505" s="20"/>
      <c r="L2505" s="21">
        <f>ROUND(ROUND(H2505,8)*J2505,2)</f>
        <v>4915.57</v>
      </c>
    </row>
    <row r="2506" spans="1:12" ht="15" customHeight="1">
      <c r="A2506" s="3"/>
      <c r="B2506" s="3"/>
      <c r="C2506" s="3"/>
      <c r="D2506" s="3"/>
      <c r="E2506" s="3"/>
      <c r="F2506" s="3"/>
      <c r="G2506" s="3"/>
      <c r="H2506" s="15" t="s">
        <v>626</v>
      </c>
      <c r="I2506" s="15"/>
      <c r="J2506" s="15"/>
      <c r="K2506" s="15"/>
      <c r="L2506" s="16">
        <f>SUM(L2505:L2505)</f>
        <v>4915.57</v>
      </c>
    </row>
    <row r="2507" spans="1:12" ht="15" customHeight="1">
      <c r="A2507" s="3"/>
      <c r="B2507" s="3"/>
      <c r="C2507" s="3"/>
      <c r="D2507" s="3"/>
      <c r="E2507" s="3"/>
      <c r="F2507" s="3"/>
      <c r="G2507" s="3"/>
      <c r="H2507" s="18" t="s">
        <v>13</v>
      </c>
      <c r="I2507" s="18"/>
      <c r="J2507" s="18"/>
      <c r="K2507" s="18"/>
      <c r="L2507" s="19">
        <f>ROUND(SUM(L2506),4)</f>
        <v>4915.57</v>
      </c>
    </row>
    <row r="2508" spans="1:12" ht="9.9499999999999993" customHeight="1">
      <c r="A2508" s="3"/>
      <c r="B2508" s="3"/>
      <c r="C2508" s="3"/>
      <c r="D2508" s="3"/>
      <c r="E2508" s="3"/>
      <c r="F2508" s="3"/>
      <c r="G2508" s="3"/>
      <c r="H2508" s="4"/>
      <c r="I2508" s="4"/>
      <c r="J2508" s="4"/>
      <c r="K2508" s="4"/>
      <c r="L2508" s="4"/>
    </row>
    <row r="2509" spans="1:12" ht="20.100000000000001" customHeight="1">
      <c r="A2509" s="5" t="s">
        <v>706</v>
      </c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</row>
    <row r="2510" spans="1:12" ht="15" customHeight="1">
      <c r="A2510" s="6" t="s">
        <v>622</v>
      </c>
      <c r="B2510" s="6"/>
      <c r="C2510" s="6"/>
      <c r="D2510" s="7" t="s">
        <v>2</v>
      </c>
      <c r="E2510" s="7"/>
      <c r="F2510" s="7"/>
      <c r="G2510" s="8" t="s">
        <v>3</v>
      </c>
      <c r="H2510" s="7" t="s">
        <v>4</v>
      </c>
      <c r="I2510" s="7"/>
      <c r="J2510" s="7" t="s">
        <v>5</v>
      </c>
      <c r="K2510" s="7"/>
      <c r="L2510" s="8" t="s">
        <v>6</v>
      </c>
    </row>
    <row r="2511" spans="1:12" ht="15" customHeight="1">
      <c r="A2511" s="9" t="s">
        <v>682</v>
      </c>
      <c r="B2511" s="10" t="s">
        <v>683</v>
      </c>
      <c r="C2511" s="10"/>
      <c r="D2511" s="11" t="s">
        <v>625</v>
      </c>
      <c r="E2511" s="11"/>
      <c r="F2511" s="11"/>
      <c r="G2511" s="9" t="s">
        <v>617</v>
      </c>
      <c r="H2511" s="12">
        <v>1</v>
      </c>
      <c r="I2511" s="12"/>
      <c r="J2511" s="20">
        <v>5951.75</v>
      </c>
      <c r="K2511" s="20"/>
      <c r="L2511" s="21">
        <f>ROUND(ROUND(H2511,8)*J2511,2)</f>
        <v>5951.75</v>
      </c>
    </row>
    <row r="2512" spans="1:12" ht="15" customHeight="1">
      <c r="A2512" s="3"/>
      <c r="B2512" s="3"/>
      <c r="C2512" s="3"/>
      <c r="D2512" s="3"/>
      <c r="E2512" s="3"/>
      <c r="F2512" s="3"/>
      <c r="G2512" s="3"/>
      <c r="H2512" s="15" t="s">
        <v>626</v>
      </c>
      <c r="I2512" s="15"/>
      <c r="J2512" s="15"/>
      <c r="K2512" s="15"/>
      <c r="L2512" s="16">
        <f>SUM(L2511:L2511)</f>
        <v>5951.75</v>
      </c>
    </row>
    <row r="2513" spans="1:12" ht="15" customHeight="1">
      <c r="A2513" s="3"/>
      <c r="B2513" s="3"/>
      <c r="C2513" s="3"/>
      <c r="D2513" s="3"/>
      <c r="E2513" s="3"/>
      <c r="F2513" s="3"/>
      <c r="G2513" s="3"/>
      <c r="H2513" s="18" t="s">
        <v>13</v>
      </c>
      <c r="I2513" s="18"/>
      <c r="J2513" s="18"/>
      <c r="K2513" s="18"/>
      <c r="L2513" s="19">
        <f>ROUND(SUM(L2512),4)</f>
        <v>5951.75</v>
      </c>
    </row>
    <row r="2514" spans="1:12" ht="9.9499999999999993" customHeight="1">
      <c r="A2514" s="3"/>
      <c r="B2514" s="3"/>
      <c r="C2514" s="3"/>
      <c r="D2514" s="3"/>
      <c r="E2514" s="3"/>
      <c r="F2514" s="3"/>
      <c r="G2514" s="3"/>
      <c r="H2514" s="4"/>
      <c r="I2514" s="4"/>
      <c r="J2514" s="4"/>
      <c r="K2514" s="4"/>
      <c r="L2514" s="4"/>
    </row>
    <row r="2515" spans="1:12" ht="20.100000000000001" customHeight="1">
      <c r="A2515" s="5" t="s">
        <v>707</v>
      </c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</row>
    <row r="2516" spans="1:12" ht="12.95" customHeight="1">
      <c r="A2516" s="47" t="s">
        <v>113</v>
      </c>
      <c r="B2516" s="47"/>
      <c r="C2516" s="47"/>
      <c r="D2516" s="48" t="s">
        <v>114</v>
      </c>
      <c r="E2516" s="48"/>
      <c r="F2516" s="24" t="s">
        <v>115</v>
      </c>
      <c r="G2516" s="24"/>
      <c r="H2516" s="24" t="s">
        <v>116</v>
      </c>
      <c r="I2516" s="24"/>
      <c r="J2516" s="24"/>
      <c r="K2516" s="24"/>
      <c r="L2516" s="24" t="s">
        <v>65</v>
      </c>
    </row>
    <row r="2517" spans="1:12" ht="12" customHeight="1">
      <c r="A2517" s="47"/>
      <c r="B2517" s="47"/>
      <c r="C2517" s="47"/>
      <c r="D2517" s="48"/>
      <c r="E2517" s="48"/>
      <c r="F2517" s="8" t="s">
        <v>117</v>
      </c>
      <c r="G2517" s="8" t="s">
        <v>118</v>
      </c>
      <c r="H2517" s="7" t="s">
        <v>117</v>
      </c>
      <c r="I2517" s="7"/>
      <c r="J2517" s="7" t="s">
        <v>118</v>
      </c>
      <c r="K2517" s="7"/>
      <c r="L2517" s="24"/>
    </row>
    <row r="2518" spans="1:12" ht="15.95" customHeight="1">
      <c r="A2518" s="25" t="s">
        <v>685</v>
      </c>
      <c r="B2518" s="26" t="s">
        <v>686</v>
      </c>
      <c r="C2518" s="26"/>
      <c r="D2518" s="34">
        <v>182.49</v>
      </c>
      <c r="E2518" s="34"/>
      <c r="F2518" s="49">
        <v>0.24099999999999999</v>
      </c>
      <c r="G2518" s="49">
        <v>0.75900000000000001</v>
      </c>
      <c r="H2518" s="50">
        <v>61.438699999999997</v>
      </c>
      <c r="I2518" s="50"/>
      <c r="J2518" s="50">
        <v>20.2742</v>
      </c>
      <c r="K2518" s="50"/>
      <c r="L2518" s="32">
        <f>ROUND(D2518*(ROUND(F2518*H2518,4)+ROUND(G2518*J2518,4)),4)</f>
        <v>5510.2491</v>
      </c>
    </row>
    <row r="2519" spans="1:12" ht="15" customHeight="1">
      <c r="A2519" s="3"/>
      <c r="B2519" s="3"/>
      <c r="C2519" s="3"/>
      <c r="D2519" s="3"/>
      <c r="E2519" s="3"/>
      <c r="F2519" s="3"/>
      <c r="G2519" s="3"/>
      <c r="H2519" s="30" t="s">
        <v>121</v>
      </c>
      <c r="I2519" s="30"/>
      <c r="J2519" s="30"/>
      <c r="K2519" s="30"/>
      <c r="L2519" s="51">
        <f>SUM(L2517:L2518)</f>
        <v>5510.2491</v>
      </c>
    </row>
    <row r="2520" spans="1:12" ht="15" customHeight="1">
      <c r="A2520" s="3"/>
      <c r="B2520" s="3"/>
      <c r="C2520" s="3"/>
      <c r="D2520" s="3"/>
      <c r="E2520" s="3"/>
      <c r="F2520" s="3"/>
      <c r="G2520" s="3"/>
      <c r="H2520" s="18" t="s">
        <v>72</v>
      </c>
      <c r="I2520" s="18"/>
      <c r="J2520" s="18"/>
      <c r="K2520" s="18"/>
      <c r="L2520" s="32">
        <f>SUM(L2519)</f>
        <v>5510.2491</v>
      </c>
    </row>
    <row r="2521" spans="1:12" ht="15" customHeight="1">
      <c r="A2521" s="3"/>
      <c r="B2521" s="3"/>
      <c r="C2521" s="3"/>
      <c r="D2521" s="3"/>
      <c r="E2521" s="3"/>
      <c r="F2521" s="3"/>
      <c r="G2521" s="3"/>
      <c r="H2521" s="18" t="s">
        <v>73</v>
      </c>
      <c r="I2521" s="18"/>
      <c r="J2521" s="18"/>
      <c r="K2521" s="18"/>
      <c r="L2521" s="38">
        <v>1</v>
      </c>
    </row>
    <row r="2522" spans="1:12" ht="15" customHeight="1">
      <c r="A2522" s="3"/>
      <c r="B2522" s="3"/>
      <c r="C2522" s="3"/>
      <c r="D2522" s="3"/>
      <c r="E2522" s="3"/>
      <c r="F2522" s="3"/>
      <c r="G2522" s="3"/>
      <c r="H2522" s="18" t="s">
        <v>74</v>
      </c>
      <c r="I2522" s="18"/>
      <c r="J2522" s="18"/>
      <c r="K2522" s="18"/>
      <c r="L2522" s="32">
        <f>ROUND(L2520/L2521,4)</f>
        <v>5510.2491</v>
      </c>
    </row>
    <row r="2523" spans="1:12" ht="15" customHeight="1">
      <c r="A2523" s="3"/>
      <c r="B2523" s="3"/>
      <c r="C2523" s="3"/>
      <c r="D2523" s="3"/>
      <c r="E2523" s="3"/>
      <c r="F2523" s="3"/>
      <c r="G2523" s="3"/>
      <c r="H2523" s="18" t="s">
        <v>39</v>
      </c>
      <c r="I2523" s="18"/>
      <c r="J2523" s="18"/>
      <c r="K2523" s="18"/>
      <c r="L2523" s="32">
        <f>SUM(L2522)</f>
        <v>5510.2491</v>
      </c>
    </row>
    <row r="2524" spans="1:12" ht="15" customHeight="1">
      <c r="A2524" s="3"/>
      <c r="B2524" s="3"/>
      <c r="C2524" s="3"/>
      <c r="D2524" s="3"/>
      <c r="E2524" s="3"/>
      <c r="F2524" s="3"/>
      <c r="G2524" s="3"/>
      <c r="H2524" s="18" t="s">
        <v>13</v>
      </c>
      <c r="I2524" s="18"/>
      <c r="J2524" s="18"/>
      <c r="K2524" s="18"/>
      <c r="L2524" s="19">
        <f>ROUND(SUM(L2523),4)</f>
        <v>5510.2491</v>
      </c>
    </row>
    <row r="2525" spans="1:12" ht="9.9499999999999993" customHeight="1">
      <c r="A2525" s="3"/>
      <c r="B2525" s="3"/>
      <c r="C2525" s="3"/>
      <c r="D2525" s="3"/>
      <c r="E2525" s="3"/>
      <c r="F2525" s="3"/>
      <c r="G2525" s="3"/>
      <c r="H2525" s="4"/>
      <c r="I2525" s="4"/>
      <c r="J2525" s="4"/>
      <c r="K2525" s="4"/>
      <c r="L2525" s="4"/>
    </row>
    <row r="2526" spans="1:12" ht="20.100000000000001" customHeight="1">
      <c r="A2526" s="5" t="s">
        <v>708</v>
      </c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</row>
    <row r="2527" spans="1:12" ht="15" customHeight="1">
      <c r="A2527" s="6" t="s">
        <v>622</v>
      </c>
      <c r="B2527" s="6"/>
      <c r="C2527" s="6"/>
      <c r="D2527" s="7" t="s">
        <v>2</v>
      </c>
      <c r="E2527" s="7"/>
      <c r="F2527" s="7"/>
      <c r="G2527" s="8" t="s">
        <v>3</v>
      </c>
      <c r="H2527" s="7" t="s">
        <v>4</v>
      </c>
      <c r="I2527" s="7"/>
      <c r="J2527" s="7" t="s">
        <v>5</v>
      </c>
      <c r="K2527" s="7"/>
      <c r="L2527" s="8" t="s">
        <v>6</v>
      </c>
    </row>
    <row r="2528" spans="1:12" ht="15" customHeight="1">
      <c r="A2528" s="9" t="s">
        <v>697</v>
      </c>
      <c r="B2528" s="10" t="s">
        <v>698</v>
      </c>
      <c r="C2528" s="10"/>
      <c r="D2528" s="11" t="s">
        <v>625</v>
      </c>
      <c r="E2528" s="11"/>
      <c r="F2528" s="11"/>
      <c r="G2528" s="9" t="s">
        <v>617</v>
      </c>
      <c r="H2528" s="12">
        <v>1</v>
      </c>
      <c r="I2528" s="12"/>
      <c r="J2528" s="20">
        <v>6826.89</v>
      </c>
      <c r="K2528" s="20"/>
      <c r="L2528" s="21">
        <f>ROUND(ROUND(H2528,8)*J2528,2)</f>
        <v>6826.89</v>
      </c>
    </row>
    <row r="2529" spans="1:12" ht="15" customHeight="1">
      <c r="A2529" s="3"/>
      <c r="B2529" s="3"/>
      <c r="C2529" s="3"/>
      <c r="D2529" s="3"/>
      <c r="E2529" s="3"/>
      <c r="F2529" s="3"/>
      <c r="G2529" s="3"/>
      <c r="H2529" s="15" t="s">
        <v>626</v>
      </c>
      <c r="I2529" s="15"/>
      <c r="J2529" s="15"/>
      <c r="K2529" s="15"/>
      <c r="L2529" s="16">
        <f>SUM(L2528:L2528)</f>
        <v>6826.89</v>
      </c>
    </row>
    <row r="2530" spans="1:12" ht="15" customHeight="1">
      <c r="A2530" s="3"/>
      <c r="B2530" s="3"/>
      <c r="C2530" s="3"/>
      <c r="D2530" s="3"/>
      <c r="E2530" s="3"/>
      <c r="F2530" s="3"/>
      <c r="G2530" s="3"/>
      <c r="H2530" s="18" t="s">
        <v>13</v>
      </c>
      <c r="I2530" s="18"/>
      <c r="J2530" s="18"/>
      <c r="K2530" s="18"/>
      <c r="L2530" s="19">
        <f>ROUND(SUM(L2529),4)</f>
        <v>6826.89</v>
      </c>
    </row>
    <row r="2531" spans="1:12" ht="9.9499999999999993" customHeight="1">
      <c r="A2531" s="3"/>
      <c r="B2531" s="3"/>
      <c r="C2531" s="3"/>
      <c r="D2531" s="3"/>
      <c r="E2531" s="3"/>
      <c r="F2531" s="3"/>
      <c r="G2531" s="3"/>
      <c r="H2531" s="4"/>
      <c r="I2531" s="4"/>
      <c r="J2531" s="4"/>
      <c r="K2531" s="4"/>
      <c r="L2531" s="4"/>
    </row>
    <row r="2532" spans="1:12" ht="20.100000000000001" customHeight="1">
      <c r="A2532" s="5" t="s">
        <v>709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</row>
    <row r="2533" spans="1:12" ht="15" customHeight="1">
      <c r="A2533" s="6" t="s">
        <v>622</v>
      </c>
      <c r="B2533" s="6"/>
      <c r="C2533" s="6"/>
      <c r="D2533" s="7" t="s">
        <v>2</v>
      </c>
      <c r="E2533" s="7"/>
      <c r="F2533" s="7"/>
      <c r="G2533" s="8" t="s">
        <v>3</v>
      </c>
      <c r="H2533" s="7" t="s">
        <v>4</v>
      </c>
      <c r="I2533" s="7"/>
      <c r="J2533" s="7" t="s">
        <v>5</v>
      </c>
      <c r="K2533" s="7"/>
      <c r="L2533" s="8" t="s">
        <v>6</v>
      </c>
    </row>
    <row r="2534" spans="1:12" ht="15" customHeight="1">
      <c r="A2534" s="9" t="s">
        <v>700</v>
      </c>
      <c r="B2534" s="10" t="s">
        <v>701</v>
      </c>
      <c r="C2534" s="10"/>
      <c r="D2534" s="11" t="s">
        <v>625</v>
      </c>
      <c r="E2534" s="11"/>
      <c r="F2534" s="11"/>
      <c r="G2534" s="9" t="s">
        <v>617</v>
      </c>
      <c r="H2534" s="12">
        <v>1</v>
      </c>
      <c r="I2534" s="12"/>
      <c r="J2534" s="20">
        <v>4915.57</v>
      </c>
      <c r="K2534" s="20"/>
      <c r="L2534" s="21">
        <f>ROUND(ROUND(H2534,8)*J2534,2)</f>
        <v>4915.57</v>
      </c>
    </row>
    <row r="2535" spans="1:12" ht="15" customHeight="1">
      <c r="A2535" s="3"/>
      <c r="B2535" s="3"/>
      <c r="C2535" s="3"/>
      <c r="D2535" s="3"/>
      <c r="E2535" s="3"/>
      <c r="F2535" s="3"/>
      <c r="G2535" s="3"/>
      <c r="H2535" s="15" t="s">
        <v>626</v>
      </c>
      <c r="I2535" s="15"/>
      <c r="J2535" s="15"/>
      <c r="K2535" s="15"/>
      <c r="L2535" s="16">
        <f>SUM(L2534:L2534)</f>
        <v>4915.57</v>
      </c>
    </row>
    <row r="2536" spans="1:12" ht="15" customHeight="1">
      <c r="A2536" s="3"/>
      <c r="B2536" s="3"/>
      <c r="C2536" s="3"/>
      <c r="D2536" s="3"/>
      <c r="E2536" s="3"/>
      <c r="F2536" s="3"/>
      <c r="G2536" s="3"/>
      <c r="H2536" s="18" t="s">
        <v>13</v>
      </c>
      <c r="I2536" s="18"/>
      <c r="J2536" s="18"/>
      <c r="K2536" s="18"/>
      <c r="L2536" s="19">
        <f>ROUND(SUM(L2535),4)</f>
        <v>4915.57</v>
      </c>
    </row>
    <row r="2537" spans="1:12" ht="9.9499999999999993" customHeight="1">
      <c r="A2537" s="3"/>
      <c r="B2537" s="3"/>
      <c r="C2537" s="3"/>
      <c r="D2537" s="3"/>
      <c r="E2537" s="3"/>
      <c r="F2537" s="3"/>
      <c r="G2537" s="3"/>
      <c r="H2537" s="4"/>
      <c r="I2537" s="4"/>
      <c r="J2537" s="4"/>
      <c r="K2537" s="4"/>
      <c r="L2537" s="4"/>
    </row>
    <row r="2538" spans="1:12" ht="20.100000000000001" customHeight="1">
      <c r="A2538" s="5" t="s">
        <v>710</v>
      </c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</row>
    <row r="2539" spans="1:12" ht="15" customHeight="1">
      <c r="A2539" s="6" t="s">
        <v>622</v>
      </c>
      <c r="B2539" s="6"/>
      <c r="C2539" s="6"/>
      <c r="D2539" s="7" t="s">
        <v>2</v>
      </c>
      <c r="E2539" s="7"/>
      <c r="F2539" s="7"/>
      <c r="G2539" s="8" t="s">
        <v>3</v>
      </c>
      <c r="H2539" s="7" t="s">
        <v>4</v>
      </c>
      <c r="I2539" s="7"/>
      <c r="J2539" s="7" t="s">
        <v>5</v>
      </c>
      <c r="K2539" s="7"/>
      <c r="L2539" s="8" t="s">
        <v>6</v>
      </c>
    </row>
    <row r="2540" spans="1:12" ht="15" customHeight="1">
      <c r="A2540" s="9" t="s">
        <v>682</v>
      </c>
      <c r="B2540" s="10" t="s">
        <v>683</v>
      </c>
      <c r="C2540" s="10"/>
      <c r="D2540" s="11" t="s">
        <v>625</v>
      </c>
      <c r="E2540" s="11"/>
      <c r="F2540" s="11"/>
      <c r="G2540" s="9" t="s">
        <v>617</v>
      </c>
      <c r="H2540" s="12">
        <v>1</v>
      </c>
      <c r="I2540" s="12"/>
      <c r="J2540" s="20">
        <v>5951.75</v>
      </c>
      <c r="K2540" s="20"/>
      <c r="L2540" s="21">
        <f>ROUND(ROUND(H2540,8)*J2540,2)</f>
        <v>5951.75</v>
      </c>
    </row>
    <row r="2541" spans="1:12" ht="15" customHeight="1">
      <c r="A2541" s="3"/>
      <c r="B2541" s="3"/>
      <c r="C2541" s="3"/>
      <c r="D2541" s="3"/>
      <c r="E2541" s="3"/>
      <c r="F2541" s="3"/>
      <c r="G2541" s="3"/>
      <c r="H2541" s="15" t="s">
        <v>626</v>
      </c>
      <c r="I2541" s="15"/>
      <c r="J2541" s="15"/>
      <c r="K2541" s="15"/>
      <c r="L2541" s="16">
        <f>SUM(L2540:L2540)</f>
        <v>5951.75</v>
      </c>
    </row>
    <row r="2542" spans="1:12" ht="15" customHeight="1">
      <c r="A2542" s="3"/>
      <c r="B2542" s="3"/>
      <c r="C2542" s="3"/>
      <c r="D2542" s="3"/>
      <c r="E2542" s="3"/>
      <c r="F2542" s="3"/>
      <c r="G2542" s="3"/>
      <c r="H2542" s="18" t="s">
        <v>13</v>
      </c>
      <c r="I2542" s="18"/>
      <c r="J2542" s="18"/>
      <c r="K2542" s="18"/>
      <c r="L2542" s="19">
        <f>ROUND(SUM(L2541),4)</f>
        <v>5951.75</v>
      </c>
    </row>
    <row r="2543" spans="1:12" ht="9.9499999999999993" customHeight="1">
      <c r="A2543" s="3"/>
      <c r="B2543" s="3"/>
      <c r="C2543" s="3"/>
      <c r="D2543" s="3"/>
      <c r="E2543" s="3"/>
      <c r="F2543" s="3"/>
      <c r="G2543" s="3"/>
      <c r="H2543" s="4"/>
      <c r="I2543" s="4"/>
      <c r="J2543" s="4"/>
      <c r="K2543" s="4"/>
      <c r="L2543" s="4"/>
    </row>
    <row r="2544" spans="1:12" ht="20.100000000000001" customHeight="1">
      <c r="A2544" s="5" t="s">
        <v>711</v>
      </c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</row>
    <row r="2545" spans="1:12" ht="12.95" customHeight="1">
      <c r="A2545" s="47" t="s">
        <v>113</v>
      </c>
      <c r="B2545" s="47"/>
      <c r="C2545" s="47"/>
      <c r="D2545" s="48" t="s">
        <v>114</v>
      </c>
      <c r="E2545" s="48"/>
      <c r="F2545" s="24" t="s">
        <v>115</v>
      </c>
      <c r="G2545" s="24"/>
      <c r="H2545" s="24" t="s">
        <v>116</v>
      </c>
      <c r="I2545" s="24"/>
      <c r="J2545" s="24"/>
      <c r="K2545" s="24"/>
      <c r="L2545" s="24" t="s">
        <v>65</v>
      </c>
    </row>
    <row r="2546" spans="1:12" ht="12" customHeight="1">
      <c r="A2546" s="47"/>
      <c r="B2546" s="47"/>
      <c r="C2546" s="47"/>
      <c r="D2546" s="48"/>
      <c r="E2546" s="48"/>
      <c r="F2546" s="8" t="s">
        <v>117</v>
      </c>
      <c r="G2546" s="8" t="s">
        <v>118</v>
      </c>
      <c r="H2546" s="7" t="s">
        <v>117</v>
      </c>
      <c r="I2546" s="7"/>
      <c r="J2546" s="7" t="s">
        <v>118</v>
      </c>
      <c r="K2546" s="7"/>
      <c r="L2546" s="24"/>
    </row>
    <row r="2547" spans="1:12" ht="15.95" customHeight="1">
      <c r="A2547" s="25" t="s">
        <v>685</v>
      </c>
      <c r="B2547" s="26" t="s">
        <v>686</v>
      </c>
      <c r="C2547" s="26"/>
      <c r="D2547" s="34">
        <v>182.49</v>
      </c>
      <c r="E2547" s="34"/>
      <c r="F2547" s="49">
        <v>0.24099999999999999</v>
      </c>
      <c r="G2547" s="49">
        <v>0.75900000000000001</v>
      </c>
      <c r="H2547" s="50">
        <v>61.438699999999997</v>
      </c>
      <c r="I2547" s="50"/>
      <c r="J2547" s="50">
        <v>20.2742</v>
      </c>
      <c r="K2547" s="50"/>
      <c r="L2547" s="32">
        <f>ROUND(D2547*(ROUND(F2547*H2547,4)+ROUND(G2547*J2547,4)),4)</f>
        <v>5510.2491</v>
      </c>
    </row>
    <row r="2548" spans="1:12" ht="15" customHeight="1">
      <c r="A2548" s="3"/>
      <c r="B2548" s="3"/>
      <c r="C2548" s="3"/>
      <c r="D2548" s="3"/>
      <c r="E2548" s="3"/>
      <c r="F2548" s="3"/>
      <c r="G2548" s="3"/>
      <c r="H2548" s="30" t="s">
        <v>121</v>
      </c>
      <c r="I2548" s="30"/>
      <c r="J2548" s="30"/>
      <c r="K2548" s="30"/>
      <c r="L2548" s="51">
        <f>SUM(L2546:L2547)</f>
        <v>5510.2491</v>
      </c>
    </row>
    <row r="2549" spans="1:12" ht="15" customHeight="1">
      <c r="A2549" s="3"/>
      <c r="B2549" s="3"/>
      <c r="C2549" s="3"/>
      <c r="D2549" s="3"/>
      <c r="E2549" s="3"/>
      <c r="F2549" s="3"/>
      <c r="G2549" s="3"/>
      <c r="H2549" s="18" t="s">
        <v>72</v>
      </c>
      <c r="I2549" s="18"/>
      <c r="J2549" s="18"/>
      <c r="K2549" s="18"/>
      <c r="L2549" s="32">
        <f>SUM(L2548)</f>
        <v>5510.2491</v>
      </c>
    </row>
    <row r="2550" spans="1:12" ht="15" customHeight="1">
      <c r="A2550" s="3"/>
      <c r="B2550" s="3"/>
      <c r="C2550" s="3"/>
      <c r="D2550" s="3"/>
      <c r="E2550" s="3"/>
      <c r="F2550" s="3"/>
      <c r="G2550" s="3"/>
      <c r="H2550" s="18" t="s">
        <v>73</v>
      </c>
      <c r="I2550" s="18"/>
      <c r="J2550" s="18"/>
      <c r="K2550" s="18"/>
      <c r="L2550" s="38">
        <v>1</v>
      </c>
    </row>
    <row r="2551" spans="1:12" ht="15" customHeight="1">
      <c r="A2551" s="3"/>
      <c r="B2551" s="3"/>
      <c r="C2551" s="3"/>
      <c r="D2551" s="3"/>
      <c r="E2551" s="3"/>
      <c r="F2551" s="3"/>
      <c r="G2551" s="3"/>
      <c r="H2551" s="18" t="s">
        <v>74</v>
      </c>
      <c r="I2551" s="18"/>
      <c r="J2551" s="18"/>
      <c r="K2551" s="18"/>
      <c r="L2551" s="32">
        <f>ROUND(L2549/L2550,4)</f>
        <v>5510.2491</v>
      </c>
    </row>
    <row r="2552" spans="1:12" ht="15" customHeight="1">
      <c r="A2552" s="3"/>
      <c r="B2552" s="3"/>
      <c r="C2552" s="3"/>
      <c r="D2552" s="3"/>
      <c r="E2552" s="3"/>
      <c r="F2552" s="3"/>
      <c r="G2552" s="3"/>
      <c r="H2552" s="18" t="s">
        <v>39</v>
      </c>
      <c r="I2552" s="18"/>
      <c r="J2552" s="18"/>
      <c r="K2552" s="18"/>
      <c r="L2552" s="32">
        <f>SUM(L2551)</f>
        <v>5510.2491</v>
      </c>
    </row>
    <row r="2553" spans="1:12" ht="15" customHeight="1">
      <c r="A2553" s="3"/>
      <c r="B2553" s="3"/>
      <c r="C2553" s="3"/>
      <c r="D2553" s="3"/>
      <c r="E2553" s="3"/>
      <c r="F2553" s="3"/>
      <c r="G2553" s="3"/>
      <c r="H2553" s="18" t="s">
        <v>13</v>
      </c>
      <c r="I2553" s="18"/>
      <c r="J2553" s="18"/>
      <c r="K2553" s="18"/>
      <c r="L2553" s="19">
        <f>ROUND(SUM(L2552),4)</f>
        <v>5510.2491</v>
      </c>
    </row>
    <row r="2554" spans="1:12" ht="9.9499999999999993" customHeight="1">
      <c r="A2554" s="3"/>
      <c r="B2554" s="3"/>
      <c r="C2554" s="3"/>
      <c r="D2554" s="3"/>
      <c r="E2554" s="3"/>
      <c r="F2554" s="3"/>
      <c r="G2554" s="3"/>
      <c r="H2554" s="4"/>
      <c r="I2554" s="4"/>
      <c r="J2554" s="4"/>
      <c r="K2554" s="4"/>
      <c r="L2554" s="4"/>
    </row>
    <row r="2555" spans="1:12" ht="20.100000000000001" customHeight="1">
      <c r="A2555" s="5" t="s">
        <v>712</v>
      </c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</row>
    <row r="2556" spans="1:12" ht="20.100000000000001" customHeight="1">
      <c r="A2556" s="22" t="s">
        <v>75</v>
      </c>
      <c r="B2556" s="22"/>
      <c r="C2556" s="22"/>
      <c r="D2556" s="22"/>
      <c r="E2556" s="22"/>
      <c r="F2556" s="22"/>
      <c r="G2556" s="23" t="s">
        <v>3</v>
      </c>
      <c r="H2556" s="24" t="s">
        <v>19</v>
      </c>
      <c r="I2556" s="24"/>
      <c r="J2556" s="24" t="s">
        <v>76</v>
      </c>
      <c r="K2556" s="24"/>
      <c r="L2556" s="23" t="s">
        <v>20</v>
      </c>
    </row>
    <row r="2557" spans="1:12" ht="15" customHeight="1">
      <c r="A2557" s="25" t="s">
        <v>713</v>
      </c>
      <c r="B2557" s="26" t="s">
        <v>714</v>
      </c>
      <c r="C2557" s="26"/>
      <c r="D2557" s="26"/>
      <c r="E2557" s="26"/>
      <c r="F2557" s="26"/>
      <c r="G2557" s="25" t="s">
        <v>617</v>
      </c>
      <c r="H2557" s="34">
        <v>1</v>
      </c>
      <c r="I2557" s="34"/>
      <c r="J2557" s="28">
        <v>9683.7000000000007</v>
      </c>
      <c r="K2557" s="28"/>
      <c r="L2557" s="29">
        <f>ROUND(ROUND(H2557,8)*J2557,2)</f>
        <v>9683.7000000000007</v>
      </c>
    </row>
    <row r="2558" spans="1:12" ht="15" customHeight="1">
      <c r="A2558" s="3"/>
      <c r="B2558" s="3"/>
      <c r="C2558" s="3"/>
      <c r="D2558" s="3"/>
      <c r="E2558" s="3"/>
      <c r="F2558" s="3"/>
      <c r="G2558" s="3"/>
      <c r="H2558" s="30" t="s">
        <v>87</v>
      </c>
      <c r="I2558" s="30"/>
      <c r="J2558" s="30"/>
      <c r="K2558" s="30"/>
      <c r="L2558" s="31">
        <f>SUM(L2557:L2557)</f>
        <v>9683.7000000000007</v>
      </c>
    </row>
    <row r="2559" spans="1:12" ht="15" customHeight="1">
      <c r="A2559" s="3"/>
      <c r="B2559" s="3"/>
      <c r="C2559" s="3"/>
      <c r="D2559" s="3"/>
      <c r="E2559" s="3"/>
      <c r="F2559" s="3"/>
      <c r="G2559" s="3"/>
      <c r="H2559" s="18" t="s">
        <v>39</v>
      </c>
      <c r="I2559" s="18"/>
      <c r="J2559" s="18"/>
      <c r="K2559" s="18"/>
      <c r="L2559" s="32">
        <f>SUM(L2558)</f>
        <v>9683.7000000000007</v>
      </c>
    </row>
    <row r="2560" spans="1:12" ht="15" customHeight="1">
      <c r="A2560" s="17" t="s">
        <v>715</v>
      </c>
      <c r="B2560" s="17"/>
      <c r="C2560" s="17"/>
      <c r="D2560" s="17"/>
      <c r="E2560" s="3"/>
      <c r="F2560" s="3"/>
      <c r="G2560" s="3"/>
      <c r="H2560" s="18" t="s">
        <v>13</v>
      </c>
      <c r="I2560" s="18"/>
      <c r="J2560" s="18"/>
      <c r="K2560" s="18"/>
      <c r="L2560" s="19">
        <f>ROUND(SUM(L2559),4)</f>
        <v>9683.7000000000007</v>
      </c>
    </row>
    <row r="2561" spans="1:12" ht="2.1" customHeight="1">
      <c r="A2561" s="17"/>
      <c r="B2561" s="17"/>
      <c r="C2561" s="17"/>
      <c r="D2561" s="17"/>
      <c r="E2561" s="3"/>
      <c r="F2561" s="3"/>
      <c r="G2561" s="3"/>
      <c r="H2561" s="3"/>
      <c r="I2561" s="3"/>
      <c r="J2561" s="3"/>
      <c r="K2561" s="3"/>
      <c r="L2561" s="3"/>
    </row>
    <row r="2562" spans="1:12" ht="9.9499999999999993" customHeight="1">
      <c r="A2562" s="3"/>
      <c r="B2562" s="3"/>
      <c r="C2562" s="3"/>
      <c r="D2562" s="3"/>
      <c r="E2562" s="3"/>
      <c r="F2562" s="3"/>
      <c r="G2562" s="3"/>
      <c r="H2562" s="4"/>
      <c r="I2562" s="4"/>
      <c r="J2562" s="4"/>
      <c r="K2562" s="4"/>
      <c r="L2562" s="4"/>
    </row>
    <row r="2563" spans="1:12" ht="20.100000000000001" customHeight="1">
      <c r="A2563" s="5" t="s">
        <v>716</v>
      </c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</row>
    <row r="2564" spans="1:12" ht="15" customHeight="1">
      <c r="A2564" s="6" t="s">
        <v>1</v>
      </c>
      <c r="B2564" s="6"/>
      <c r="C2564" s="6"/>
      <c r="D2564" s="7" t="s">
        <v>2</v>
      </c>
      <c r="E2564" s="7"/>
      <c r="F2564" s="7"/>
      <c r="G2564" s="8" t="s">
        <v>3</v>
      </c>
      <c r="H2564" s="7" t="s">
        <v>4</v>
      </c>
      <c r="I2564" s="7"/>
      <c r="J2564" s="7" t="s">
        <v>5</v>
      </c>
      <c r="K2564" s="7"/>
      <c r="L2564" s="8" t="s">
        <v>6</v>
      </c>
    </row>
    <row r="2565" spans="1:12" ht="15" customHeight="1">
      <c r="A2565" s="9" t="s">
        <v>717</v>
      </c>
      <c r="B2565" s="10" t="s">
        <v>718</v>
      </c>
      <c r="C2565" s="10"/>
      <c r="D2565" s="11" t="s">
        <v>9</v>
      </c>
      <c r="E2565" s="11"/>
      <c r="F2565" s="11"/>
      <c r="G2565" s="9" t="s">
        <v>10</v>
      </c>
      <c r="H2565" s="12">
        <v>1</v>
      </c>
      <c r="I2565" s="12"/>
      <c r="J2565" s="20">
        <v>263569.81</v>
      </c>
      <c r="K2565" s="20"/>
      <c r="L2565" s="21">
        <f>ROUND(ROUND(H2565,8)*J2565,2)</f>
        <v>263569.81</v>
      </c>
    </row>
    <row r="2566" spans="1:12" ht="15" customHeight="1">
      <c r="A2566" s="3"/>
      <c r="B2566" s="3"/>
      <c r="C2566" s="3"/>
      <c r="D2566" s="3"/>
      <c r="E2566" s="3"/>
      <c r="F2566" s="3"/>
      <c r="G2566" s="3"/>
      <c r="H2566" s="15" t="s">
        <v>11</v>
      </c>
      <c r="I2566" s="15"/>
      <c r="J2566" s="15"/>
      <c r="K2566" s="15"/>
      <c r="L2566" s="16">
        <f>SUM(L2565:L2565)</f>
        <v>263569.81</v>
      </c>
    </row>
    <row r="2567" spans="1:12" ht="15" customHeight="1">
      <c r="A2567" s="17" t="s">
        <v>719</v>
      </c>
      <c r="B2567" s="17"/>
      <c r="C2567" s="17"/>
      <c r="D2567" s="17"/>
      <c r="E2567" s="3"/>
      <c r="F2567" s="3"/>
      <c r="G2567" s="3"/>
      <c r="H2567" s="18" t="s">
        <v>13</v>
      </c>
      <c r="I2567" s="18"/>
      <c r="J2567" s="18"/>
      <c r="K2567" s="18"/>
      <c r="L2567" s="19">
        <f>ROUND(SUM(L2566),4)</f>
        <v>263569.81</v>
      </c>
    </row>
    <row r="2568" spans="1:12" ht="2.1" customHeight="1">
      <c r="A2568" s="17"/>
      <c r="B2568" s="17"/>
      <c r="C2568" s="17"/>
      <c r="D2568" s="17"/>
      <c r="E2568" s="3"/>
      <c r="F2568" s="3"/>
      <c r="G2568" s="3"/>
      <c r="H2568" s="3"/>
      <c r="I2568" s="3"/>
      <c r="J2568" s="3"/>
      <c r="K2568" s="3"/>
      <c r="L2568" s="3"/>
    </row>
  </sheetData>
  <mergeCells count="5311">
    <mergeCell ref="H2566:K2566"/>
    <mergeCell ref="A2567:D2568"/>
    <mergeCell ref="H2567:K2567"/>
    <mergeCell ref="A2564:C2564"/>
    <mergeCell ref="D2564:F2564"/>
    <mergeCell ref="H2564:I2564"/>
    <mergeCell ref="J2564:K2564"/>
    <mergeCell ref="B2565:C2565"/>
    <mergeCell ref="D2565:F2565"/>
    <mergeCell ref="H2565:I2565"/>
    <mergeCell ref="J2565:K2565"/>
    <mergeCell ref="H2558:K2558"/>
    <mergeCell ref="H2559:K2559"/>
    <mergeCell ref="A2560:D2561"/>
    <mergeCell ref="H2560:K2560"/>
    <mergeCell ref="H2562:L2562"/>
    <mergeCell ref="A2563:L2563"/>
    <mergeCell ref="A2556:F2556"/>
    <mergeCell ref="H2556:I2556"/>
    <mergeCell ref="J2556:K2556"/>
    <mergeCell ref="B2557:F2557"/>
    <mergeCell ref="H2557:I2557"/>
    <mergeCell ref="J2557:K2557"/>
    <mergeCell ref="H2550:K2550"/>
    <mergeCell ref="H2551:K2551"/>
    <mergeCell ref="H2552:K2552"/>
    <mergeCell ref="H2553:K2553"/>
    <mergeCell ref="H2554:L2554"/>
    <mergeCell ref="A2555:L2555"/>
    <mergeCell ref="B2547:C2547"/>
    <mergeCell ref="D2547:E2547"/>
    <mergeCell ref="H2547:I2547"/>
    <mergeCell ref="J2547:K2547"/>
    <mergeCell ref="H2548:K2548"/>
    <mergeCell ref="H2549:K2549"/>
    <mergeCell ref="H2543:L2543"/>
    <mergeCell ref="A2544:L2544"/>
    <mergeCell ref="A2545:C2546"/>
    <mergeCell ref="D2545:E2546"/>
    <mergeCell ref="F2545:G2545"/>
    <mergeCell ref="H2545:K2545"/>
    <mergeCell ref="L2545:L2546"/>
    <mergeCell ref="H2546:I2546"/>
    <mergeCell ref="J2546:K2546"/>
    <mergeCell ref="B2540:C2540"/>
    <mergeCell ref="D2540:F2540"/>
    <mergeCell ref="H2540:I2540"/>
    <mergeCell ref="J2540:K2540"/>
    <mergeCell ref="H2541:K2541"/>
    <mergeCell ref="H2542:K2542"/>
    <mergeCell ref="H2537:L2537"/>
    <mergeCell ref="A2538:L2538"/>
    <mergeCell ref="A2539:C2539"/>
    <mergeCell ref="D2539:F2539"/>
    <mergeCell ref="H2539:I2539"/>
    <mergeCell ref="J2539:K2539"/>
    <mergeCell ref="B2534:C2534"/>
    <mergeCell ref="D2534:F2534"/>
    <mergeCell ref="H2534:I2534"/>
    <mergeCell ref="J2534:K2534"/>
    <mergeCell ref="H2535:K2535"/>
    <mergeCell ref="H2536:K2536"/>
    <mergeCell ref="H2529:K2529"/>
    <mergeCell ref="H2530:K2530"/>
    <mergeCell ref="H2531:L2531"/>
    <mergeCell ref="A2532:L2532"/>
    <mergeCell ref="A2533:C2533"/>
    <mergeCell ref="D2533:F2533"/>
    <mergeCell ref="H2533:I2533"/>
    <mergeCell ref="J2533:K2533"/>
    <mergeCell ref="A2527:C2527"/>
    <mergeCell ref="D2527:F2527"/>
    <mergeCell ref="H2527:I2527"/>
    <mergeCell ref="J2527:K2527"/>
    <mergeCell ref="B2528:C2528"/>
    <mergeCell ref="D2528:F2528"/>
    <mergeCell ref="H2528:I2528"/>
    <mergeCell ref="J2528:K2528"/>
    <mergeCell ref="H2521:K2521"/>
    <mergeCell ref="H2522:K2522"/>
    <mergeCell ref="H2523:K2523"/>
    <mergeCell ref="H2524:K2524"/>
    <mergeCell ref="H2525:L2525"/>
    <mergeCell ref="A2526:L2526"/>
    <mergeCell ref="B2518:C2518"/>
    <mergeCell ref="D2518:E2518"/>
    <mergeCell ref="H2518:I2518"/>
    <mergeCell ref="J2518:K2518"/>
    <mergeCell ref="H2519:K2519"/>
    <mergeCell ref="H2520:K2520"/>
    <mergeCell ref="H2514:L2514"/>
    <mergeCell ref="A2515:L2515"/>
    <mergeCell ref="A2516:C2517"/>
    <mergeCell ref="D2516:E2517"/>
    <mergeCell ref="F2516:G2516"/>
    <mergeCell ref="H2516:K2516"/>
    <mergeCell ref="L2516:L2517"/>
    <mergeCell ref="H2517:I2517"/>
    <mergeCell ref="J2517:K2517"/>
    <mergeCell ref="B2511:C2511"/>
    <mergeCell ref="D2511:F2511"/>
    <mergeCell ref="H2511:I2511"/>
    <mergeCell ref="J2511:K2511"/>
    <mergeCell ref="H2512:K2512"/>
    <mergeCell ref="H2513:K2513"/>
    <mergeCell ref="H2508:L2508"/>
    <mergeCell ref="A2509:L2509"/>
    <mergeCell ref="A2510:C2510"/>
    <mergeCell ref="D2510:F2510"/>
    <mergeCell ref="H2510:I2510"/>
    <mergeCell ref="J2510:K2510"/>
    <mergeCell ref="B2505:C2505"/>
    <mergeCell ref="D2505:F2505"/>
    <mergeCell ref="H2505:I2505"/>
    <mergeCell ref="J2505:K2505"/>
    <mergeCell ref="H2506:K2506"/>
    <mergeCell ref="H2507:K2507"/>
    <mergeCell ref="H2500:K2500"/>
    <mergeCell ref="H2501:K2501"/>
    <mergeCell ref="H2502:L2502"/>
    <mergeCell ref="A2503:L2503"/>
    <mergeCell ref="A2504:C2504"/>
    <mergeCell ref="D2504:F2504"/>
    <mergeCell ref="H2504:I2504"/>
    <mergeCell ref="J2504:K2504"/>
    <mergeCell ref="A2498:C2498"/>
    <mergeCell ref="D2498:F2498"/>
    <mergeCell ref="H2498:I2498"/>
    <mergeCell ref="J2498:K2498"/>
    <mergeCell ref="B2499:C2499"/>
    <mergeCell ref="D2499:F2499"/>
    <mergeCell ref="H2499:I2499"/>
    <mergeCell ref="J2499:K2499"/>
    <mergeCell ref="H2492:K2492"/>
    <mergeCell ref="H2493:K2493"/>
    <mergeCell ref="H2494:K2494"/>
    <mergeCell ref="H2495:K2495"/>
    <mergeCell ref="H2496:L2496"/>
    <mergeCell ref="A2497:L2497"/>
    <mergeCell ref="B2489:C2489"/>
    <mergeCell ref="D2489:E2489"/>
    <mergeCell ref="H2489:I2489"/>
    <mergeCell ref="J2489:K2489"/>
    <mergeCell ref="H2490:K2490"/>
    <mergeCell ref="H2491:K2491"/>
    <mergeCell ref="H2485:L2485"/>
    <mergeCell ref="A2486:L2486"/>
    <mergeCell ref="A2487:C2488"/>
    <mergeCell ref="D2487:E2488"/>
    <mergeCell ref="F2487:G2487"/>
    <mergeCell ref="H2487:K2487"/>
    <mergeCell ref="L2487:L2488"/>
    <mergeCell ref="H2488:I2488"/>
    <mergeCell ref="J2488:K2488"/>
    <mergeCell ref="B2482:C2482"/>
    <mergeCell ref="D2482:F2482"/>
    <mergeCell ref="H2482:I2482"/>
    <mergeCell ref="J2482:K2482"/>
    <mergeCell ref="H2483:K2483"/>
    <mergeCell ref="H2484:K2484"/>
    <mergeCell ref="H2479:L2479"/>
    <mergeCell ref="A2480:L2480"/>
    <mergeCell ref="A2481:C2481"/>
    <mergeCell ref="D2481:F2481"/>
    <mergeCell ref="H2481:I2481"/>
    <mergeCell ref="J2481:K2481"/>
    <mergeCell ref="B2476:C2476"/>
    <mergeCell ref="D2476:F2476"/>
    <mergeCell ref="H2476:I2476"/>
    <mergeCell ref="J2476:K2476"/>
    <mergeCell ref="H2477:K2477"/>
    <mergeCell ref="H2478:K2478"/>
    <mergeCell ref="H2473:L2473"/>
    <mergeCell ref="A2474:L2474"/>
    <mergeCell ref="A2475:C2475"/>
    <mergeCell ref="D2475:F2475"/>
    <mergeCell ref="H2475:I2475"/>
    <mergeCell ref="J2475:K2475"/>
    <mergeCell ref="B2470:C2470"/>
    <mergeCell ref="D2470:F2470"/>
    <mergeCell ref="H2470:I2470"/>
    <mergeCell ref="J2470:K2470"/>
    <mergeCell ref="H2471:K2471"/>
    <mergeCell ref="H2472:K2472"/>
    <mergeCell ref="H2467:L2467"/>
    <mergeCell ref="A2468:L2468"/>
    <mergeCell ref="A2469:C2469"/>
    <mergeCell ref="D2469:F2469"/>
    <mergeCell ref="H2469:I2469"/>
    <mergeCell ref="J2469:K2469"/>
    <mergeCell ref="B2464:C2464"/>
    <mergeCell ref="D2464:F2464"/>
    <mergeCell ref="H2464:I2464"/>
    <mergeCell ref="J2464:K2464"/>
    <mergeCell ref="H2465:K2465"/>
    <mergeCell ref="H2466:K2466"/>
    <mergeCell ref="H2461:L2461"/>
    <mergeCell ref="A2462:L2462"/>
    <mergeCell ref="A2463:C2463"/>
    <mergeCell ref="D2463:F2463"/>
    <mergeCell ref="H2463:I2463"/>
    <mergeCell ref="J2463:K2463"/>
    <mergeCell ref="B2458:C2458"/>
    <mergeCell ref="D2458:F2458"/>
    <mergeCell ref="H2458:I2458"/>
    <mergeCell ref="J2458:K2458"/>
    <mergeCell ref="H2459:K2459"/>
    <mergeCell ref="H2460:K2460"/>
    <mergeCell ref="H2453:K2453"/>
    <mergeCell ref="H2454:K2454"/>
    <mergeCell ref="H2455:L2455"/>
    <mergeCell ref="A2456:L2456"/>
    <mergeCell ref="A2457:C2457"/>
    <mergeCell ref="D2457:F2457"/>
    <mergeCell ref="H2457:I2457"/>
    <mergeCell ref="J2457:K2457"/>
    <mergeCell ref="A2451:C2451"/>
    <mergeCell ref="D2451:F2451"/>
    <mergeCell ref="H2451:I2451"/>
    <mergeCell ref="J2451:K2451"/>
    <mergeCell ref="B2452:C2452"/>
    <mergeCell ref="D2452:F2452"/>
    <mergeCell ref="H2452:I2452"/>
    <mergeCell ref="J2452:K2452"/>
    <mergeCell ref="H2445:K2445"/>
    <mergeCell ref="H2446:K2446"/>
    <mergeCell ref="H2447:K2447"/>
    <mergeCell ref="H2448:K2448"/>
    <mergeCell ref="H2449:L2449"/>
    <mergeCell ref="A2450:L2450"/>
    <mergeCell ref="B2442:C2442"/>
    <mergeCell ref="D2442:E2442"/>
    <mergeCell ref="H2442:I2442"/>
    <mergeCell ref="J2442:K2442"/>
    <mergeCell ref="H2443:K2443"/>
    <mergeCell ref="H2444:K2444"/>
    <mergeCell ref="H2438:L2438"/>
    <mergeCell ref="A2439:L2439"/>
    <mergeCell ref="A2440:C2441"/>
    <mergeCell ref="D2440:E2441"/>
    <mergeCell ref="F2440:G2440"/>
    <mergeCell ref="H2440:K2440"/>
    <mergeCell ref="L2440:L2441"/>
    <mergeCell ref="H2441:I2441"/>
    <mergeCell ref="J2441:K2441"/>
    <mergeCell ref="B2435:C2435"/>
    <mergeCell ref="D2435:F2435"/>
    <mergeCell ref="H2435:I2435"/>
    <mergeCell ref="J2435:K2435"/>
    <mergeCell ref="H2436:K2436"/>
    <mergeCell ref="H2437:K2437"/>
    <mergeCell ref="H2432:L2432"/>
    <mergeCell ref="A2433:L2433"/>
    <mergeCell ref="A2434:C2434"/>
    <mergeCell ref="D2434:F2434"/>
    <mergeCell ref="H2434:I2434"/>
    <mergeCell ref="J2434:K2434"/>
    <mergeCell ref="B2429:C2429"/>
    <mergeCell ref="D2429:F2429"/>
    <mergeCell ref="H2429:I2429"/>
    <mergeCell ref="J2429:K2429"/>
    <mergeCell ref="H2430:K2430"/>
    <mergeCell ref="H2431:K2431"/>
    <mergeCell ref="H2424:K2424"/>
    <mergeCell ref="H2425:K2425"/>
    <mergeCell ref="H2426:L2426"/>
    <mergeCell ref="A2427:L2427"/>
    <mergeCell ref="A2428:C2428"/>
    <mergeCell ref="D2428:F2428"/>
    <mergeCell ref="H2428:I2428"/>
    <mergeCell ref="J2428:K2428"/>
    <mergeCell ref="A2421:L2421"/>
    <mergeCell ref="A2422:C2422"/>
    <mergeCell ref="D2422:F2422"/>
    <mergeCell ref="H2422:I2422"/>
    <mergeCell ref="J2422:K2422"/>
    <mergeCell ref="B2423:C2423"/>
    <mergeCell ref="D2423:F2423"/>
    <mergeCell ref="H2423:I2423"/>
    <mergeCell ref="J2423:K2423"/>
    <mergeCell ref="H2415:K2415"/>
    <mergeCell ref="H2416:K2416"/>
    <mergeCell ref="H2417:K2417"/>
    <mergeCell ref="H2418:K2418"/>
    <mergeCell ref="H2419:K2419"/>
    <mergeCell ref="H2420:L2420"/>
    <mergeCell ref="J2412:K2412"/>
    <mergeCell ref="B2413:C2413"/>
    <mergeCell ref="D2413:E2413"/>
    <mergeCell ref="H2413:I2413"/>
    <mergeCell ref="J2413:K2413"/>
    <mergeCell ref="H2414:K2414"/>
    <mergeCell ref="H2407:K2407"/>
    <mergeCell ref="H2408:K2408"/>
    <mergeCell ref="H2409:L2409"/>
    <mergeCell ref="A2410:L2410"/>
    <mergeCell ref="A2411:C2412"/>
    <mergeCell ref="D2411:E2412"/>
    <mergeCell ref="F2411:G2411"/>
    <mergeCell ref="H2411:K2411"/>
    <mergeCell ref="L2411:L2412"/>
    <mergeCell ref="H2412:I2412"/>
    <mergeCell ref="A2404:L2404"/>
    <mergeCell ref="A2405:C2405"/>
    <mergeCell ref="D2405:F2405"/>
    <mergeCell ref="H2405:I2405"/>
    <mergeCell ref="J2405:K2405"/>
    <mergeCell ref="B2406:C2406"/>
    <mergeCell ref="D2406:F2406"/>
    <mergeCell ref="H2406:I2406"/>
    <mergeCell ref="J2406:K2406"/>
    <mergeCell ref="H2398:K2398"/>
    <mergeCell ref="H2399:K2399"/>
    <mergeCell ref="H2400:K2400"/>
    <mergeCell ref="H2401:K2401"/>
    <mergeCell ref="H2402:K2402"/>
    <mergeCell ref="H2403:L2403"/>
    <mergeCell ref="J2395:K2395"/>
    <mergeCell ref="B2396:C2396"/>
    <mergeCell ref="D2396:E2396"/>
    <mergeCell ref="H2396:I2396"/>
    <mergeCell ref="J2396:K2396"/>
    <mergeCell ref="H2397:K2397"/>
    <mergeCell ref="H2390:K2390"/>
    <mergeCell ref="H2391:K2391"/>
    <mergeCell ref="H2392:L2392"/>
    <mergeCell ref="A2393:L2393"/>
    <mergeCell ref="A2394:C2395"/>
    <mergeCell ref="D2394:E2395"/>
    <mergeCell ref="F2394:G2394"/>
    <mergeCell ref="H2394:K2394"/>
    <mergeCell ref="L2394:L2395"/>
    <mergeCell ref="H2395:I2395"/>
    <mergeCell ref="A2388:C2388"/>
    <mergeCell ref="D2388:F2388"/>
    <mergeCell ref="H2388:I2388"/>
    <mergeCell ref="J2388:K2388"/>
    <mergeCell ref="B2389:C2389"/>
    <mergeCell ref="D2389:F2389"/>
    <mergeCell ref="H2389:I2389"/>
    <mergeCell ref="J2389:K2389"/>
    <mergeCell ref="H2382:K2382"/>
    <mergeCell ref="H2383:K2383"/>
    <mergeCell ref="H2384:K2384"/>
    <mergeCell ref="H2385:K2385"/>
    <mergeCell ref="H2386:L2386"/>
    <mergeCell ref="A2387:L2387"/>
    <mergeCell ref="B2379:C2379"/>
    <mergeCell ref="D2379:E2379"/>
    <mergeCell ref="H2379:I2379"/>
    <mergeCell ref="J2379:K2379"/>
    <mergeCell ref="H2380:K2380"/>
    <mergeCell ref="H2381:K2381"/>
    <mergeCell ref="H2375:L2375"/>
    <mergeCell ref="A2376:L2376"/>
    <mergeCell ref="A2377:C2378"/>
    <mergeCell ref="D2377:E2378"/>
    <mergeCell ref="F2377:G2377"/>
    <mergeCell ref="H2377:K2377"/>
    <mergeCell ref="L2377:L2378"/>
    <mergeCell ref="H2378:I2378"/>
    <mergeCell ref="J2378:K2378"/>
    <mergeCell ref="B2372:C2372"/>
    <mergeCell ref="D2372:F2372"/>
    <mergeCell ref="H2372:I2372"/>
    <mergeCell ref="J2372:K2372"/>
    <mergeCell ref="H2373:K2373"/>
    <mergeCell ref="H2374:K2374"/>
    <mergeCell ref="H2369:L2369"/>
    <mergeCell ref="A2370:L2370"/>
    <mergeCell ref="A2371:C2371"/>
    <mergeCell ref="D2371:F2371"/>
    <mergeCell ref="H2371:I2371"/>
    <mergeCell ref="J2371:K2371"/>
    <mergeCell ref="B2366:C2366"/>
    <mergeCell ref="D2366:F2366"/>
    <mergeCell ref="H2366:I2366"/>
    <mergeCell ref="J2366:K2366"/>
    <mergeCell ref="H2367:K2367"/>
    <mergeCell ref="H2368:K2368"/>
    <mergeCell ref="H2363:L2363"/>
    <mergeCell ref="A2364:L2364"/>
    <mergeCell ref="A2365:C2365"/>
    <mergeCell ref="D2365:F2365"/>
    <mergeCell ref="H2365:I2365"/>
    <mergeCell ref="J2365:K2365"/>
    <mergeCell ref="B2360:C2360"/>
    <mergeCell ref="D2360:F2360"/>
    <mergeCell ref="H2360:I2360"/>
    <mergeCell ref="J2360:K2360"/>
    <mergeCell ref="H2361:K2361"/>
    <mergeCell ref="H2362:K2362"/>
    <mergeCell ref="H2357:L2357"/>
    <mergeCell ref="A2358:L2358"/>
    <mergeCell ref="A2359:C2359"/>
    <mergeCell ref="D2359:F2359"/>
    <mergeCell ref="H2359:I2359"/>
    <mergeCell ref="J2359:K2359"/>
    <mergeCell ref="B2354:C2354"/>
    <mergeCell ref="D2354:F2354"/>
    <mergeCell ref="H2354:I2354"/>
    <mergeCell ref="J2354:K2354"/>
    <mergeCell ref="H2355:K2355"/>
    <mergeCell ref="H2356:K2356"/>
    <mergeCell ref="H2351:L2351"/>
    <mergeCell ref="A2352:L2352"/>
    <mergeCell ref="A2353:C2353"/>
    <mergeCell ref="D2353:F2353"/>
    <mergeCell ref="H2353:I2353"/>
    <mergeCell ref="J2353:K2353"/>
    <mergeCell ref="B2348:C2348"/>
    <mergeCell ref="D2348:F2348"/>
    <mergeCell ref="H2348:I2348"/>
    <mergeCell ref="J2348:K2348"/>
    <mergeCell ref="H2349:K2349"/>
    <mergeCell ref="H2350:K2350"/>
    <mergeCell ref="H2343:K2343"/>
    <mergeCell ref="H2344:K2344"/>
    <mergeCell ref="H2345:L2345"/>
    <mergeCell ref="A2346:L2346"/>
    <mergeCell ref="A2347:C2347"/>
    <mergeCell ref="D2347:F2347"/>
    <mergeCell ref="H2347:I2347"/>
    <mergeCell ref="J2347:K2347"/>
    <mergeCell ref="A2341:C2341"/>
    <mergeCell ref="D2341:F2341"/>
    <mergeCell ref="H2341:I2341"/>
    <mergeCell ref="J2341:K2341"/>
    <mergeCell ref="B2342:C2342"/>
    <mergeCell ref="D2342:F2342"/>
    <mergeCell ref="H2342:I2342"/>
    <mergeCell ref="J2342:K2342"/>
    <mergeCell ref="H2335:K2335"/>
    <mergeCell ref="H2336:K2336"/>
    <mergeCell ref="H2337:K2337"/>
    <mergeCell ref="H2338:K2338"/>
    <mergeCell ref="H2339:L2339"/>
    <mergeCell ref="A2340:L2340"/>
    <mergeCell ref="B2332:C2332"/>
    <mergeCell ref="D2332:E2332"/>
    <mergeCell ref="H2332:I2332"/>
    <mergeCell ref="J2332:K2332"/>
    <mergeCell ref="H2333:K2333"/>
    <mergeCell ref="H2334:K2334"/>
    <mergeCell ref="A2330:C2331"/>
    <mergeCell ref="D2330:E2331"/>
    <mergeCell ref="F2330:G2330"/>
    <mergeCell ref="H2330:K2330"/>
    <mergeCell ref="L2330:L2331"/>
    <mergeCell ref="H2331:I2331"/>
    <mergeCell ref="J2331:K2331"/>
    <mergeCell ref="H2324:K2324"/>
    <mergeCell ref="H2325:K2325"/>
    <mergeCell ref="H2326:K2326"/>
    <mergeCell ref="H2327:K2327"/>
    <mergeCell ref="H2328:L2328"/>
    <mergeCell ref="A2329:L2329"/>
    <mergeCell ref="B2321:C2321"/>
    <mergeCell ref="D2321:E2321"/>
    <mergeCell ref="H2321:I2321"/>
    <mergeCell ref="J2321:K2321"/>
    <mergeCell ref="H2322:K2322"/>
    <mergeCell ref="H2323:K2323"/>
    <mergeCell ref="A2319:C2320"/>
    <mergeCell ref="D2319:E2320"/>
    <mergeCell ref="F2319:G2319"/>
    <mergeCell ref="H2319:K2319"/>
    <mergeCell ref="L2319:L2320"/>
    <mergeCell ref="H2320:I2320"/>
    <mergeCell ref="J2320:K2320"/>
    <mergeCell ref="H2313:K2313"/>
    <mergeCell ref="H2314:K2314"/>
    <mergeCell ref="H2315:K2315"/>
    <mergeCell ref="H2316:K2316"/>
    <mergeCell ref="H2317:L2317"/>
    <mergeCell ref="A2318:L2318"/>
    <mergeCell ref="B2310:C2310"/>
    <mergeCell ref="D2310:E2310"/>
    <mergeCell ref="H2310:I2310"/>
    <mergeCell ref="J2310:K2310"/>
    <mergeCell ref="H2311:K2311"/>
    <mergeCell ref="H2312:K2312"/>
    <mergeCell ref="H2306:L2306"/>
    <mergeCell ref="A2307:L2307"/>
    <mergeCell ref="A2308:C2309"/>
    <mergeCell ref="D2308:E2309"/>
    <mergeCell ref="F2308:G2308"/>
    <mergeCell ref="H2308:K2308"/>
    <mergeCell ref="L2308:L2309"/>
    <mergeCell ref="H2309:I2309"/>
    <mergeCell ref="J2309:K2309"/>
    <mergeCell ref="B2303:C2303"/>
    <mergeCell ref="D2303:F2303"/>
    <mergeCell ref="H2303:I2303"/>
    <mergeCell ref="J2303:K2303"/>
    <mergeCell ref="H2304:K2304"/>
    <mergeCell ref="H2305:K2305"/>
    <mergeCell ref="H2300:L2300"/>
    <mergeCell ref="A2301:L2301"/>
    <mergeCell ref="A2302:C2302"/>
    <mergeCell ref="D2302:F2302"/>
    <mergeCell ref="H2302:I2302"/>
    <mergeCell ref="J2302:K2302"/>
    <mergeCell ref="B2297:C2297"/>
    <mergeCell ref="D2297:F2297"/>
    <mergeCell ref="H2297:I2297"/>
    <mergeCell ref="J2297:K2297"/>
    <mergeCell ref="H2298:K2298"/>
    <mergeCell ref="H2299:K2299"/>
    <mergeCell ref="H2294:L2294"/>
    <mergeCell ref="A2295:L2295"/>
    <mergeCell ref="A2296:C2296"/>
    <mergeCell ref="D2296:F2296"/>
    <mergeCell ref="H2296:I2296"/>
    <mergeCell ref="J2296:K2296"/>
    <mergeCell ref="B2291:C2291"/>
    <mergeCell ref="D2291:F2291"/>
    <mergeCell ref="H2291:I2291"/>
    <mergeCell ref="J2291:K2291"/>
    <mergeCell ref="H2292:K2292"/>
    <mergeCell ref="H2293:K2293"/>
    <mergeCell ref="H2288:L2288"/>
    <mergeCell ref="A2289:L2289"/>
    <mergeCell ref="A2290:C2290"/>
    <mergeCell ref="D2290:F2290"/>
    <mergeCell ref="H2290:I2290"/>
    <mergeCell ref="J2290:K2290"/>
    <mergeCell ref="B2285:C2285"/>
    <mergeCell ref="D2285:F2285"/>
    <mergeCell ref="H2285:I2285"/>
    <mergeCell ref="J2285:K2285"/>
    <mergeCell ref="H2286:K2286"/>
    <mergeCell ref="H2287:K2287"/>
    <mergeCell ref="H2280:K2280"/>
    <mergeCell ref="H2281:K2281"/>
    <mergeCell ref="H2282:L2282"/>
    <mergeCell ref="A2283:L2283"/>
    <mergeCell ref="A2284:C2284"/>
    <mergeCell ref="D2284:F2284"/>
    <mergeCell ref="H2284:I2284"/>
    <mergeCell ref="J2284:K2284"/>
    <mergeCell ref="A2278:C2278"/>
    <mergeCell ref="D2278:F2278"/>
    <mergeCell ref="H2278:I2278"/>
    <mergeCell ref="J2278:K2278"/>
    <mergeCell ref="B2279:C2279"/>
    <mergeCell ref="D2279:F2279"/>
    <mergeCell ref="H2279:I2279"/>
    <mergeCell ref="J2279:K2279"/>
    <mergeCell ref="H2273:K2273"/>
    <mergeCell ref="H2274:K2274"/>
    <mergeCell ref="A2275:D2275"/>
    <mergeCell ref="H2275:K2275"/>
    <mergeCell ref="H2276:L2276"/>
    <mergeCell ref="A2277:L2277"/>
    <mergeCell ref="A2271:F2271"/>
    <mergeCell ref="H2271:I2271"/>
    <mergeCell ref="J2271:K2271"/>
    <mergeCell ref="B2272:F2272"/>
    <mergeCell ref="H2272:I2272"/>
    <mergeCell ref="J2272:K2272"/>
    <mergeCell ref="H2266:K2266"/>
    <mergeCell ref="H2267:K2267"/>
    <mergeCell ref="A2268:D2268"/>
    <mergeCell ref="H2268:K2268"/>
    <mergeCell ref="H2269:L2269"/>
    <mergeCell ref="A2270:L2270"/>
    <mergeCell ref="A2264:F2264"/>
    <mergeCell ref="H2264:I2264"/>
    <mergeCell ref="J2264:K2264"/>
    <mergeCell ref="B2265:F2265"/>
    <mergeCell ref="H2265:I2265"/>
    <mergeCell ref="J2265:K2265"/>
    <mergeCell ref="H2259:K2259"/>
    <mergeCell ref="H2260:K2260"/>
    <mergeCell ref="A2261:D2261"/>
    <mergeCell ref="H2261:K2261"/>
    <mergeCell ref="H2262:L2262"/>
    <mergeCell ref="A2263:L2263"/>
    <mergeCell ref="H2255:L2255"/>
    <mergeCell ref="A2256:L2256"/>
    <mergeCell ref="A2257:F2257"/>
    <mergeCell ref="H2257:I2257"/>
    <mergeCell ref="J2257:K2257"/>
    <mergeCell ref="B2258:F2258"/>
    <mergeCell ref="H2258:I2258"/>
    <mergeCell ref="J2258:K2258"/>
    <mergeCell ref="B2250:F2250"/>
    <mergeCell ref="H2250:I2250"/>
    <mergeCell ref="J2250:K2250"/>
    <mergeCell ref="H2251:K2251"/>
    <mergeCell ref="H2252:K2252"/>
    <mergeCell ref="A2253:D2254"/>
    <mergeCell ref="H2253:K2253"/>
    <mergeCell ref="B2248:F2248"/>
    <mergeCell ref="H2248:I2248"/>
    <mergeCell ref="J2248:K2248"/>
    <mergeCell ref="B2249:F2249"/>
    <mergeCell ref="H2249:I2249"/>
    <mergeCell ref="J2249:K2249"/>
    <mergeCell ref="A2246:F2246"/>
    <mergeCell ref="H2246:I2246"/>
    <mergeCell ref="J2246:K2246"/>
    <mergeCell ref="B2247:F2247"/>
    <mergeCell ref="H2247:I2247"/>
    <mergeCell ref="J2247:K2247"/>
    <mergeCell ref="H2240:K2240"/>
    <mergeCell ref="H2241:K2241"/>
    <mergeCell ref="A2242:D2243"/>
    <mergeCell ref="H2242:K2242"/>
    <mergeCell ref="H2244:L2244"/>
    <mergeCell ref="A2245:L2245"/>
    <mergeCell ref="B2238:F2238"/>
    <mergeCell ref="H2238:I2238"/>
    <mergeCell ref="J2238:K2238"/>
    <mergeCell ref="B2239:F2239"/>
    <mergeCell ref="H2239:I2239"/>
    <mergeCell ref="J2239:K2239"/>
    <mergeCell ref="B2236:F2236"/>
    <mergeCell ref="H2236:I2236"/>
    <mergeCell ref="J2236:K2236"/>
    <mergeCell ref="B2237:F2237"/>
    <mergeCell ref="H2237:I2237"/>
    <mergeCell ref="J2237:K2237"/>
    <mergeCell ref="H2231:K2231"/>
    <mergeCell ref="A2232:D2232"/>
    <mergeCell ref="H2232:K2232"/>
    <mergeCell ref="H2233:L2233"/>
    <mergeCell ref="A2234:L2234"/>
    <mergeCell ref="A2235:F2235"/>
    <mergeCell ref="H2235:I2235"/>
    <mergeCell ref="J2235:K2235"/>
    <mergeCell ref="L2224:L2225"/>
    <mergeCell ref="D2226:E2226"/>
    <mergeCell ref="D2227:E2227"/>
    <mergeCell ref="D2228:E2228"/>
    <mergeCell ref="D2229:E2229"/>
    <mergeCell ref="H2230:K2230"/>
    <mergeCell ref="H2223:K2223"/>
    <mergeCell ref="A2224:B2225"/>
    <mergeCell ref="C2224:C2225"/>
    <mergeCell ref="D2224:E2225"/>
    <mergeCell ref="F2224:G2224"/>
    <mergeCell ref="H2224:I2224"/>
    <mergeCell ref="J2224:K2224"/>
    <mergeCell ref="B2221:C2221"/>
    <mergeCell ref="D2221:E2221"/>
    <mergeCell ref="F2221:G2221"/>
    <mergeCell ref="H2221:I2221"/>
    <mergeCell ref="J2221:K2221"/>
    <mergeCell ref="B2222:C2222"/>
    <mergeCell ref="D2222:E2222"/>
    <mergeCell ref="F2222:G2222"/>
    <mergeCell ref="H2222:I2222"/>
    <mergeCell ref="J2222:K2222"/>
    <mergeCell ref="B2219:C2219"/>
    <mergeCell ref="D2219:E2219"/>
    <mergeCell ref="F2219:G2219"/>
    <mergeCell ref="H2219:I2219"/>
    <mergeCell ref="J2219:K2219"/>
    <mergeCell ref="B2220:C2220"/>
    <mergeCell ref="D2220:E2220"/>
    <mergeCell ref="F2220:G2220"/>
    <mergeCell ref="H2220:I2220"/>
    <mergeCell ref="J2220:K2220"/>
    <mergeCell ref="H2217:K2217"/>
    <mergeCell ref="A2218:C2218"/>
    <mergeCell ref="D2218:E2218"/>
    <mergeCell ref="F2218:G2218"/>
    <mergeCell ref="H2218:I2218"/>
    <mergeCell ref="J2218:K2218"/>
    <mergeCell ref="B2215:F2215"/>
    <mergeCell ref="H2215:I2215"/>
    <mergeCell ref="J2215:K2215"/>
    <mergeCell ref="B2216:F2216"/>
    <mergeCell ref="H2216:I2216"/>
    <mergeCell ref="J2216:K2216"/>
    <mergeCell ref="B2213:F2213"/>
    <mergeCell ref="H2213:I2213"/>
    <mergeCell ref="J2213:K2213"/>
    <mergeCell ref="B2214:F2214"/>
    <mergeCell ref="H2214:I2214"/>
    <mergeCell ref="J2214:K2214"/>
    <mergeCell ref="H2208:K2208"/>
    <mergeCell ref="H2209:K2209"/>
    <mergeCell ref="H2210:K2210"/>
    <mergeCell ref="H2211:K2211"/>
    <mergeCell ref="A2212:F2212"/>
    <mergeCell ref="H2212:I2212"/>
    <mergeCell ref="J2212:K2212"/>
    <mergeCell ref="B2206:F2206"/>
    <mergeCell ref="H2206:I2206"/>
    <mergeCell ref="J2206:K2206"/>
    <mergeCell ref="B2207:F2207"/>
    <mergeCell ref="H2207:I2207"/>
    <mergeCell ref="J2207:K2207"/>
    <mergeCell ref="H2203:K2203"/>
    <mergeCell ref="A2204:F2204"/>
    <mergeCell ref="H2204:I2204"/>
    <mergeCell ref="J2204:K2204"/>
    <mergeCell ref="B2205:F2205"/>
    <mergeCell ref="H2205:I2205"/>
    <mergeCell ref="J2205:K2205"/>
    <mergeCell ref="H2201:I2201"/>
    <mergeCell ref="J2201:K2201"/>
    <mergeCell ref="B2202:C2202"/>
    <mergeCell ref="D2202:E2202"/>
    <mergeCell ref="H2202:I2202"/>
    <mergeCell ref="J2202:K2202"/>
    <mergeCell ref="H2196:K2196"/>
    <mergeCell ref="A2197:D2197"/>
    <mergeCell ref="H2197:K2197"/>
    <mergeCell ref="H2198:L2198"/>
    <mergeCell ref="A2199:L2199"/>
    <mergeCell ref="A2200:C2201"/>
    <mergeCell ref="D2200:E2201"/>
    <mergeCell ref="F2200:G2200"/>
    <mergeCell ref="H2200:K2200"/>
    <mergeCell ref="L2200:L2201"/>
    <mergeCell ref="L2189:L2190"/>
    <mergeCell ref="D2191:E2191"/>
    <mergeCell ref="D2192:E2192"/>
    <mergeCell ref="D2193:E2193"/>
    <mergeCell ref="D2194:E2194"/>
    <mergeCell ref="H2195:K2195"/>
    <mergeCell ref="H2188:K2188"/>
    <mergeCell ref="A2189:B2190"/>
    <mergeCell ref="C2189:C2190"/>
    <mergeCell ref="D2189:E2190"/>
    <mergeCell ref="F2189:G2189"/>
    <mergeCell ref="H2189:I2189"/>
    <mergeCell ref="J2189:K2189"/>
    <mergeCell ref="B2186:C2186"/>
    <mergeCell ref="D2186:E2186"/>
    <mergeCell ref="F2186:G2186"/>
    <mergeCell ref="H2186:I2186"/>
    <mergeCell ref="J2186:K2186"/>
    <mergeCell ref="B2187:C2187"/>
    <mergeCell ref="D2187:E2187"/>
    <mergeCell ref="F2187:G2187"/>
    <mergeCell ref="H2187:I2187"/>
    <mergeCell ref="J2187:K2187"/>
    <mergeCell ref="B2184:C2184"/>
    <mergeCell ref="D2184:E2184"/>
    <mergeCell ref="F2184:G2184"/>
    <mergeCell ref="H2184:I2184"/>
    <mergeCell ref="J2184:K2184"/>
    <mergeCell ref="B2185:C2185"/>
    <mergeCell ref="D2185:E2185"/>
    <mergeCell ref="F2185:G2185"/>
    <mergeCell ref="H2185:I2185"/>
    <mergeCell ref="J2185:K2185"/>
    <mergeCell ref="B2181:F2181"/>
    <mergeCell ref="H2181:I2181"/>
    <mergeCell ref="J2181:K2181"/>
    <mergeCell ref="H2182:K2182"/>
    <mergeCell ref="A2183:C2183"/>
    <mergeCell ref="D2183:E2183"/>
    <mergeCell ref="F2183:G2183"/>
    <mergeCell ref="H2183:I2183"/>
    <mergeCell ref="J2183:K2183"/>
    <mergeCell ref="B2179:F2179"/>
    <mergeCell ref="H2179:I2179"/>
    <mergeCell ref="J2179:K2179"/>
    <mergeCell ref="B2180:F2180"/>
    <mergeCell ref="H2180:I2180"/>
    <mergeCell ref="J2180:K2180"/>
    <mergeCell ref="H2176:K2176"/>
    <mergeCell ref="A2177:F2177"/>
    <mergeCell ref="H2177:I2177"/>
    <mergeCell ref="J2177:K2177"/>
    <mergeCell ref="B2178:F2178"/>
    <mergeCell ref="H2178:I2178"/>
    <mergeCell ref="J2178:K2178"/>
    <mergeCell ref="B2172:F2172"/>
    <mergeCell ref="H2172:I2172"/>
    <mergeCell ref="J2172:K2172"/>
    <mergeCell ref="H2173:K2173"/>
    <mergeCell ref="H2174:K2174"/>
    <mergeCell ref="H2175:K2175"/>
    <mergeCell ref="H2168:L2168"/>
    <mergeCell ref="A2169:L2169"/>
    <mergeCell ref="A2170:F2170"/>
    <mergeCell ref="H2170:I2170"/>
    <mergeCell ref="J2170:K2170"/>
    <mergeCell ref="B2171:F2171"/>
    <mergeCell ref="H2171:I2171"/>
    <mergeCell ref="J2171:K2171"/>
    <mergeCell ref="B2164:F2164"/>
    <mergeCell ref="H2164:I2164"/>
    <mergeCell ref="J2164:K2164"/>
    <mergeCell ref="H2165:K2165"/>
    <mergeCell ref="H2166:K2166"/>
    <mergeCell ref="H2167:K2167"/>
    <mergeCell ref="B2162:F2162"/>
    <mergeCell ref="H2162:I2162"/>
    <mergeCell ref="J2162:K2162"/>
    <mergeCell ref="B2163:F2163"/>
    <mergeCell ref="H2163:I2163"/>
    <mergeCell ref="J2163:K2163"/>
    <mergeCell ref="B2160:F2160"/>
    <mergeCell ref="H2160:I2160"/>
    <mergeCell ref="J2160:K2160"/>
    <mergeCell ref="B2161:F2161"/>
    <mergeCell ref="H2161:I2161"/>
    <mergeCell ref="J2161:K2161"/>
    <mergeCell ref="H2156:L2156"/>
    <mergeCell ref="A2157:L2157"/>
    <mergeCell ref="A2158:F2158"/>
    <mergeCell ref="H2158:I2158"/>
    <mergeCell ref="J2158:K2158"/>
    <mergeCell ref="B2159:F2159"/>
    <mergeCell ref="H2159:I2159"/>
    <mergeCell ref="J2159:K2159"/>
    <mergeCell ref="L2149:L2150"/>
    <mergeCell ref="D2151:E2151"/>
    <mergeCell ref="D2152:E2152"/>
    <mergeCell ref="H2153:K2153"/>
    <mergeCell ref="H2154:K2154"/>
    <mergeCell ref="H2155:K2155"/>
    <mergeCell ref="H2148:K2148"/>
    <mergeCell ref="A2149:B2150"/>
    <mergeCell ref="C2149:C2150"/>
    <mergeCell ref="D2149:E2150"/>
    <mergeCell ref="F2149:G2149"/>
    <mergeCell ref="H2149:I2149"/>
    <mergeCell ref="J2149:K2149"/>
    <mergeCell ref="B2146:C2146"/>
    <mergeCell ref="D2146:E2146"/>
    <mergeCell ref="F2146:G2146"/>
    <mergeCell ref="H2146:I2146"/>
    <mergeCell ref="J2146:K2146"/>
    <mergeCell ref="B2147:C2147"/>
    <mergeCell ref="D2147:E2147"/>
    <mergeCell ref="F2147:G2147"/>
    <mergeCell ref="H2147:I2147"/>
    <mergeCell ref="J2147:K2147"/>
    <mergeCell ref="B2143:F2143"/>
    <mergeCell ref="H2143:I2143"/>
    <mergeCell ref="J2143:K2143"/>
    <mergeCell ref="H2144:K2144"/>
    <mergeCell ref="A2145:C2145"/>
    <mergeCell ref="D2145:E2145"/>
    <mergeCell ref="F2145:G2145"/>
    <mergeCell ref="H2145:I2145"/>
    <mergeCell ref="J2145:K2145"/>
    <mergeCell ref="B2141:F2141"/>
    <mergeCell ref="H2141:I2141"/>
    <mergeCell ref="J2141:K2141"/>
    <mergeCell ref="B2142:F2142"/>
    <mergeCell ref="H2142:I2142"/>
    <mergeCell ref="J2142:K2142"/>
    <mergeCell ref="B2139:F2139"/>
    <mergeCell ref="H2139:I2139"/>
    <mergeCell ref="J2139:K2139"/>
    <mergeCell ref="B2140:F2140"/>
    <mergeCell ref="H2140:I2140"/>
    <mergeCell ref="J2140:K2140"/>
    <mergeCell ref="B2137:F2137"/>
    <mergeCell ref="H2137:I2137"/>
    <mergeCell ref="J2137:K2137"/>
    <mergeCell ref="B2138:F2138"/>
    <mergeCell ref="H2138:I2138"/>
    <mergeCell ref="J2138:K2138"/>
    <mergeCell ref="B2134:F2134"/>
    <mergeCell ref="H2134:I2134"/>
    <mergeCell ref="J2134:K2134"/>
    <mergeCell ref="H2135:K2135"/>
    <mergeCell ref="A2136:F2136"/>
    <mergeCell ref="H2136:I2136"/>
    <mergeCell ref="J2136:K2136"/>
    <mergeCell ref="A2131:L2131"/>
    <mergeCell ref="A2132:F2132"/>
    <mergeCell ref="H2132:I2132"/>
    <mergeCell ref="J2132:K2132"/>
    <mergeCell ref="B2133:F2133"/>
    <mergeCell ref="H2133:I2133"/>
    <mergeCell ref="J2133:K2133"/>
    <mergeCell ref="H2125:K2125"/>
    <mergeCell ref="H2126:K2126"/>
    <mergeCell ref="H2127:K2127"/>
    <mergeCell ref="H2128:K2128"/>
    <mergeCell ref="H2129:K2129"/>
    <mergeCell ref="H2130:L2130"/>
    <mergeCell ref="B2122:C2122"/>
    <mergeCell ref="D2122:E2122"/>
    <mergeCell ref="H2122:I2122"/>
    <mergeCell ref="J2122:K2122"/>
    <mergeCell ref="H2123:K2123"/>
    <mergeCell ref="H2124:K2124"/>
    <mergeCell ref="A2119:L2119"/>
    <mergeCell ref="A2120:C2121"/>
    <mergeCell ref="D2120:E2121"/>
    <mergeCell ref="F2120:G2120"/>
    <mergeCell ref="H2120:K2120"/>
    <mergeCell ref="L2120:L2121"/>
    <mergeCell ref="H2121:I2121"/>
    <mergeCell ref="J2121:K2121"/>
    <mergeCell ref="H2113:K2113"/>
    <mergeCell ref="H2114:K2114"/>
    <mergeCell ref="H2115:K2115"/>
    <mergeCell ref="H2116:K2116"/>
    <mergeCell ref="H2117:K2117"/>
    <mergeCell ref="H2118:L2118"/>
    <mergeCell ref="B2110:C2110"/>
    <mergeCell ref="D2110:E2110"/>
    <mergeCell ref="H2110:I2110"/>
    <mergeCell ref="J2110:K2110"/>
    <mergeCell ref="H2111:K2111"/>
    <mergeCell ref="H2112:K2112"/>
    <mergeCell ref="A2108:C2109"/>
    <mergeCell ref="D2108:E2109"/>
    <mergeCell ref="F2108:G2108"/>
    <mergeCell ref="H2108:K2108"/>
    <mergeCell ref="L2108:L2109"/>
    <mergeCell ref="H2109:I2109"/>
    <mergeCell ref="J2109:K2109"/>
    <mergeCell ref="H2102:K2102"/>
    <mergeCell ref="H2103:K2103"/>
    <mergeCell ref="H2104:K2104"/>
    <mergeCell ref="H2105:K2105"/>
    <mergeCell ref="H2106:L2106"/>
    <mergeCell ref="A2107:L2107"/>
    <mergeCell ref="B2099:C2099"/>
    <mergeCell ref="D2099:E2099"/>
    <mergeCell ref="H2099:I2099"/>
    <mergeCell ref="J2099:K2099"/>
    <mergeCell ref="H2100:K2100"/>
    <mergeCell ref="H2101:K2101"/>
    <mergeCell ref="H2095:L2095"/>
    <mergeCell ref="A2096:L2096"/>
    <mergeCell ref="A2097:C2098"/>
    <mergeCell ref="D2097:E2098"/>
    <mergeCell ref="F2097:G2097"/>
    <mergeCell ref="H2097:K2097"/>
    <mergeCell ref="L2097:L2098"/>
    <mergeCell ref="H2098:I2098"/>
    <mergeCell ref="J2098:K2098"/>
    <mergeCell ref="B2092:C2092"/>
    <mergeCell ref="D2092:F2092"/>
    <mergeCell ref="H2092:I2092"/>
    <mergeCell ref="J2092:K2092"/>
    <mergeCell ref="H2093:K2093"/>
    <mergeCell ref="H2094:K2094"/>
    <mergeCell ref="H2089:L2089"/>
    <mergeCell ref="A2090:L2090"/>
    <mergeCell ref="A2091:C2091"/>
    <mergeCell ref="D2091:F2091"/>
    <mergeCell ref="H2091:I2091"/>
    <mergeCell ref="J2091:K2091"/>
    <mergeCell ref="B2086:C2086"/>
    <mergeCell ref="D2086:F2086"/>
    <mergeCell ref="H2086:I2086"/>
    <mergeCell ref="J2086:K2086"/>
    <mergeCell ref="H2087:K2087"/>
    <mergeCell ref="H2088:K2088"/>
    <mergeCell ref="H2083:L2083"/>
    <mergeCell ref="A2084:L2084"/>
    <mergeCell ref="A2085:C2085"/>
    <mergeCell ref="D2085:F2085"/>
    <mergeCell ref="H2085:I2085"/>
    <mergeCell ref="J2085:K2085"/>
    <mergeCell ref="L2076:L2077"/>
    <mergeCell ref="D2078:E2078"/>
    <mergeCell ref="H2079:K2079"/>
    <mergeCell ref="H2080:K2080"/>
    <mergeCell ref="A2081:D2082"/>
    <mergeCell ref="H2081:K2081"/>
    <mergeCell ref="A2076:B2077"/>
    <mergeCell ref="C2076:C2077"/>
    <mergeCell ref="D2076:E2077"/>
    <mergeCell ref="F2076:G2076"/>
    <mergeCell ref="H2076:I2076"/>
    <mergeCell ref="J2076:K2076"/>
    <mergeCell ref="B2074:C2074"/>
    <mergeCell ref="D2074:E2074"/>
    <mergeCell ref="F2074:G2074"/>
    <mergeCell ref="H2074:I2074"/>
    <mergeCell ref="J2074:K2074"/>
    <mergeCell ref="H2075:K2075"/>
    <mergeCell ref="H2072:K2072"/>
    <mergeCell ref="A2073:C2073"/>
    <mergeCell ref="D2073:E2073"/>
    <mergeCell ref="F2073:G2073"/>
    <mergeCell ref="H2073:I2073"/>
    <mergeCell ref="J2073:K2073"/>
    <mergeCell ref="B2068:F2068"/>
    <mergeCell ref="H2068:I2068"/>
    <mergeCell ref="J2068:K2068"/>
    <mergeCell ref="H2069:K2069"/>
    <mergeCell ref="H2070:K2070"/>
    <mergeCell ref="H2071:K2071"/>
    <mergeCell ref="H2064:L2064"/>
    <mergeCell ref="A2065:L2065"/>
    <mergeCell ref="A2066:F2066"/>
    <mergeCell ref="H2066:I2066"/>
    <mergeCell ref="J2066:K2066"/>
    <mergeCell ref="B2067:F2067"/>
    <mergeCell ref="H2067:I2067"/>
    <mergeCell ref="J2067:K2067"/>
    <mergeCell ref="H2058:K2058"/>
    <mergeCell ref="H2059:K2059"/>
    <mergeCell ref="H2060:K2060"/>
    <mergeCell ref="H2061:K2061"/>
    <mergeCell ref="H2062:K2062"/>
    <mergeCell ref="H2063:K2063"/>
    <mergeCell ref="A2056:F2056"/>
    <mergeCell ref="H2056:I2056"/>
    <mergeCell ref="J2056:K2056"/>
    <mergeCell ref="B2057:F2057"/>
    <mergeCell ref="H2057:I2057"/>
    <mergeCell ref="J2057:K2057"/>
    <mergeCell ref="J2053:K2053"/>
    <mergeCell ref="B2054:C2054"/>
    <mergeCell ref="D2054:E2054"/>
    <mergeCell ref="H2054:I2054"/>
    <mergeCell ref="J2054:K2054"/>
    <mergeCell ref="H2055:K2055"/>
    <mergeCell ref="H2048:K2048"/>
    <mergeCell ref="H2049:K2049"/>
    <mergeCell ref="H2050:L2050"/>
    <mergeCell ref="A2051:L2051"/>
    <mergeCell ref="A2052:C2053"/>
    <mergeCell ref="D2052:E2053"/>
    <mergeCell ref="F2052:G2052"/>
    <mergeCell ref="H2052:K2052"/>
    <mergeCell ref="L2052:L2053"/>
    <mergeCell ref="H2053:I2053"/>
    <mergeCell ref="L2041:L2042"/>
    <mergeCell ref="D2043:E2043"/>
    <mergeCell ref="D2044:E2044"/>
    <mergeCell ref="D2045:E2045"/>
    <mergeCell ref="D2046:E2046"/>
    <mergeCell ref="H2047:K2047"/>
    <mergeCell ref="H2040:K2040"/>
    <mergeCell ref="A2041:B2042"/>
    <mergeCell ref="C2041:C2042"/>
    <mergeCell ref="D2041:E2042"/>
    <mergeCell ref="F2041:G2041"/>
    <mergeCell ref="H2041:I2041"/>
    <mergeCell ref="J2041:K2041"/>
    <mergeCell ref="B2038:C2038"/>
    <mergeCell ref="D2038:E2038"/>
    <mergeCell ref="F2038:G2038"/>
    <mergeCell ref="H2038:I2038"/>
    <mergeCell ref="J2038:K2038"/>
    <mergeCell ref="B2039:C2039"/>
    <mergeCell ref="D2039:E2039"/>
    <mergeCell ref="F2039:G2039"/>
    <mergeCell ref="H2039:I2039"/>
    <mergeCell ref="J2039:K2039"/>
    <mergeCell ref="B2036:C2036"/>
    <mergeCell ref="D2036:E2036"/>
    <mergeCell ref="F2036:G2036"/>
    <mergeCell ref="H2036:I2036"/>
    <mergeCell ref="J2036:K2036"/>
    <mergeCell ref="B2037:C2037"/>
    <mergeCell ref="D2037:E2037"/>
    <mergeCell ref="F2037:G2037"/>
    <mergeCell ref="H2037:I2037"/>
    <mergeCell ref="J2037:K2037"/>
    <mergeCell ref="B2033:F2033"/>
    <mergeCell ref="H2033:I2033"/>
    <mergeCell ref="J2033:K2033"/>
    <mergeCell ref="H2034:K2034"/>
    <mergeCell ref="A2035:C2035"/>
    <mergeCell ref="D2035:E2035"/>
    <mergeCell ref="F2035:G2035"/>
    <mergeCell ref="H2035:I2035"/>
    <mergeCell ref="J2035:K2035"/>
    <mergeCell ref="B2031:F2031"/>
    <mergeCell ref="H2031:I2031"/>
    <mergeCell ref="J2031:K2031"/>
    <mergeCell ref="B2032:F2032"/>
    <mergeCell ref="H2032:I2032"/>
    <mergeCell ref="J2032:K2032"/>
    <mergeCell ref="B2029:F2029"/>
    <mergeCell ref="H2029:I2029"/>
    <mergeCell ref="J2029:K2029"/>
    <mergeCell ref="B2030:F2030"/>
    <mergeCell ref="H2030:I2030"/>
    <mergeCell ref="J2030:K2030"/>
    <mergeCell ref="H2023:K2023"/>
    <mergeCell ref="H2024:K2024"/>
    <mergeCell ref="H2025:K2025"/>
    <mergeCell ref="H2026:K2026"/>
    <mergeCell ref="H2027:K2027"/>
    <mergeCell ref="A2028:F2028"/>
    <mergeCell ref="H2028:I2028"/>
    <mergeCell ref="J2028:K2028"/>
    <mergeCell ref="A2021:F2021"/>
    <mergeCell ref="H2021:I2021"/>
    <mergeCell ref="J2021:K2021"/>
    <mergeCell ref="B2022:F2022"/>
    <mergeCell ref="H2022:I2022"/>
    <mergeCell ref="J2022:K2022"/>
    <mergeCell ref="D2015:E2015"/>
    <mergeCell ref="H2016:K2016"/>
    <mergeCell ref="H2017:K2017"/>
    <mergeCell ref="H2018:K2018"/>
    <mergeCell ref="H2019:L2019"/>
    <mergeCell ref="A2020:L2020"/>
    <mergeCell ref="L2008:L2009"/>
    <mergeCell ref="D2010:E2010"/>
    <mergeCell ref="D2011:E2011"/>
    <mergeCell ref="D2012:E2012"/>
    <mergeCell ref="D2013:E2013"/>
    <mergeCell ref="D2014:E2014"/>
    <mergeCell ref="H2007:K2007"/>
    <mergeCell ref="A2008:B2009"/>
    <mergeCell ref="C2008:C2009"/>
    <mergeCell ref="D2008:E2009"/>
    <mergeCell ref="F2008:G2008"/>
    <mergeCell ref="H2008:I2008"/>
    <mergeCell ref="J2008:K2008"/>
    <mergeCell ref="B2005:C2005"/>
    <mergeCell ref="D2005:E2005"/>
    <mergeCell ref="F2005:G2005"/>
    <mergeCell ref="H2005:I2005"/>
    <mergeCell ref="J2005:K2005"/>
    <mergeCell ref="B2006:C2006"/>
    <mergeCell ref="D2006:E2006"/>
    <mergeCell ref="F2006:G2006"/>
    <mergeCell ref="H2006:I2006"/>
    <mergeCell ref="J2006:K2006"/>
    <mergeCell ref="B2003:C2003"/>
    <mergeCell ref="D2003:E2003"/>
    <mergeCell ref="F2003:G2003"/>
    <mergeCell ref="H2003:I2003"/>
    <mergeCell ref="J2003:K2003"/>
    <mergeCell ref="B2004:C2004"/>
    <mergeCell ref="D2004:E2004"/>
    <mergeCell ref="F2004:G2004"/>
    <mergeCell ref="H2004:I2004"/>
    <mergeCell ref="J2004:K2004"/>
    <mergeCell ref="B2001:C2001"/>
    <mergeCell ref="D2001:E2001"/>
    <mergeCell ref="F2001:G2001"/>
    <mergeCell ref="H2001:I2001"/>
    <mergeCell ref="J2001:K2001"/>
    <mergeCell ref="B2002:C2002"/>
    <mergeCell ref="D2002:E2002"/>
    <mergeCell ref="F2002:G2002"/>
    <mergeCell ref="H2002:I2002"/>
    <mergeCell ref="J2002:K2002"/>
    <mergeCell ref="B1998:F1998"/>
    <mergeCell ref="H1998:I1998"/>
    <mergeCell ref="J1998:K1998"/>
    <mergeCell ref="H1999:K1999"/>
    <mergeCell ref="A2000:C2000"/>
    <mergeCell ref="D2000:E2000"/>
    <mergeCell ref="F2000:G2000"/>
    <mergeCell ref="H2000:I2000"/>
    <mergeCell ref="J2000:K2000"/>
    <mergeCell ref="B1996:F1996"/>
    <mergeCell ref="H1996:I1996"/>
    <mergeCell ref="J1996:K1996"/>
    <mergeCell ref="B1997:F1997"/>
    <mergeCell ref="H1997:I1997"/>
    <mergeCell ref="J1997:K1997"/>
    <mergeCell ref="B1994:F1994"/>
    <mergeCell ref="H1994:I1994"/>
    <mergeCell ref="J1994:K1994"/>
    <mergeCell ref="B1995:F1995"/>
    <mergeCell ref="H1995:I1995"/>
    <mergeCell ref="J1995:K1995"/>
    <mergeCell ref="B1992:F1992"/>
    <mergeCell ref="H1992:I1992"/>
    <mergeCell ref="J1992:K1992"/>
    <mergeCell ref="B1993:F1993"/>
    <mergeCell ref="H1993:I1993"/>
    <mergeCell ref="J1993:K1993"/>
    <mergeCell ref="H1986:K1986"/>
    <mergeCell ref="H1987:K1987"/>
    <mergeCell ref="H1988:K1988"/>
    <mergeCell ref="H1989:K1989"/>
    <mergeCell ref="H1990:K1990"/>
    <mergeCell ref="A1991:F1991"/>
    <mergeCell ref="H1991:I1991"/>
    <mergeCell ref="J1991:K1991"/>
    <mergeCell ref="H1983:K1983"/>
    <mergeCell ref="A1984:F1984"/>
    <mergeCell ref="H1984:I1984"/>
    <mergeCell ref="J1984:K1984"/>
    <mergeCell ref="B1985:F1985"/>
    <mergeCell ref="H1985:I1985"/>
    <mergeCell ref="J1985:K1985"/>
    <mergeCell ref="H1981:I1981"/>
    <mergeCell ref="J1981:K1981"/>
    <mergeCell ref="B1982:C1982"/>
    <mergeCell ref="D1982:E1982"/>
    <mergeCell ref="H1982:I1982"/>
    <mergeCell ref="J1982:K1982"/>
    <mergeCell ref="H1975:K1975"/>
    <mergeCell ref="H1976:K1976"/>
    <mergeCell ref="H1977:K1977"/>
    <mergeCell ref="H1978:L1978"/>
    <mergeCell ref="A1979:L1979"/>
    <mergeCell ref="A1980:C1981"/>
    <mergeCell ref="D1980:E1981"/>
    <mergeCell ref="F1980:G1980"/>
    <mergeCell ref="H1980:K1980"/>
    <mergeCell ref="L1980:L1981"/>
    <mergeCell ref="L1968:L1969"/>
    <mergeCell ref="D1970:E1970"/>
    <mergeCell ref="D1971:E1971"/>
    <mergeCell ref="D1972:E1972"/>
    <mergeCell ref="D1973:E1973"/>
    <mergeCell ref="D1974:E1974"/>
    <mergeCell ref="A1968:B1969"/>
    <mergeCell ref="C1968:C1969"/>
    <mergeCell ref="D1968:E1969"/>
    <mergeCell ref="F1968:G1968"/>
    <mergeCell ref="H1968:I1968"/>
    <mergeCell ref="J1968:K1968"/>
    <mergeCell ref="B1966:C1966"/>
    <mergeCell ref="D1966:E1966"/>
    <mergeCell ref="F1966:G1966"/>
    <mergeCell ref="H1966:I1966"/>
    <mergeCell ref="J1966:K1966"/>
    <mergeCell ref="H1967:K1967"/>
    <mergeCell ref="B1964:C1964"/>
    <mergeCell ref="D1964:E1964"/>
    <mergeCell ref="F1964:G1964"/>
    <mergeCell ref="H1964:I1964"/>
    <mergeCell ref="J1964:K1964"/>
    <mergeCell ref="B1965:C1965"/>
    <mergeCell ref="D1965:E1965"/>
    <mergeCell ref="F1965:G1965"/>
    <mergeCell ref="H1965:I1965"/>
    <mergeCell ref="J1965:K1965"/>
    <mergeCell ref="B1962:C1962"/>
    <mergeCell ref="D1962:E1962"/>
    <mergeCell ref="F1962:G1962"/>
    <mergeCell ref="H1962:I1962"/>
    <mergeCell ref="J1962:K1962"/>
    <mergeCell ref="B1963:C1963"/>
    <mergeCell ref="D1963:E1963"/>
    <mergeCell ref="F1963:G1963"/>
    <mergeCell ref="H1963:I1963"/>
    <mergeCell ref="J1963:K1963"/>
    <mergeCell ref="B1959:F1959"/>
    <mergeCell ref="H1959:I1959"/>
    <mergeCell ref="J1959:K1959"/>
    <mergeCell ref="H1960:K1960"/>
    <mergeCell ref="A1961:C1961"/>
    <mergeCell ref="D1961:E1961"/>
    <mergeCell ref="F1961:G1961"/>
    <mergeCell ref="H1961:I1961"/>
    <mergeCell ref="J1961:K1961"/>
    <mergeCell ref="B1956:F1956"/>
    <mergeCell ref="H1956:I1956"/>
    <mergeCell ref="J1956:K1956"/>
    <mergeCell ref="H1957:K1957"/>
    <mergeCell ref="A1958:F1958"/>
    <mergeCell ref="H1958:I1958"/>
    <mergeCell ref="J1958:K1958"/>
    <mergeCell ref="B1954:F1954"/>
    <mergeCell ref="H1954:I1954"/>
    <mergeCell ref="J1954:K1954"/>
    <mergeCell ref="B1955:F1955"/>
    <mergeCell ref="H1955:I1955"/>
    <mergeCell ref="J1955:K1955"/>
    <mergeCell ref="B1952:F1952"/>
    <mergeCell ref="H1952:I1952"/>
    <mergeCell ref="J1952:K1952"/>
    <mergeCell ref="B1953:F1953"/>
    <mergeCell ref="H1953:I1953"/>
    <mergeCell ref="J1953:K1953"/>
    <mergeCell ref="H1946:K1946"/>
    <mergeCell ref="H1947:K1947"/>
    <mergeCell ref="H1948:K1948"/>
    <mergeCell ref="H1949:K1949"/>
    <mergeCell ref="H1950:K1950"/>
    <mergeCell ref="A1951:F1951"/>
    <mergeCell ref="H1951:I1951"/>
    <mergeCell ref="J1951:K1951"/>
    <mergeCell ref="A1944:F1944"/>
    <mergeCell ref="H1944:I1944"/>
    <mergeCell ref="J1944:K1944"/>
    <mergeCell ref="B1945:F1945"/>
    <mergeCell ref="H1945:I1945"/>
    <mergeCell ref="J1945:K1945"/>
    <mergeCell ref="D1938:E1938"/>
    <mergeCell ref="H1939:K1939"/>
    <mergeCell ref="H1940:K1940"/>
    <mergeCell ref="H1941:K1941"/>
    <mergeCell ref="H1942:L1942"/>
    <mergeCell ref="A1943:L1943"/>
    <mergeCell ref="L1931:L1932"/>
    <mergeCell ref="D1933:E1933"/>
    <mergeCell ref="D1934:E1934"/>
    <mergeCell ref="D1935:E1935"/>
    <mergeCell ref="D1936:E1936"/>
    <mergeCell ref="D1937:E1937"/>
    <mergeCell ref="H1930:K1930"/>
    <mergeCell ref="A1931:B1932"/>
    <mergeCell ref="C1931:C1932"/>
    <mergeCell ref="D1931:E1932"/>
    <mergeCell ref="F1931:G1931"/>
    <mergeCell ref="H1931:I1931"/>
    <mergeCell ref="J1931:K1931"/>
    <mergeCell ref="B1928:C1928"/>
    <mergeCell ref="D1928:E1928"/>
    <mergeCell ref="F1928:G1928"/>
    <mergeCell ref="H1928:I1928"/>
    <mergeCell ref="J1928:K1928"/>
    <mergeCell ref="B1929:C1929"/>
    <mergeCell ref="D1929:E1929"/>
    <mergeCell ref="F1929:G1929"/>
    <mergeCell ref="H1929:I1929"/>
    <mergeCell ref="J1929:K1929"/>
    <mergeCell ref="B1926:C1926"/>
    <mergeCell ref="D1926:E1926"/>
    <mergeCell ref="F1926:G1926"/>
    <mergeCell ref="H1926:I1926"/>
    <mergeCell ref="J1926:K1926"/>
    <mergeCell ref="B1927:C1927"/>
    <mergeCell ref="D1927:E1927"/>
    <mergeCell ref="F1927:G1927"/>
    <mergeCell ref="H1927:I1927"/>
    <mergeCell ref="J1927:K1927"/>
    <mergeCell ref="B1924:C1924"/>
    <mergeCell ref="D1924:E1924"/>
    <mergeCell ref="F1924:G1924"/>
    <mergeCell ref="H1924:I1924"/>
    <mergeCell ref="J1924:K1924"/>
    <mergeCell ref="B1925:C1925"/>
    <mergeCell ref="D1925:E1925"/>
    <mergeCell ref="F1925:G1925"/>
    <mergeCell ref="H1925:I1925"/>
    <mergeCell ref="J1925:K1925"/>
    <mergeCell ref="B1921:F1921"/>
    <mergeCell ref="H1921:I1921"/>
    <mergeCell ref="J1921:K1921"/>
    <mergeCell ref="H1922:K1922"/>
    <mergeCell ref="A1923:C1923"/>
    <mergeCell ref="D1923:E1923"/>
    <mergeCell ref="F1923:G1923"/>
    <mergeCell ref="H1923:I1923"/>
    <mergeCell ref="J1923:K1923"/>
    <mergeCell ref="B1919:F1919"/>
    <mergeCell ref="H1919:I1919"/>
    <mergeCell ref="J1919:K1919"/>
    <mergeCell ref="B1920:F1920"/>
    <mergeCell ref="H1920:I1920"/>
    <mergeCell ref="J1920:K1920"/>
    <mergeCell ref="B1917:F1917"/>
    <mergeCell ref="H1917:I1917"/>
    <mergeCell ref="J1917:K1917"/>
    <mergeCell ref="B1918:F1918"/>
    <mergeCell ref="H1918:I1918"/>
    <mergeCell ref="J1918:K1918"/>
    <mergeCell ref="B1915:F1915"/>
    <mergeCell ref="H1915:I1915"/>
    <mergeCell ref="J1915:K1915"/>
    <mergeCell ref="B1916:F1916"/>
    <mergeCell ref="H1916:I1916"/>
    <mergeCell ref="J1916:K1916"/>
    <mergeCell ref="H1909:K1909"/>
    <mergeCell ref="H1910:K1910"/>
    <mergeCell ref="H1911:K1911"/>
    <mergeCell ref="H1912:K1912"/>
    <mergeCell ref="H1913:K1913"/>
    <mergeCell ref="A1914:F1914"/>
    <mergeCell ref="H1914:I1914"/>
    <mergeCell ref="J1914:K1914"/>
    <mergeCell ref="H1906:K1906"/>
    <mergeCell ref="A1907:F1907"/>
    <mergeCell ref="H1907:I1907"/>
    <mergeCell ref="J1907:K1907"/>
    <mergeCell ref="B1908:F1908"/>
    <mergeCell ref="H1908:I1908"/>
    <mergeCell ref="J1908:K1908"/>
    <mergeCell ref="H1904:I1904"/>
    <mergeCell ref="J1904:K1904"/>
    <mergeCell ref="B1905:C1905"/>
    <mergeCell ref="D1905:E1905"/>
    <mergeCell ref="H1905:I1905"/>
    <mergeCell ref="J1905:K1905"/>
    <mergeCell ref="H1898:K1898"/>
    <mergeCell ref="H1899:K1899"/>
    <mergeCell ref="H1900:K1900"/>
    <mergeCell ref="H1901:L1901"/>
    <mergeCell ref="A1902:L1902"/>
    <mergeCell ref="A1903:C1904"/>
    <mergeCell ref="D1903:E1904"/>
    <mergeCell ref="F1903:G1903"/>
    <mergeCell ref="H1903:K1903"/>
    <mergeCell ref="L1903:L1904"/>
    <mergeCell ref="B1894:F1894"/>
    <mergeCell ref="H1894:I1894"/>
    <mergeCell ref="J1894:K1894"/>
    <mergeCell ref="H1895:K1895"/>
    <mergeCell ref="H1896:K1896"/>
    <mergeCell ref="H1897:K1897"/>
    <mergeCell ref="B1891:C1891"/>
    <mergeCell ref="D1891:E1891"/>
    <mergeCell ref="H1891:I1891"/>
    <mergeCell ref="J1891:K1891"/>
    <mergeCell ref="H1892:K1892"/>
    <mergeCell ref="A1893:F1893"/>
    <mergeCell ref="H1893:I1893"/>
    <mergeCell ref="J1893:K1893"/>
    <mergeCell ref="A1888:L1888"/>
    <mergeCell ref="A1889:C1890"/>
    <mergeCell ref="D1889:E1890"/>
    <mergeCell ref="F1889:G1889"/>
    <mergeCell ref="H1889:K1889"/>
    <mergeCell ref="L1889:L1890"/>
    <mergeCell ref="H1890:I1890"/>
    <mergeCell ref="J1890:K1890"/>
    <mergeCell ref="H1882:K1882"/>
    <mergeCell ref="H1883:K1883"/>
    <mergeCell ref="H1884:K1884"/>
    <mergeCell ref="H1885:K1885"/>
    <mergeCell ref="H1886:K1886"/>
    <mergeCell ref="H1887:L1887"/>
    <mergeCell ref="B1879:C1879"/>
    <mergeCell ref="D1879:E1879"/>
    <mergeCell ref="H1879:I1879"/>
    <mergeCell ref="J1879:K1879"/>
    <mergeCell ref="H1880:K1880"/>
    <mergeCell ref="H1881:K1881"/>
    <mergeCell ref="A1877:C1878"/>
    <mergeCell ref="D1877:E1878"/>
    <mergeCell ref="F1877:G1877"/>
    <mergeCell ref="H1877:K1877"/>
    <mergeCell ref="L1877:L1878"/>
    <mergeCell ref="H1878:I1878"/>
    <mergeCell ref="J1878:K1878"/>
    <mergeCell ref="H1871:K1871"/>
    <mergeCell ref="H1872:K1872"/>
    <mergeCell ref="H1873:K1873"/>
    <mergeCell ref="H1874:K1874"/>
    <mergeCell ref="H1875:L1875"/>
    <mergeCell ref="A1876:L1876"/>
    <mergeCell ref="B1867:F1867"/>
    <mergeCell ref="H1867:I1867"/>
    <mergeCell ref="J1867:K1867"/>
    <mergeCell ref="H1868:K1868"/>
    <mergeCell ref="H1869:K1869"/>
    <mergeCell ref="H1870:K1870"/>
    <mergeCell ref="B1864:C1864"/>
    <mergeCell ref="D1864:E1864"/>
    <mergeCell ref="H1864:I1864"/>
    <mergeCell ref="J1864:K1864"/>
    <mergeCell ref="H1865:K1865"/>
    <mergeCell ref="A1866:F1866"/>
    <mergeCell ref="H1866:I1866"/>
    <mergeCell ref="J1866:K1866"/>
    <mergeCell ref="B1862:C1862"/>
    <mergeCell ref="D1862:E1862"/>
    <mergeCell ref="H1862:I1862"/>
    <mergeCell ref="J1862:K1862"/>
    <mergeCell ref="B1863:C1863"/>
    <mergeCell ref="D1863:E1863"/>
    <mergeCell ref="H1863:I1863"/>
    <mergeCell ref="J1863:K1863"/>
    <mergeCell ref="B1860:C1860"/>
    <mergeCell ref="D1860:E1860"/>
    <mergeCell ref="H1860:I1860"/>
    <mergeCell ref="J1860:K1860"/>
    <mergeCell ref="B1861:C1861"/>
    <mergeCell ref="D1861:E1861"/>
    <mergeCell ref="H1861:I1861"/>
    <mergeCell ref="J1861:K1861"/>
    <mergeCell ref="A1857:L1857"/>
    <mergeCell ref="A1858:C1859"/>
    <mergeCell ref="D1858:E1859"/>
    <mergeCell ref="F1858:G1858"/>
    <mergeCell ref="H1858:K1858"/>
    <mergeCell ref="L1858:L1859"/>
    <mergeCell ref="H1859:I1859"/>
    <mergeCell ref="J1859:K1859"/>
    <mergeCell ref="H1851:K1851"/>
    <mergeCell ref="H1852:K1852"/>
    <mergeCell ref="H1853:K1853"/>
    <mergeCell ref="H1854:K1854"/>
    <mergeCell ref="H1855:K1855"/>
    <mergeCell ref="H1856:L1856"/>
    <mergeCell ref="B1848:C1848"/>
    <mergeCell ref="D1848:E1848"/>
    <mergeCell ref="H1848:I1848"/>
    <mergeCell ref="J1848:K1848"/>
    <mergeCell ref="H1849:K1849"/>
    <mergeCell ref="H1850:K1850"/>
    <mergeCell ref="A1846:C1847"/>
    <mergeCell ref="D1846:E1847"/>
    <mergeCell ref="F1846:G1846"/>
    <mergeCell ref="H1846:K1846"/>
    <mergeCell ref="L1846:L1847"/>
    <mergeCell ref="H1847:I1847"/>
    <mergeCell ref="J1847:K1847"/>
    <mergeCell ref="H1840:K1840"/>
    <mergeCell ref="H1841:K1841"/>
    <mergeCell ref="H1842:K1842"/>
    <mergeCell ref="H1843:K1843"/>
    <mergeCell ref="H1844:L1844"/>
    <mergeCell ref="A1845:L1845"/>
    <mergeCell ref="B1836:F1836"/>
    <mergeCell ref="H1836:I1836"/>
    <mergeCell ref="J1836:K1836"/>
    <mergeCell ref="H1837:K1837"/>
    <mergeCell ref="H1838:K1838"/>
    <mergeCell ref="H1839:K1839"/>
    <mergeCell ref="B1833:C1833"/>
    <mergeCell ref="D1833:E1833"/>
    <mergeCell ref="H1833:I1833"/>
    <mergeCell ref="J1833:K1833"/>
    <mergeCell ref="H1834:K1834"/>
    <mergeCell ref="A1835:F1835"/>
    <mergeCell ref="H1835:I1835"/>
    <mergeCell ref="J1835:K1835"/>
    <mergeCell ref="A1831:C1832"/>
    <mergeCell ref="D1831:E1832"/>
    <mergeCell ref="F1831:G1831"/>
    <mergeCell ref="H1831:K1831"/>
    <mergeCell ref="L1831:L1832"/>
    <mergeCell ref="H1832:I1832"/>
    <mergeCell ref="J1832:K1832"/>
    <mergeCell ref="H1825:K1825"/>
    <mergeCell ref="H1826:K1826"/>
    <mergeCell ref="H1827:K1827"/>
    <mergeCell ref="H1828:K1828"/>
    <mergeCell ref="H1829:L1829"/>
    <mergeCell ref="A1830:L1830"/>
    <mergeCell ref="B1821:F1821"/>
    <mergeCell ref="H1821:I1821"/>
    <mergeCell ref="J1821:K1821"/>
    <mergeCell ref="H1822:K1822"/>
    <mergeCell ref="H1823:K1823"/>
    <mergeCell ref="H1824:K1824"/>
    <mergeCell ref="B1818:C1818"/>
    <mergeCell ref="D1818:E1818"/>
    <mergeCell ref="H1818:I1818"/>
    <mergeCell ref="J1818:K1818"/>
    <mergeCell ref="H1819:K1819"/>
    <mergeCell ref="A1820:F1820"/>
    <mergeCell ref="H1820:I1820"/>
    <mergeCell ref="J1820:K1820"/>
    <mergeCell ref="H1813:K1813"/>
    <mergeCell ref="H1814:L1814"/>
    <mergeCell ref="A1815:L1815"/>
    <mergeCell ref="A1816:C1817"/>
    <mergeCell ref="D1816:E1817"/>
    <mergeCell ref="F1816:G1816"/>
    <mergeCell ref="H1816:K1816"/>
    <mergeCell ref="L1816:L1817"/>
    <mergeCell ref="H1817:I1817"/>
    <mergeCell ref="J1817:K1817"/>
    <mergeCell ref="H1807:K1807"/>
    <mergeCell ref="H1808:K1808"/>
    <mergeCell ref="H1809:K1809"/>
    <mergeCell ref="H1810:K1810"/>
    <mergeCell ref="H1811:K1811"/>
    <mergeCell ref="H1812:K1812"/>
    <mergeCell ref="H1804:K1804"/>
    <mergeCell ref="A1805:F1805"/>
    <mergeCell ref="H1805:I1805"/>
    <mergeCell ref="J1805:K1805"/>
    <mergeCell ref="B1806:F1806"/>
    <mergeCell ref="H1806:I1806"/>
    <mergeCell ref="J1806:K1806"/>
    <mergeCell ref="H1802:I1802"/>
    <mergeCell ref="J1802:K1802"/>
    <mergeCell ref="B1803:C1803"/>
    <mergeCell ref="D1803:E1803"/>
    <mergeCell ref="H1803:I1803"/>
    <mergeCell ref="J1803:K1803"/>
    <mergeCell ref="H1796:K1796"/>
    <mergeCell ref="H1797:K1797"/>
    <mergeCell ref="H1798:K1798"/>
    <mergeCell ref="H1799:L1799"/>
    <mergeCell ref="A1800:L1800"/>
    <mergeCell ref="A1801:C1802"/>
    <mergeCell ref="D1801:E1802"/>
    <mergeCell ref="F1801:G1801"/>
    <mergeCell ref="H1801:K1801"/>
    <mergeCell ref="L1801:L1802"/>
    <mergeCell ref="H1792:K1792"/>
    <mergeCell ref="H1793:K1793"/>
    <mergeCell ref="A1794:F1794"/>
    <mergeCell ref="H1794:I1794"/>
    <mergeCell ref="J1794:K1794"/>
    <mergeCell ref="B1795:F1795"/>
    <mergeCell ref="H1795:I1795"/>
    <mergeCell ref="J1795:K1795"/>
    <mergeCell ref="B1788:F1788"/>
    <mergeCell ref="H1788:I1788"/>
    <mergeCell ref="J1788:K1788"/>
    <mergeCell ref="H1789:K1789"/>
    <mergeCell ref="H1790:K1790"/>
    <mergeCell ref="H1791:K1791"/>
    <mergeCell ref="H1784:K1784"/>
    <mergeCell ref="H1785:L1785"/>
    <mergeCell ref="A1786:L1786"/>
    <mergeCell ref="A1787:F1787"/>
    <mergeCell ref="H1787:I1787"/>
    <mergeCell ref="J1787:K1787"/>
    <mergeCell ref="L1777:L1778"/>
    <mergeCell ref="D1779:E1779"/>
    <mergeCell ref="D1780:E1780"/>
    <mergeCell ref="D1781:E1781"/>
    <mergeCell ref="H1782:K1782"/>
    <mergeCell ref="H1783:K1783"/>
    <mergeCell ref="A1777:B1778"/>
    <mergeCell ref="C1777:C1778"/>
    <mergeCell ref="D1777:E1778"/>
    <mergeCell ref="F1777:G1777"/>
    <mergeCell ref="H1777:I1777"/>
    <mergeCell ref="J1777:K1777"/>
    <mergeCell ref="B1775:C1775"/>
    <mergeCell ref="D1775:E1775"/>
    <mergeCell ref="F1775:G1775"/>
    <mergeCell ref="H1775:I1775"/>
    <mergeCell ref="J1775:K1775"/>
    <mergeCell ref="H1776:K1776"/>
    <mergeCell ref="B1773:C1773"/>
    <mergeCell ref="D1773:E1773"/>
    <mergeCell ref="F1773:G1773"/>
    <mergeCell ref="H1773:I1773"/>
    <mergeCell ref="J1773:K1773"/>
    <mergeCell ref="B1774:C1774"/>
    <mergeCell ref="D1774:E1774"/>
    <mergeCell ref="F1774:G1774"/>
    <mergeCell ref="H1774:I1774"/>
    <mergeCell ref="J1774:K1774"/>
    <mergeCell ref="H1771:K1771"/>
    <mergeCell ref="A1772:C1772"/>
    <mergeCell ref="D1772:E1772"/>
    <mergeCell ref="F1772:G1772"/>
    <mergeCell ref="H1772:I1772"/>
    <mergeCell ref="J1772:K1772"/>
    <mergeCell ref="B1769:F1769"/>
    <mergeCell ref="H1769:I1769"/>
    <mergeCell ref="J1769:K1769"/>
    <mergeCell ref="B1770:F1770"/>
    <mergeCell ref="H1770:I1770"/>
    <mergeCell ref="J1770:K1770"/>
    <mergeCell ref="B1766:F1766"/>
    <mergeCell ref="H1766:I1766"/>
    <mergeCell ref="J1766:K1766"/>
    <mergeCell ref="H1767:K1767"/>
    <mergeCell ref="A1768:F1768"/>
    <mergeCell ref="H1768:I1768"/>
    <mergeCell ref="J1768:K1768"/>
    <mergeCell ref="H1762:K1762"/>
    <mergeCell ref="H1763:L1763"/>
    <mergeCell ref="A1764:L1764"/>
    <mergeCell ref="A1765:F1765"/>
    <mergeCell ref="H1765:I1765"/>
    <mergeCell ref="J1765:K1765"/>
    <mergeCell ref="L1755:L1756"/>
    <mergeCell ref="D1757:E1757"/>
    <mergeCell ref="D1758:E1758"/>
    <mergeCell ref="D1759:E1759"/>
    <mergeCell ref="H1760:K1760"/>
    <mergeCell ref="H1761:K1761"/>
    <mergeCell ref="A1755:B1756"/>
    <mergeCell ref="C1755:C1756"/>
    <mergeCell ref="D1755:E1756"/>
    <mergeCell ref="F1755:G1755"/>
    <mergeCell ref="H1755:I1755"/>
    <mergeCell ref="J1755:K1755"/>
    <mergeCell ref="B1753:C1753"/>
    <mergeCell ref="D1753:E1753"/>
    <mergeCell ref="F1753:G1753"/>
    <mergeCell ref="H1753:I1753"/>
    <mergeCell ref="J1753:K1753"/>
    <mergeCell ref="H1754:K1754"/>
    <mergeCell ref="B1751:C1751"/>
    <mergeCell ref="D1751:E1751"/>
    <mergeCell ref="F1751:G1751"/>
    <mergeCell ref="H1751:I1751"/>
    <mergeCell ref="J1751:K1751"/>
    <mergeCell ref="B1752:C1752"/>
    <mergeCell ref="D1752:E1752"/>
    <mergeCell ref="F1752:G1752"/>
    <mergeCell ref="H1752:I1752"/>
    <mergeCell ref="J1752:K1752"/>
    <mergeCell ref="H1749:K1749"/>
    <mergeCell ref="A1750:C1750"/>
    <mergeCell ref="D1750:E1750"/>
    <mergeCell ref="F1750:G1750"/>
    <mergeCell ref="H1750:I1750"/>
    <mergeCell ref="J1750:K1750"/>
    <mergeCell ref="B1747:F1747"/>
    <mergeCell ref="H1747:I1747"/>
    <mergeCell ref="J1747:K1747"/>
    <mergeCell ref="B1748:F1748"/>
    <mergeCell ref="H1748:I1748"/>
    <mergeCell ref="J1748:K1748"/>
    <mergeCell ref="B1744:F1744"/>
    <mergeCell ref="H1744:I1744"/>
    <mergeCell ref="J1744:K1744"/>
    <mergeCell ref="H1745:K1745"/>
    <mergeCell ref="A1746:F1746"/>
    <mergeCell ref="H1746:I1746"/>
    <mergeCell ref="J1746:K1746"/>
    <mergeCell ref="H1740:K1740"/>
    <mergeCell ref="H1741:L1741"/>
    <mergeCell ref="A1742:L1742"/>
    <mergeCell ref="A1743:F1743"/>
    <mergeCell ref="H1743:I1743"/>
    <mergeCell ref="J1743:K1743"/>
    <mergeCell ref="L1733:L1734"/>
    <mergeCell ref="D1735:E1735"/>
    <mergeCell ref="D1736:E1736"/>
    <mergeCell ref="D1737:E1737"/>
    <mergeCell ref="H1738:K1738"/>
    <mergeCell ref="H1739:K1739"/>
    <mergeCell ref="A1733:B1734"/>
    <mergeCell ref="C1733:C1734"/>
    <mergeCell ref="D1733:E1734"/>
    <mergeCell ref="F1733:G1733"/>
    <mergeCell ref="H1733:I1733"/>
    <mergeCell ref="J1733:K1733"/>
    <mergeCell ref="B1731:C1731"/>
    <mergeCell ref="D1731:E1731"/>
    <mergeCell ref="F1731:G1731"/>
    <mergeCell ref="H1731:I1731"/>
    <mergeCell ref="J1731:K1731"/>
    <mergeCell ref="H1732:K1732"/>
    <mergeCell ref="B1729:C1729"/>
    <mergeCell ref="D1729:E1729"/>
    <mergeCell ref="F1729:G1729"/>
    <mergeCell ref="H1729:I1729"/>
    <mergeCell ref="J1729:K1729"/>
    <mergeCell ref="B1730:C1730"/>
    <mergeCell ref="D1730:E1730"/>
    <mergeCell ref="F1730:G1730"/>
    <mergeCell ref="H1730:I1730"/>
    <mergeCell ref="J1730:K1730"/>
    <mergeCell ref="H1727:K1727"/>
    <mergeCell ref="A1728:C1728"/>
    <mergeCell ref="D1728:E1728"/>
    <mergeCell ref="F1728:G1728"/>
    <mergeCell ref="H1728:I1728"/>
    <mergeCell ref="J1728:K1728"/>
    <mergeCell ref="B1725:F1725"/>
    <mergeCell ref="H1725:I1725"/>
    <mergeCell ref="J1725:K1725"/>
    <mergeCell ref="B1726:F1726"/>
    <mergeCell ref="H1726:I1726"/>
    <mergeCell ref="J1726:K1726"/>
    <mergeCell ref="H1722:K1722"/>
    <mergeCell ref="A1723:F1723"/>
    <mergeCell ref="H1723:I1723"/>
    <mergeCell ref="J1723:K1723"/>
    <mergeCell ref="B1724:F1724"/>
    <mergeCell ref="H1724:I1724"/>
    <mergeCell ref="J1724:K1724"/>
    <mergeCell ref="B1720:F1720"/>
    <mergeCell ref="H1720:I1720"/>
    <mergeCell ref="J1720:K1720"/>
    <mergeCell ref="B1721:F1721"/>
    <mergeCell ref="H1721:I1721"/>
    <mergeCell ref="J1721:K1721"/>
    <mergeCell ref="H1716:K1716"/>
    <mergeCell ref="H1717:K1717"/>
    <mergeCell ref="A1718:F1718"/>
    <mergeCell ref="H1718:I1718"/>
    <mergeCell ref="J1718:K1718"/>
    <mergeCell ref="B1719:F1719"/>
    <mergeCell ref="H1719:I1719"/>
    <mergeCell ref="J1719:K1719"/>
    <mergeCell ref="B1712:F1712"/>
    <mergeCell ref="H1712:I1712"/>
    <mergeCell ref="J1712:K1712"/>
    <mergeCell ref="H1713:K1713"/>
    <mergeCell ref="H1714:K1714"/>
    <mergeCell ref="H1715:K1715"/>
    <mergeCell ref="B1710:F1710"/>
    <mergeCell ref="H1710:I1710"/>
    <mergeCell ref="J1710:K1710"/>
    <mergeCell ref="B1711:F1711"/>
    <mergeCell ref="H1711:I1711"/>
    <mergeCell ref="J1711:K1711"/>
    <mergeCell ref="B1707:C1707"/>
    <mergeCell ref="D1707:E1707"/>
    <mergeCell ref="H1707:I1707"/>
    <mergeCell ref="J1707:K1707"/>
    <mergeCell ref="H1708:K1708"/>
    <mergeCell ref="A1709:F1709"/>
    <mergeCell ref="H1709:I1709"/>
    <mergeCell ref="J1709:K1709"/>
    <mergeCell ref="H1703:L1703"/>
    <mergeCell ref="A1704:L1704"/>
    <mergeCell ref="A1705:C1706"/>
    <mergeCell ref="D1705:E1706"/>
    <mergeCell ref="F1705:G1705"/>
    <mergeCell ref="H1705:K1705"/>
    <mergeCell ref="L1705:L1706"/>
    <mergeCell ref="H1706:I1706"/>
    <mergeCell ref="J1706:K1706"/>
    <mergeCell ref="B1699:F1699"/>
    <mergeCell ref="H1699:I1699"/>
    <mergeCell ref="J1699:K1699"/>
    <mergeCell ref="H1700:K1700"/>
    <mergeCell ref="H1701:K1701"/>
    <mergeCell ref="H1702:K1702"/>
    <mergeCell ref="H1693:K1693"/>
    <mergeCell ref="H1694:K1694"/>
    <mergeCell ref="H1695:K1695"/>
    <mergeCell ref="H1696:K1696"/>
    <mergeCell ref="H1697:K1697"/>
    <mergeCell ref="A1698:F1698"/>
    <mergeCell ref="H1698:I1698"/>
    <mergeCell ref="J1698:K1698"/>
    <mergeCell ref="B1691:F1691"/>
    <mergeCell ref="H1691:I1691"/>
    <mergeCell ref="J1691:K1691"/>
    <mergeCell ref="B1692:F1692"/>
    <mergeCell ref="H1692:I1692"/>
    <mergeCell ref="J1692:K1692"/>
    <mergeCell ref="B1688:C1688"/>
    <mergeCell ref="D1688:E1688"/>
    <mergeCell ref="H1688:I1688"/>
    <mergeCell ref="J1688:K1688"/>
    <mergeCell ref="H1689:K1689"/>
    <mergeCell ref="A1690:F1690"/>
    <mergeCell ref="H1690:I1690"/>
    <mergeCell ref="J1690:K1690"/>
    <mergeCell ref="A1685:L1685"/>
    <mergeCell ref="A1686:C1687"/>
    <mergeCell ref="D1686:E1687"/>
    <mergeCell ref="F1686:G1686"/>
    <mergeCell ref="H1686:K1686"/>
    <mergeCell ref="L1686:L1687"/>
    <mergeCell ref="H1687:I1687"/>
    <mergeCell ref="J1687:K1687"/>
    <mergeCell ref="L1678:L1679"/>
    <mergeCell ref="D1680:E1680"/>
    <mergeCell ref="H1681:K1681"/>
    <mergeCell ref="H1682:K1682"/>
    <mergeCell ref="H1683:K1683"/>
    <mergeCell ref="H1684:L1684"/>
    <mergeCell ref="A1678:B1679"/>
    <mergeCell ref="C1678:C1679"/>
    <mergeCell ref="D1678:E1679"/>
    <mergeCell ref="F1678:G1678"/>
    <mergeCell ref="H1678:I1678"/>
    <mergeCell ref="J1678:K1678"/>
    <mergeCell ref="B1676:C1676"/>
    <mergeCell ref="D1676:E1676"/>
    <mergeCell ref="F1676:G1676"/>
    <mergeCell ref="H1676:I1676"/>
    <mergeCell ref="J1676:K1676"/>
    <mergeCell ref="H1677:K1677"/>
    <mergeCell ref="H1674:K1674"/>
    <mergeCell ref="A1675:C1675"/>
    <mergeCell ref="D1675:E1675"/>
    <mergeCell ref="F1675:G1675"/>
    <mergeCell ref="H1675:I1675"/>
    <mergeCell ref="J1675:K1675"/>
    <mergeCell ref="A1671:L1671"/>
    <mergeCell ref="A1672:F1672"/>
    <mergeCell ref="H1672:I1672"/>
    <mergeCell ref="J1672:K1672"/>
    <mergeCell ref="B1673:F1673"/>
    <mergeCell ref="H1673:I1673"/>
    <mergeCell ref="J1673:K1673"/>
    <mergeCell ref="L1664:L1665"/>
    <mergeCell ref="D1666:E1666"/>
    <mergeCell ref="H1667:K1667"/>
    <mergeCell ref="H1668:K1668"/>
    <mergeCell ref="H1669:K1669"/>
    <mergeCell ref="H1670:L1670"/>
    <mergeCell ref="A1664:B1665"/>
    <mergeCell ref="C1664:C1665"/>
    <mergeCell ref="D1664:E1665"/>
    <mergeCell ref="F1664:G1664"/>
    <mergeCell ref="H1664:I1664"/>
    <mergeCell ref="J1664:K1664"/>
    <mergeCell ref="B1662:C1662"/>
    <mergeCell ref="D1662:E1662"/>
    <mergeCell ref="F1662:G1662"/>
    <mergeCell ref="H1662:I1662"/>
    <mergeCell ref="J1662:K1662"/>
    <mergeCell ref="H1663:K1663"/>
    <mergeCell ref="B1659:F1659"/>
    <mergeCell ref="H1659:I1659"/>
    <mergeCell ref="J1659:K1659"/>
    <mergeCell ref="H1660:K1660"/>
    <mergeCell ref="A1661:C1661"/>
    <mergeCell ref="D1661:E1661"/>
    <mergeCell ref="F1661:G1661"/>
    <mergeCell ref="H1661:I1661"/>
    <mergeCell ref="J1661:K1661"/>
    <mergeCell ref="H1655:K1655"/>
    <mergeCell ref="H1656:L1656"/>
    <mergeCell ref="A1657:L1657"/>
    <mergeCell ref="A1658:F1658"/>
    <mergeCell ref="H1658:I1658"/>
    <mergeCell ref="J1658:K1658"/>
    <mergeCell ref="H1649:K1649"/>
    <mergeCell ref="H1650:K1650"/>
    <mergeCell ref="H1651:K1651"/>
    <mergeCell ref="H1652:K1652"/>
    <mergeCell ref="H1653:K1653"/>
    <mergeCell ref="H1654:K1654"/>
    <mergeCell ref="A1646:L1646"/>
    <mergeCell ref="A1647:F1647"/>
    <mergeCell ref="H1647:I1647"/>
    <mergeCell ref="J1647:K1647"/>
    <mergeCell ref="B1648:F1648"/>
    <mergeCell ref="H1648:I1648"/>
    <mergeCell ref="J1648:K1648"/>
    <mergeCell ref="L1639:L1640"/>
    <mergeCell ref="D1641:E1641"/>
    <mergeCell ref="H1642:K1642"/>
    <mergeCell ref="H1643:K1643"/>
    <mergeCell ref="H1644:K1644"/>
    <mergeCell ref="H1645:L1645"/>
    <mergeCell ref="A1639:B1640"/>
    <mergeCell ref="C1639:C1640"/>
    <mergeCell ref="D1639:E1640"/>
    <mergeCell ref="F1639:G1639"/>
    <mergeCell ref="H1639:I1639"/>
    <mergeCell ref="J1639:K1639"/>
    <mergeCell ref="B1637:C1637"/>
    <mergeCell ref="D1637:E1637"/>
    <mergeCell ref="F1637:G1637"/>
    <mergeCell ref="H1637:I1637"/>
    <mergeCell ref="J1637:K1637"/>
    <mergeCell ref="H1638:K1638"/>
    <mergeCell ref="H1635:K1635"/>
    <mergeCell ref="A1636:C1636"/>
    <mergeCell ref="D1636:E1636"/>
    <mergeCell ref="F1636:G1636"/>
    <mergeCell ref="H1636:I1636"/>
    <mergeCell ref="J1636:K1636"/>
    <mergeCell ref="H1631:L1631"/>
    <mergeCell ref="A1632:L1632"/>
    <mergeCell ref="A1633:F1633"/>
    <mergeCell ref="H1633:I1633"/>
    <mergeCell ref="J1633:K1633"/>
    <mergeCell ref="B1634:F1634"/>
    <mergeCell ref="H1634:I1634"/>
    <mergeCell ref="J1634:K1634"/>
    <mergeCell ref="L1624:L1625"/>
    <mergeCell ref="D1626:E1626"/>
    <mergeCell ref="D1627:E1627"/>
    <mergeCell ref="H1628:K1628"/>
    <mergeCell ref="H1629:K1629"/>
    <mergeCell ref="H1630:K1630"/>
    <mergeCell ref="H1623:K1623"/>
    <mergeCell ref="A1624:B1625"/>
    <mergeCell ref="C1624:C1625"/>
    <mergeCell ref="D1624:E1625"/>
    <mergeCell ref="F1624:G1624"/>
    <mergeCell ref="H1624:I1624"/>
    <mergeCell ref="J1624:K1624"/>
    <mergeCell ref="B1621:C1621"/>
    <mergeCell ref="D1621:E1621"/>
    <mergeCell ref="F1621:G1621"/>
    <mergeCell ref="H1621:I1621"/>
    <mergeCell ref="J1621:K1621"/>
    <mergeCell ref="B1622:C1622"/>
    <mergeCell ref="D1622:E1622"/>
    <mergeCell ref="F1622:G1622"/>
    <mergeCell ref="H1622:I1622"/>
    <mergeCell ref="J1622:K1622"/>
    <mergeCell ref="B1618:F1618"/>
    <mergeCell ref="H1618:I1618"/>
    <mergeCell ref="J1618:K1618"/>
    <mergeCell ref="H1619:K1619"/>
    <mergeCell ref="A1620:C1620"/>
    <mergeCell ref="D1620:E1620"/>
    <mergeCell ref="F1620:G1620"/>
    <mergeCell ref="H1620:I1620"/>
    <mergeCell ref="J1620:K1620"/>
    <mergeCell ref="B1616:F1616"/>
    <mergeCell ref="H1616:I1616"/>
    <mergeCell ref="J1616:K1616"/>
    <mergeCell ref="B1617:F1617"/>
    <mergeCell ref="H1617:I1617"/>
    <mergeCell ref="J1617:K1617"/>
    <mergeCell ref="H1610:K1610"/>
    <mergeCell ref="H1611:K1611"/>
    <mergeCell ref="H1612:K1612"/>
    <mergeCell ref="H1613:K1613"/>
    <mergeCell ref="H1614:K1614"/>
    <mergeCell ref="A1615:F1615"/>
    <mergeCell ref="H1615:I1615"/>
    <mergeCell ref="J1615:K1615"/>
    <mergeCell ref="B1608:F1608"/>
    <mergeCell ref="H1608:I1608"/>
    <mergeCell ref="J1608:K1608"/>
    <mergeCell ref="B1609:F1609"/>
    <mergeCell ref="H1609:I1609"/>
    <mergeCell ref="J1609:K1609"/>
    <mergeCell ref="B1605:C1605"/>
    <mergeCell ref="D1605:E1605"/>
    <mergeCell ref="H1605:I1605"/>
    <mergeCell ref="J1605:K1605"/>
    <mergeCell ref="H1606:K1606"/>
    <mergeCell ref="A1607:F1607"/>
    <mergeCell ref="H1607:I1607"/>
    <mergeCell ref="J1607:K1607"/>
    <mergeCell ref="B1603:C1603"/>
    <mergeCell ref="D1603:E1603"/>
    <mergeCell ref="H1603:I1603"/>
    <mergeCell ref="J1603:K1603"/>
    <mergeCell ref="B1604:C1604"/>
    <mergeCell ref="D1604:E1604"/>
    <mergeCell ref="H1604:I1604"/>
    <mergeCell ref="J1604:K1604"/>
    <mergeCell ref="H1598:K1598"/>
    <mergeCell ref="H1599:L1599"/>
    <mergeCell ref="A1600:L1600"/>
    <mergeCell ref="A1601:C1602"/>
    <mergeCell ref="D1601:E1602"/>
    <mergeCell ref="F1601:G1601"/>
    <mergeCell ref="H1601:K1601"/>
    <mergeCell ref="L1601:L1602"/>
    <mergeCell ref="H1602:I1602"/>
    <mergeCell ref="J1602:K1602"/>
    <mergeCell ref="L1591:L1592"/>
    <mergeCell ref="D1593:E1593"/>
    <mergeCell ref="D1594:E1594"/>
    <mergeCell ref="D1595:E1595"/>
    <mergeCell ref="H1596:K1596"/>
    <mergeCell ref="H1597:K1597"/>
    <mergeCell ref="A1591:B1592"/>
    <mergeCell ref="C1591:C1592"/>
    <mergeCell ref="D1591:E1592"/>
    <mergeCell ref="F1591:G1591"/>
    <mergeCell ref="H1591:I1591"/>
    <mergeCell ref="J1591:K1591"/>
    <mergeCell ref="B1589:C1589"/>
    <mergeCell ref="D1589:E1589"/>
    <mergeCell ref="F1589:G1589"/>
    <mergeCell ref="H1589:I1589"/>
    <mergeCell ref="J1589:K1589"/>
    <mergeCell ref="H1590:K1590"/>
    <mergeCell ref="B1587:C1587"/>
    <mergeCell ref="D1587:E1587"/>
    <mergeCell ref="F1587:G1587"/>
    <mergeCell ref="H1587:I1587"/>
    <mergeCell ref="J1587:K1587"/>
    <mergeCell ref="B1588:C1588"/>
    <mergeCell ref="D1588:E1588"/>
    <mergeCell ref="F1588:G1588"/>
    <mergeCell ref="H1588:I1588"/>
    <mergeCell ref="J1588:K1588"/>
    <mergeCell ref="H1585:K1585"/>
    <mergeCell ref="A1586:C1586"/>
    <mergeCell ref="D1586:E1586"/>
    <mergeCell ref="F1586:G1586"/>
    <mergeCell ref="H1586:I1586"/>
    <mergeCell ref="J1586:K1586"/>
    <mergeCell ref="B1583:F1583"/>
    <mergeCell ref="H1583:I1583"/>
    <mergeCell ref="J1583:K1583"/>
    <mergeCell ref="B1584:F1584"/>
    <mergeCell ref="H1584:I1584"/>
    <mergeCell ref="J1584:K1584"/>
    <mergeCell ref="B1581:F1581"/>
    <mergeCell ref="H1581:I1581"/>
    <mergeCell ref="J1581:K1581"/>
    <mergeCell ref="B1582:F1582"/>
    <mergeCell ref="H1582:I1582"/>
    <mergeCell ref="J1582:K1582"/>
    <mergeCell ref="H1575:K1575"/>
    <mergeCell ref="H1576:K1576"/>
    <mergeCell ref="H1577:K1577"/>
    <mergeCell ref="H1578:K1578"/>
    <mergeCell ref="H1579:K1579"/>
    <mergeCell ref="A1580:F1580"/>
    <mergeCell ref="H1580:I1580"/>
    <mergeCell ref="J1580:K1580"/>
    <mergeCell ref="B1573:F1573"/>
    <mergeCell ref="H1573:I1573"/>
    <mergeCell ref="J1573:K1573"/>
    <mergeCell ref="B1574:F1574"/>
    <mergeCell ref="H1574:I1574"/>
    <mergeCell ref="J1574:K1574"/>
    <mergeCell ref="B1570:C1570"/>
    <mergeCell ref="D1570:E1570"/>
    <mergeCell ref="H1570:I1570"/>
    <mergeCell ref="J1570:K1570"/>
    <mergeCell ref="H1571:K1571"/>
    <mergeCell ref="A1572:F1572"/>
    <mergeCell ref="H1572:I1572"/>
    <mergeCell ref="J1572:K1572"/>
    <mergeCell ref="A1568:C1569"/>
    <mergeCell ref="D1568:E1569"/>
    <mergeCell ref="F1568:G1568"/>
    <mergeCell ref="H1568:K1568"/>
    <mergeCell ref="L1568:L1569"/>
    <mergeCell ref="H1569:I1569"/>
    <mergeCell ref="J1569:K1569"/>
    <mergeCell ref="H1562:K1562"/>
    <mergeCell ref="H1563:K1563"/>
    <mergeCell ref="H1564:K1564"/>
    <mergeCell ref="H1565:K1565"/>
    <mergeCell ref="H1566:L1566"/>
    <mergeCell ref="A1567:L1567"/>
    <mergeCell ref="B1558:F1558"/>
    <mergeCell ref="H1558:I1558"/>
    <mergeCell ref="J1558:K1558"/>
    <mergeCell ref="H1559:K1559"/>
    <mergeCell ref="H1560:K1560"/>
    <mergeCell ref="H1561:K1561"/>
    <mergeCell ref="B1555:C1555"/>
    <mergeCell ref="D1555:E1555"/>
    <mergeCell ref="H1555:I1555"/>
    <mergeCell ref="J1555:K1555"/>
    <mergeCell ref="H1556:K1556"/>
    <mergeCell ref="A1557:F1557"/>
    <mergeCell ref="H1557:I1557"/>
    <mergeCell ref="J1557:K1557"/>
    <mergeCell ref="H1550:K1550"/>
    <mergeCell ref="H1551:L1551"/>
    <mergeCell ref="A1552:L1552"/>
    <mergeCell ref="A1553:C1554"/>
    <mergeCell ref="D1553:E1554"/>
    <mergeCell ref="F1553:G1553"/>
    <mergeCell ref="H1553:K1553"/>
    <mergeCell ref="L1553:L1554"/>
    <mergeCell ref="H1554:I1554"/>
    <mergeCell ref="J1554:K1554"/>
    <mergeCell ref="L1543:L1544"/>
    <mergeCell ref="D1545:E1545"/>
    <mergeCell ref="D1546:E1546"/>
    <mergeCell ref="D1547:E1547"/>
    <mergeCell ref="H1548:K1548"/>
    <mergeCell ref="H1549:K1549"/>
    <mergeCell ref="A1543:B1544"/>
    <mergeCell ref="C1543:C1544"/>
    <mergeCell ref="D1543:E1544"/>
    <mergeCell ref="F1543:G1543"/>
    <mergeCell ref="H1543:I1543"/>
    <mergeCell ref="J1543:K1543"/>
    <mergeCell ref="B1541:C1541"/>
    <mergeCell ref="D1541:E1541"/>
    <mergeCell ref="F1541:G1541"/>
    <mergeCell ref="H1541:I1541"/>
    <mergeCell ref="J1541:K1541"/>
    <mergeCell ref="H1542:K1542"/>
    <mergeCell ref="B1539:C1539"/>
    <mergeCell ref="D1539:E1539"/>
    <mergeCell ref="F1539:G1539"/>
    <mergeCell ref="H1539:I1539"/>
    <mergeCell ref="J1539:K1539"/>
    <mergeCell ref="B1540:C1540"/>
    <mergeCell ref="D1540:E1540"/>
    <mergeCell ref="F1540:G1540"/>
    <mergeCell ref="H1540:I1540"/>
    <mergeCell ref="J1540:K1540"/>
    <mergeCell ref="H1537:K1537"/>
    <mergeCell ref="A1538:C1538"/>
    <mergeCell ref="D1538:E1538"/>
    <mergeCell ref="F1538:G1538"/>
    <mergeCell ref="H1538:I1538"/>
    <mergeCell ref="J1538:K1538"/>
    <mergeCell ref="B1535:F1535"/>
    <mergeCell ref="H1535:I1535"/>
    <mergeCell ref="J1535:K1535"/>
    <mergeCell ref="B1536:F1536"/>
    <mergeCell ref="H1536:I1536"/>
    <mergeCell ref="J1536:K1536"/>
    <mergeCell ref="H1532:K1532"/>
    <mergeCell ref="A1533:F1533"/>
    <mergeCell ref="H1533:I1533"/>
    <mergeCell ref="J1533:K1533"/>
    <mergeCell ref="B1534:F1534"/>
    <mergeCell ref="H1534:I1534"/>
    <mergeCell ref="J1534:K1534"/>
    <mergeCell ref="B1530:F1530"/>
    <mergeCell ref="H1530:I1530"/>
    <mergeCell ref="J1530:K1530"/>
    <mergeCell ref="B1531:F1531"/>
    <mergeCell ref="H1531:I1531"/>
    <mergeCell ref="J1531:K1531"/>
    <mergeCell ref="H1526:K1526"/>
    <mergeCell ref="H1527:K1527"/>
    <mergeCell ref="A1528:F1528"/>
    <mergeCell ref="H1528:I1528"/>
    <mergeCell ref="J1528:K1528"/>
    <mergeCell ref="B1529:F1529"/>
    <mergeCell ref="H1529:I1529"/>
    <mergeCell ref="J1529:K1529"/>
    <mergeCell ref="B1522:F1522"/>
    <mergeCell ref="H1522:I1522"/>
    <mergeCell ref="J1522:K1522"/>
    <mergeCell ref="H1523:K1523"/>
    <mergeCell ref="H1524:K1524"/>
    <mergeCell ref="H1525:K1525"/>
    <mergeCell ref="B1520:F1520"/>
    <mergeCell ref="H1520:I1520"/>
    <mergeCell ref="J1520:K1520"/>
    <mergeCell ref="B1521:F1521"/>
    <mergeCell ref="H1521:I1521"/>
    <mergeCell ref="J1521:K1521"/>
    <mergeCell ref="B1517:C1517"/>
    <mergeCell ref="D1517:E1517"/>
    <mergeCell ref="H1517:I1517"/>
    <mergeCell ref="J1517:K1517"/>
    <mergeCell ref="H1518:K1518"/>
    <mergeCell ref="A1519:F1519"/>
    <mergeCell ref="H1519:I1519"/>
    <mergeCell ref="J1519:K1519"/>
    <mergeCell ref="A1515:C1516"/>
    <mergeCell ref="D1515:E1516"/>
    <mergeCell ref="F1515:G1515"/>
    <mergeCell ref="H1515:K1515"/>
    <mergeCell ref="L1515:L1516"/>
    <mergeCell ref="H1516:I1516"/>
    <mergeCell ref="J1516:K1516"/>
    <mergeCell ref="H1510:K1510"/>
    <mergeCell ref="H1511:K1511"/>
    <mergeCell ref="A1512:D1512"/>
    <mergeCell ref="H1512:K1512"/>
    <mergeCell ref="H1513:L1513"/>
    <mergeCell ref="A1514:L1514"/>
    <mergeCell ref="H1507:K1507"/>
    <mergeCell ref="A1508:F1508"/>
    <mergeCell ref="H1508:I1508"/>
    <mergeCell ref="J1508:K1508"/>
    <mergeCell ref="B1509:F1509"/>
    <mergeCell ref="H1509:I1509"/>
    <mergeCell ref="J1509:K1509"/>
    <mergeCell ref="B1503:F1503"/>
    <mergeCell ref="H1503:I1503"/>
    <mergeCell ref="J1503:K1503"/>
    <mergeCell ref="H1504:K1504"/>
    <mergeCell ref="H1505:K1505"/>
    <mergeCell ref="H1506:K1506"/>
    <mergeCell ref="H1500:K1500"/>
    <mergeCell ref="A1501:F1501"/>
    <mergeCell ref="H1501:I1501"/>
    <mergeCell ref="J1501:K1501"/>
    <mergeCell ref="B1502:F1502"/>
    <mergeCell ref="H1502:I1502"/>
    <mergeCell ref="J1502:K1502"/>
    <mergeCell ref="B1498:C1498"/>
    <mergeCell ref="D1498:E1498"/>
    <mergeCell ref="H1498:I1498"/>
    <mergeCell ref="J1498:K1498"/>
    <mergeCell ref="B1499:C1499"/>
    <mergeCell ref="D1499:E1499"/>
    <mergeCell ref="H1499:I1499"/>
    <mergeCell ref="J1499:K1499"/>
    <mergeCell ref="A1496:C1497"/>
    <mergeCell ref="D1496:E1497"/>
    <mergeCell ref="F1496:G1496"/>
    <mergeCell ref="H1496:K1496"/>
    <mergeCell ref="L1496:L1497"/>
    <mergeCell ref="H1497:I1497"/>
    <mergeCell ref="J1497:K1497"/>
    <mergeCell ref="H1491:K1491"/>
    <mergeCell ref="H1492:K1492"/>
    <mergeCell ref="A1493:D1493"/>
    <mergeCell ref="H1493:K1493"/>
    <mergeCell ref="H1494:L1494"/>
    <mergeCell ref="A1495:L1495"/>
    <mergeCell ref="H1487:K1487"/>
    <mergeCell ref="H1488:K1488"/>
    <mergeCell ref="A1489:F1489"/>
    <mergeCell ref="H1489:I1489"/>
    <mergeCell ref="J1489:K1489"/>
    <mergeCell ref="B1490:F1490"/>
    <mergeCell ref="H1490:I1490"/>
    <mergeCell ref="J1490:K1490"/>
    <mergeCell ref="B1483:F1483"/>
    <mergeCell ref="H1483:I1483"/>
    <mergeCell ref="J1483:K1483"/>
    <mergeCell ref="H1484:K1484"/>
    <mergeCell ref="H1485:K1485"/>
    <mergeCell ref="H1486:K1486"/>
    <mergeCell ref="H1480:K1480"/>
    <mergeCell ref="A1481:F1481"/>
    <mergeCell ref="H1481:I1481"/>
    <mergeCell ref="J1481:K1481"/>
    <mergeCell ref="B1482:F1482"/>
    <mergeCell ref="H1482:I1482"/>
    <mergeCell ref="J1482:K1482"/>
    <mergeCell ref="B1478:C1478"/>
    <mergeCell ref="D1478:E1478"/>
    <mergeCell ref="H1478:I1478"/>
    <mergeCell ref="J1478:K1478"/>
    <mergeCell ref="B1479:C1479"/>
    <mergeCell ref="D1479:E1479"/>
    <mergeCell ref="H1479:I1479"/>
    <mergeCell ref="J1479:K1479"/>
    <mergeCell ref="H1474:L1474"/>
    <mergeCell ref="A1475:L1475"/>
    <mergeCell ref="A1476:C1477"/>
    <mergeCell ref="D1476:E1477"/>
    <mergeCell ref="F1476:G1476"/>
    <mergeCell ref="H1476:K1476"/>
    <mergeCell ref="L1476:L1477"/>
    <mergeCell ref="H1477:I1477"/>
    <mergeCell ref="J1477:K1477"/>
    <mergeCell ref="B1470:F1470"/>
    <mergeCell ref="H1470:I1470"/>
    <mergeCell ref="J1470:K1470"/>
    <mergeCell ref="H1471:K1471"/>
    <mergeCell ref="H1472:K1472"/>
    <mergeCell ref="A1473:D1473"/>
    <mergeCell ref="H1473:K1473"/>
    <mergeCell ref="H1464:K1464"/>
    <mergeCell ref="H1465:K1465"/>
    <mergeCell ref="H1466:K1466"/>
    <mergeCell ref="H1467:K1467"/>
    <mergeCell ref="H1468:K1468"/>
    <mergeCell ref="A1469:F1469"/>
    <mergeCell ref="H1469:I1469"/>
    <mergeCell ref="J1469:K1469"/>
    <mergeCell ref="B1462:F1462"/>
    <mergeCell ref="H1462:I1462"/>
    <mergeCell ref="J1462:K1462"/>
    <mergeCell ref="B1463:F1463"/>
    <mergeCell ref="H1463:I1463"/>
    <mergeCell ref="J1463:K1463"/>
    <mergeCell ref="B1459:C1459"/>
    <mergeCell ref="D1459:E1459"/>
    <mergeCell ref="H1459:I1459"/>
    <mergeCell ref="J1459:K1459"/>
    <mergeCell ref="H1460:K1460"/>
    <mergeCell ref="A1461:F1461"/>
    <mergeCell ref="H1461:I1461"/>
    <mergeCell ref="J1461:K1461"/>
    <mergeCell ref="H1455:L1455"/>
    <mergeCell ref="A1456:L1456"/>
    <mergeCell ref="A1457:C1458"/>
    <mergeCell ref="D1457:E1458"/>
    <mergeCell ref="F1457:G1457"/>
    <mergeCell ref="H1457:K1457"/>
    <mergeCell ref="L1457:L1458"/>
    <mergeCell ref="H1458:I1458"/>
    <mergeCell ref="J1458:K1458"/>
    <mergeCell ref="B1451:F1451"/>
    <mergeCell ref="H1451:I1451"/>
    <mergeCell ref="J1451:K1451"/>
    <mergeCell ref="H1452:K1452"/>
    <mergeCell ref="H1453:K1453"/>
    <mergeCell ref="H1454:K1454"/>
    <mergeCell ref="H1445:K1445"/>
    <mergeCell ref="H1446:K1446"/>
    <mergeCell ref="H1447:K1447"/>
    <mergeCell ref="H1448:K1448"/>
    <mergeCell ref="H1449:K1449"/>
    <mergeCell ref="A1450:F1450"/>
    <mergeCell ref="H1450:I1450"/>
    <mergeCell ref="J1450:K1450"/>
    <mergeCell ref="B1443:F1443"/>
    <mergeCell ref="H1443:I1443"/>
    <mergeCell ref="J1443:K1443"/>
    <mergeCell ref="B1444:F1444"/>
    <mergeCell ref="H1444:I1444"/>
    <mergeCell ref="J1444:K1444"/>
    <mergeCell ref="B1440:C1440"/>
    <mergeCell ref="D1440:E1440"/>
    <mergeCell ref="H1440:I1440"/>
    <mergeCell ref="J1440:K1440"/>
    <mergeCell ref="H1441:K1441"/>
    <mergeCell ref="A1442:F1442"/>
    <mergeCell ref="H1442:I1442"/>
    <mergeCell ref="J1442:K1442"/>
    <mergeCell ref="A1438:C1439"/>
    <mergeCell ref="D1438:E1439"/>
    <mergeCell ref="F1438:G1438"/>
    <mergeCell ref="H1438:K1438"/>
    <mergeCell ref="L1438:L1439"/>
    <mergeCell ref="H1439:I1439"/>
    <mergeCell ref="J1439:K1439"/>
    <mergeCell ref="H1433:K1433"/>
    <mergeCell ref="H1434:K1434"/>
    <mergeCell ref="A1435:D1435"/>
    <mergeCell ref="H1435:K1435"/>
    <mergeCell ref="H1436:L1436"/>
    <mergeCell ref="A1437:L1437"/>
    <mergeCell ref="L1426:L1427"/>
    <mergeCell ref="D1428:E1428"/>
    <mergeCell ref="D1429:E1429"/>
    <mergeCell ref="D1430:E1430"/>
    <mergeCell ref="D1431:E1431"/>
    <mergeCell ref="D1432:E1432"/>
    <mergeCell ref="A1426:B1427"/>
    <mergeCell ref="C1426:C1427"/>
    <mergeCell ref="D1426:E1427"/>
    <mergeCell ref="F1426:G1426"/>
    <mergeCell ref="H1426:I1426"/>
    <mergeCell ref="J1426:K1426"/>
    <mergeCell ref="B1424:C1424"/>
    <mergeCell ref="D1424:E1424"/>
    <mergeCell ref="F1424:G1424"/>
    <mergeCell ref="H1424:I1424"/>
    <mergeCell ref="J1424:K1424"/>
    <mergeCell ref="H1425:K1425"/>
    <mergeCell ref="B1422:C1422"/>
    <mergeCell ref="D1422:E1422"/>
    <mergeCell ref="F1422:G1422"/>
    <mergeCell ref="H1422:I1422"/>
    <mergeCell ref="J1422:K1422"/>
    <mergeCell ref="B1423:C1423"/>
    <mergeCell ref="D1423:E1423"/>
    <mergeCell ref="F1423:G1423"/>
    <mergeCell ref="H1423:I1423"/>
    <mergeCell ref="J1423:K1423"/>
    <mergeCell ref="B1420:C1420"/>
    <mergeCell ref="D1420:E1420"/>
    <mergeCell ref="F1420:G1420"/>
    <mergeCell ref="H1420:I1420"/>
    <mergeCell ref="J1420:K1420"/>
    <mergeCell ref="B1421:C1421"/>
    <mergeCell ref="D1421:E1421"/>
    <mergeCell ref="F1421:G1421"/>
    <mergeCell ref="H1421:I1421"/>
    <mergeCell ref="J1421:K1421"/>
    <mergeCell ref="H1418:K1418"/>
    <mergeCell ref="A1419:C1419"/>
    <mergeCell ref="D1419:E1419"/>
    <mergeCell ref="F1419:G1419"/>
    <mergeCell ref="H1419:I1419"/>
    <mergeCell ref="J1419:K1419"/>
    <mergeCell ref="B1416:F1416"/>
    <mergeCell ref="H1416:I1416"/>
    <mergeCell ref="J1416:K1416"/>
    <mergeCell ref="B1417:F1417"/>
    <mergeCell ref="H1417:I1417"/>
    <mergeCell ref="J1417:K1417"/>
    <mergeCell ref="B1414:F1414"/>
    <mergeCell ref="H1414:I1414"/>
    <mergeCell ref="J1414:K1414"/>
    <mergeCell ref="B1415:F1415"/>
    <mergeCell ref="H1415:I1415"/>
    <mergeCell ref="J1415:K1415"/>
    <mergeCell ref="H1411:K1411"/>
    <mergeCell ref="A1412:F1412"/>
    <mergeCell ref="H1412:I1412"/>
    <mergeCell ref="J1412:K1412"/>
    <mergeCell ref="B1413:F1413"/>
    <mergeCell ref="H1413:I1413"/>
    <mergeCell ref="J1413:K1413"/>
    <mergeCell ref="B1407:F1407"/>
    <mergeCell ref="H1407:I1407"/>
    <mergeCell ref="J1407:K1407"/>
    <mergeCell ref="H1408:K1408"/>
    <mergeCell ref="H1409:K1409"/>
    <mergeCell ref="H1410:K1410"/>
    <mergeCell ref="H1403:L1403"/>
    <mergeCell ref="A1404:L1404"/>
    <mergeCell ref="A1405:F1405"/>
    <mergeCell ref="H1405:I1405"/>
    <mergeCell ref="J1405:K1405"/>
    <mergeCell ref="B1406:F1406"/>
    <mergeCell ref="H1406:I1406"/>
    <mergeCell ref="J1406:K1406"/>
    <mergeCell ref="B1399:F1399"/>
    <mergeCell ref="H1399:I1399"/>
    <mergeCell ref="J1399:K1399"/>
    <mergeCell ref="H1400:K1400"/>
    <mergeCell ref="H1401:K1401"/>
    <mergeCell ref="A1402:D1402"/>
    <mergeCell ref="H1402:K1402"/>
    <mergeCell ref="H1394:K1394"/>
    <mergeCell ref="H1395:K1395"/>
    <mergeCell ref="H1396:K1396"/>
    <mergeCell ref="H1397:K1397"/>
    <mergeCell ref="A1398:F1398"/>
    <mergeCell ref="H1398:I1398"/>
    <mergeCell ref="J1398:K1398"/>
    <mergeCell ref="B1392:F1392"/>
    <mergeCell ref="H1392:I1392"/>
    <mergeCell ref="J1392:K1392"/>
    <mergeCell ref="B1393:F1393"/>
    <mergeCell ref="H1393:I1393"/>
    <mergeCell ref="J1393:K1393"/>
    <mergeCell ref="B1389:C1389"/>
    <mergeCell ref="D1389:E1389"/>
    <mergeCell ref="H1389:I1389"/>
    <mergeCell ref="J1389:K1389"/>
    <mergeCell ref="H1390:K1390"/>
    <mergeCell ref="A1391:F1391"/>
    <mergeCell ref="H1391:I1391"/>
    <mergeCell ref="J1391:K1391"/>
    <mergeCell ref="H1385:L1385"/>
    <mergeCell ref="A1386:L1386"/>
    <mergeCell ref="A1387:C1388"/>
    <mergeCell ref="D1387:E1388"/>
    <mergeCell ref="F1387:G1387"/>
    <mergeCell ref="H1387:K1387"/>
    <mergeCell ref="L1387:L1388"/>
    <mergeCell ref="H1388:I1388"/>
    <mergeCell ref="J1388:K1388"/>
    <mergeCell ref="L1379:L1380"/>
    <mergeCell ref="D1381:E1381"/>
    <mergeCell ref="H1382:K1382"/>
    <mergeCell ref="H1383:K1383"/>
    <mergeCell ref="A1384:D1384"/>
    <mergeCell ref="H1384:K1384"/>
    <mergeCell ref="B1377:F1377"/>
    <mergeCell ref="H1377:I1377"/>
    <mergeCell ref="J1377:K1377"/>
    <mergeCell ref="H1378:K1378"/>
    <mergeCell ref="A1379:B1380"/>
    <mergeCell ref="C1379:C1380"/>
    <mergeCell ref="D1379:E1380"/>
    <mergeCell ref="F1379:G1379"/>
    <mergeCell ref="H1379:I1379"/>
    <mergeCell ref="J1379:K1379"/>
    <mergeCell ref="H1372:K1372"/>
    <mergeCell ref="H1373:K1373"/>
    <mergeCell ref="H1374:K1374"/>
    <mergeCell ref="H1375:K1375"/>
    <mergeCell ref="A1376:F1376"/>
    <mergeCell ref="H1376:I1376"/>
    <mergeCell ref="J1376:K1376"/>
    <mergeCell ref="B1370:F1370"/>
    <mergeCell ref="H1370:I1370"/>
    <mergeCell ref="J1370:K1370"/>
    <mergeCell ref="B1371:F1371"/>
    <mergeCell ref="H1371:I1371"/>
    <mergeCell ref="J1371:K1371"/>
    <mergeCell ref="B1367:C1367"/>
    <mergeCell ref="D1367:E1367"/>
    <mergeCell ref="H1367:I1367"/>
    <mergeCell ref="J1367:K1367"/>
    <mergeCell ref="H1368:K1368"/>
    <mergeCell ref="A1369:F1369"/>
    <mergeCell ref="H1369:I1369"/>
    <mergeCell ref="J1369:K1369"/>
    <mergeCell ref="H1363:L1363"/>
    <mergeCell ref="A1364:L1364"/>
    <mergeCell ref="A1365:C1366"/>
    <mergeCell ref="D1365:E1366"/>
    <mergeCell ref="F1365:G1365"/>
    <mergeCell ref="H1365:K1365"/>
    <mergeCell ref="L1365:L1366"/>
    <mergeCell ref="H1366:I1366"/>
    <mergeCell ref="J1366:K1366"/>
    <mergeCell ref="L1357:L1358"/>
    <mergeCell ref="D1359:E1359"/>
    <mergeCell ref="H1360:K1360"/>
    <mergeCell ref="H1361:K1361"/>
    <mergeCell ref="A1362:D1362"/>
    <mergeCell ref="H1362:K1362"/>
    <mergeCell ref="A1357:B1358"/>
    <mergeCell ref="C1357:C1358"/>
    <mergeCell ref="D1357:E1358"/>
    <mergeCell ref="F1357:G1357"/>
    <mergeCell ref="H1357:I1357"/>
    <mergeCell ref="J1357:K1357"/>
    <mergeCell ref="B1355:C1355"/>
    <mergeCell ref="D1355:E1355"/>
    <mergeCell ref="F1355:G1355"/>
    <mergeCell ref="H1355:I1355"/>
    <mergeCell ref="J1355:K1355"/>
    <mergeCell ref="H1356:K1356"/>
    <mergeCell ref="H1353:K1353"/>
    <mergeCell ref="A1354:C1354"/>
    <mergeCell ref="D1354:E1354"/>
    <mergeCell ref="F1354:G1354"/>
    <mergeCell ref="H1354:I1354"/>
    <mergeCell ref="J1354:K1354"/>
    <mergeCell ref="H1350:K1350"/>
    <mergeCell ref="A1351:F1351"/>
    <mergeCell ref="H1351:I1351"/>
    <mergeCell ref="J1351:K1351"/>
    <mergeCell ref="B1352:F1352"/>
    <mergeCell ref="H1352:I1352"/>
    <mergeCell ref="J1352:K1352"/>
    <mergeCell ref="B1346:F1346"/>
    <mergeCell ref="H1346:I1346"/>
    <mergeCell ref="J1346:K1346"/>
    <mergeCell ref="H1347:K1347"/>
    <mergeCell ref="H1348:K1348"/>
    <mergeCell ref="H1349:K1349"/>
    <mergeCell ref="A1344:F1344"/>
    <mergeCell ref="H1344:I1344"/>
    <mergeCell ref="J1344:K1344"/>
    <mergeCell ref="B1345:F1345"/>
    <mergeCell ref="H1345:I1345"/>
    <mergeCell ref="J1345:K1345"/>
    <mergeCell ref="J1341:K1341"/>
    <mergeCell ref="B1342:C1342"/>
    <mergeCell ref="D1342:E1342"/>
    <mergeCell ref="H1342:I1342"/>
    <mergeCell ref="J1342:K1342"/>
    <mergeCell ref="H1343:K1343"/>
    <mergeCell ref="H1336:K1336"/>
    <mergeCell ref="H1337:K1337"/>
    <mergeCell ref="H1338:L1338"/>
    <mergeCell ref="A1339:L1339"/>
    <mergeCell ref="A1340:C1341"/>
    <mergeCell ref="D1340:E1341"/>
    <mergeCell ref="F1340:G1340"/>
    <mergeCell ref="H1340:K1340"/>
    <mergeCell ref="L1340:L1341"/>
    <mergeCell ref="H1341:I1341"/>
    <mergeCell ref="L1329:L1330"/>
    <mergeCell ref="D1331:E1331"/>
    <mergeCell ref="D1332:E1332"/>
    <mergeCell ref="D1333:E1333"/>
    <mergeCell ref="D1334:E1334"/>
    <mergeCell ref="H1335:K1335"/>
    <mergeCell ref="H1328:K1328"/>
    <mergeCell ref="A1329:B1330"/>
    <mergeCell ref="C1329:C1330"/>
    <mergeCell ref="D1329:E1330"/>
    <mergeCell ref="F1329:G1329"/>
    <mergeCell ref="H1329:I1329"/>
    <mergeCell ref="J1329:K1329"/>
    <mergeCell ref="B1326:C1326"/>
    <mergeCell ref="D1326:E1326"/>
    <mergeCell ref="F1326:G1326"/>
    <mergeCell ref="H1326:I1326"/>
    <mergeCell ref="J1326:K1326"/>
    <mergeCell ref="B1327:C1327"/>
    <mergeCell ref="D1327:E1327"/>
    <mergeCell ref="F1327:G1327"/>
    <mergeCell ref="H1327:I1327"/>
    <mergeCell ref="J1327:K1327"/>
    <mergeCell ref="B1324:C1324"/>
    <mergeCell ref="D1324:E1324"/>
    <mergeCell ref="F1324:G1324"/>
    <mergeCell ref="H1324:I1324"/>
    <mergeCell ref="J1324:K1324"/>
    <mergeCell ref="B1325:C1325"/>
    <mergeCell ref="D1325:E1325"/>
    <mergeCell ref="F1325:G1325"/>
    <mergeCell ref="H1325:I1325"/>
    <mergeCell ref="J1325:K1325"/>
    <mergeCell ref="H1322:K1322"/>
    <mergeCell ref="A1323:C1323"/>
    <mergeCell ref="D1323:E1323"/>
    <mergeCell ref="F1323:G1323"/>
    <mergeCell ref="H1323:I1323"/>
    <mergeCell ref="J1323:K1323"/>
    <mergeCell ref="B1320:F1320"/>
    <mergeCell ref="H1320:I1320"/>
    <mergeCell ref="J1320:K1320"/>
    <mergeCell ref="B1321:F1321"/>
    <mergeCell ref="H1321:I1321"/>
    <mergeCell ref="J1321:K1321"/>
    <mergeCell ref="B1318:F1318"/>
    <mergeCell ref="H1318:I1318"/>
    <mergeCell ref="J1318:K1318"/>
    <mergeCell ref="B1319:F1319"/>
    <mergeCell ref="H1319:I1319"/>
    <mergeCell ref="J1319:K1319"/>
    <mergeCell ref="H1313:K1313"/>
    <mergeCell ref="H1314:K1314"/>
    <mergeCell ref="H1315:K1315"/>
    <mergeCell ref="H1316:K1316"/>
    <mergeCell ref="A1317:F1317"/>
    <mergeCell ref="H1317:I1317"/>
    <mergeCell ref="J1317:K1317"/>
    <mergeCell ref="A1310:L1310"/>
    <mergeCell ref="A1311:F1311"/>
    <mergeCell ref="H1311:I1311"/>
    <mergeCell ref="J1311:K1311"/>
    <mergeCell ref="B1312:F1312"/>
    <mergeCell ref="H1312:I1312"/>
    <mergeCell ref="J1312:K1312"/>
    <mergeCell ref="H1304:K1304"/>
    <mergeCell ref="H1305:K1305"/>
    <mergeCell ref="H1306:K1306"/>
    <mergeCell ref="H1307:K1307"/>
    <mergeCell ref="H1308:K1308"/>
    <mergeCell ref="H1309:L1309"/>
    <mergeCell ref="B1301:C1301"/>
    <mergeCell ref="D1301:E1301"/>
    <mergeCell ref="H1301:I1301"/>
    <mergeCell ref="J1301:K1301"/>
    <mergeCell ref="H1302:K1302"/>
    <mergeCell ref="H1303:K1303"/>
    <mergeCell ref="A1299:C1300"/>
    <mergeCell ref="D1299:E1300"/>
    <mergeCell ref="F1299:G1299"/>
    <mergeCell ref="H1299:K1299"/>
    <mergeCell ref="L1299:L1300"/>
    <mergeCell ref="H1300:I1300"/>
    <mergeCell ref="J1300:K1300"/>
    <mergeCell ref="H1293:K1293"/>
    <mergeCell ref="H1294:K1294"/>
    <mergeCell ref="H1295:K1295"/>
    <mergeCell ref="H1296:K1296"/>
    <mergeCell ref="H1297:L1297"/>
    <mergeCell ref="A1298:L1298"/>
    <mergeCell ref="B1290:C1290"/>
    <mergeCell ref="D1290:E1290"/>
    <mergeCell ref="H1290:I1290"/>
    <mergeCell ref="J1290:K1290"/>
    <mergeCell ref="H1291:K1291"/>
    <mergeCell ref="H1292:K1292"/>
    <mergeCell ref="A1287:L1287"/>
    <mergeCell ref="A1288:C1289"/>
    <mergeCell ref="D1288:E1289"/>
    <mergeCell ref="F1288:G1288"/>
    <mergeCell ref="H1288:K1288"/>
    <mergeCell ref="L1288:L1289"/>
    <mergeCell ref="H1289:I1289"/>
    <mergeCell ref="J1289:K1289"/>
    <mergeCell ref="H1281:K1281"/>
    <mergeCell ref="H1282:K1282"/>
    <mergeCell ref="H1283:K1283"/>
    <mergeCell ref="H1284:K1284"/>
    <mergeCell ref="H1285:K1285"/>
    <mergeCell ref="H1286:L1286"/>
    <mergeCell ref="B1278:C1278"/>
    <mergeCell ref="D1278:E1278"/>
    <mergeCell ref="H1278:I1278"/>
    <mergeCell ref="J1278:K1278"/>
    <mergeCell ref="H1279:K1279"/>
    <mergeCell ref="H1280:K1280"/>
    <mergeCell ref="A1275:L1275"/>
    <mergeCell ref="A1276:C1277"/>
    <mergeCell ref="D1276:E1277"/>
    <mergeCell ref="F1276:G1276"/>
    <mergeCell ref="H1276:K1276"/>
    <mergeCell ref="L1276:L1277"/>
    <mergeCell ref="H1277:I1277"/>
    <mergeCell ref="J1277:K1277"/>
    <mergeCell ref="H1269:K1269"/>
    <mergeCell ref="H1270:K1270"/>
    <mergeCell ref="H1271:K1271"/>
    <mergeCell ref="H1272:K1272"/>
    <mergeCell ref="H1273:K1273"/>
    <mergeCell ref="H1274:L1274"/>
    <mergeCell ref="B1266:C1266"/>
    <mergeCell ref="D1266:E1266"/>
    <mergeCell ref="H1266:I1266"/>
    <mergeCell ref="J1266:K1266"/>
    <mergeCell ref="H1267:K1267"/>
    <mergeCell ref="H1268:K1268"/>
    <mergeCell ref="A1263:L1263"/>
    <mergeCell ref="A1264:C1265"/>
    <mergeCell ref="D1264:E1265"/>
    <mergeCell ref="F1264:G1264"/>
    <mergeCell ref="H1264:K1264"/>
    <mergeCell ref="L1264:L1265"/>
    <mergeCell ref="H1265:I1265"/>
    <mergeCell ref="J1265:K1265"/>
    <mergeCell ref="H1257:K1257"/>
    <mergeCell ref="H1258:K1258"/>
    <mergeCell ref="H1259:K1259"/>
    <mergeCell ref="H1260:K1260"/>
    <mergeCell ref="H1261:K1261"/>
    <mergeCell ref="H1262:L1262"/>
    <mergeCell ref="B1254:C1254"/>
    <mergeCell ref="D1254:E1254"/>
    <mergeCell ref="H1254:I1254"/>
    <mergeCell ref="J1254:K1254"/>
    <mergeCell ref="H1255:K1255"/>
    <mergeCell ref="H1256:K1256"/>
    <mergeCell ref="A1252:C1253"/>
    <mergeCell ref="D1252:E1253"/>
    <mergeCell ref="F1252:G1252"/>
    <mergeCell ref="H1252:K1252"/>
    <mergeCell ref="L1252:L1253"/>
    <mergeCell ref="H1253:I1253"/>
    <mergeCell ref="J1253:K1253"/>
    <mergeCell ref="H1246:K1246"/>
    <mergeCell ref="H1247:K1247"/>
    <mergeCell ref="H1248:K1248"/>
    <mergeCell ref="H1249:K1249"/>
    <mergeCell ref="H1250:L1250"/>
    <mergeCell ref="A1251:L1251"/>
    <mergeCell ref="B1243:C1243"/>
    <mergeCell ref="D1243:E1243"/>
    <mergeCell ref="H1243:I1243"/>
    <mergeCell ref="J1243:K1243"/>
    <mergeCell ref="H1244:K1244"/>
    <mergeCell ref="H1245:K1245"/>
    <mergeCell ref="A1241:C1242"/>
    <mergeCell ref="D1241:E1242"/>
    <mergeCell ref="F1241:G1241"/>
    <mergeCell ref="H1241:K1241"/>
    <mergeCell ref="L1241:L1242"/>
    <mergeCell ref="H1242:I1242"/>
    <mergeCell ref="J1242:K1242"/>
    <mergeCell ref="H1235:K1235"/>
    <mergeCell ref="H1236:K1236"/>
    <mergeCell ref="H1237:K1237"/>
    <mergeCell ref="H1238:K1238"/>
    <mergeCell ref="H1239:L1239"/>
    <mergeCell ref="A1240:L1240"/>
    <mergeCell ref="B1231:F1231"/>
    <mergeCell ref="H1231:I1231"/>
    <mergeCell ref="J1231:K1231"/>
    <mergeCell ref="H1232:K1232"/>
    <mergeCell ref="H1233:K1233"/>
    <mergeCell ref="H1234:K1234"/>
    <mergeCell ref="B1228:C1228"/>
    <mergeCell ref="D1228:E1228"/>
    <mergeCell ref="H1228:I1228"/>
    <mergeCell ref="J1228:K1228"/>
    <mergeCell ref="H1229:K1229"/>
    <mergeCell ref="A1230:F1230"/>
    <mergeCell ref="H1230:I1230"/>
    <mergeCell ref="J1230:K1230"/>
    <mergeCell ref="A1225:L1225"/>
    <mergeCell ref="A1226:C1227"/>
    <mergeCell ref="D1226:E1227"/>
    <mergeCell ref="F1226:G1226"/>
    <mergeCell ref="H1226:K1226"/>
    <mergeCell ref="L1226:L1227"/>
    <mergeCell ref="H1227:I1227"/>
    <mergeCell ref="J1227:K1227"/>
    <mergeCell ref="L1218:L1219"/>
    <mergeCell ref="D1220:E1220"/>
    <mergeCell ref="H1221:K1221"/>
    <mergeCell ref="H1222:K1222"/>
    <mergeCell ref="H1223:K1223"/>
    <mergeCell ref="H1224:L1224"/>
    <mergeCell ref="A1218:B1219"/>
    <mergeCell ref="C1218:C1219"/>
    <mergeCell ref="D1218:E1219"/>
    <mergeCell ref="F1218:G1218"/>
    <mergeCell ref="H1218:I1218"/>
    <mergeCell ref="J1218:K1218"/>
    <mergeCell ref="B1216:C1216"/>
    <mergeCell ref="D1216:E1216"/>
    <mergeCell ref="F1216:G1216"/>
    <mergeCell ref="H1216:I1216"/>
    <mergeCell ref="J1216:K1216"/>
    <mergeCell ref="H1217:K1217"/>
    <mergeCell ref="H1214:K1214"/>
    <mergeCell ref="A1215:C1215"/>
    <mergeCell ref="D1215:E1215"/>
    <mergeCell ref="F1215:G1215"/>
    <mergeCell ref="H1215:I1215"/>
    <mergeCell ref="J1215:K1215"/>
    <mergeCell ref="H1211:K1211"/>
    <mergeCell ref="A1212:F1212"/>
    <mergeCell ref="H1212:I1212"/>
    <mergeCell ref="J1212:K1212"/>
    <mergeCell ref="B1213:F1213"/>
    <mergeCell ref="H1213:I1213"/>
    <mergeCell ref="J1213:K1213"/>
    <mergeCell ref="H1207:K1207"/>
    <mergeCell ref="H1208:K1208"/>
    <mergeCell ref="A1209:F1209"/>
    <mergeCell ref="H1209:I1209"/>
    <mergeCell ref="J1209:K1209"/>
    <mergeCell ref="B1210:F1210"/>
    <mergeCell ref="H1210:I1210"/>
    <mergeCell ref="J1210:K1210"/>
    <mergeCell ref="B1204:C1204"/>
    <mergeCell ref="D1204:E1204"/>
    <mergeCell ref="H1204:I1204"/>
    <mergeCell ref="J1204:K1204"/>
    <mergeCell ref="H1205:K1205"/>
    <mergeCell ref="H1206:K1206"/>
    <mergeCell ref="A1201:L1201"/>
    <mergeCell ref="A1202:C1203"/>
    <mergeCell ref="D1202:E1203"/>
    <mergeCell ref="F1202:G1202"/>
    <mergeCell ref="H1202:K1202"/>
    <mergeCell ref="L1202:L1203"/>
    <mergeCell ref="H1203:I1203"/>
    <mergeCell ref="J1203:K1203"/>
    <mergeCell ref="H1196:K1196"/>
    <mergeCell ref="H1197:K1197"/>
    <mergeCell ref="H1198:K1198"/>
    <mergeCell ref="A1199:D1199"/>
    <mergeCell ref="H1199:K1199"/>
    <mergeCell ref="H1200:L1200"/>
    <mergeCell ref="B1192:F1192"/>
    <mergeCell ref="H1192:I1192"/>
    <mergeCell ref="J1192:K1192"/>
    <mergeCell ref="H1193:K1193"/>
    <mergeCell ref="H1194:K1194"/>
    <mergeCell ref="H1195:K1195"/>
    <mergeCell ref="B1189:C1189"/>
    <mergeCell ref="D1189:E1189"/>
    <mergeCell ref="H1189:I1189"/>
    <mergeCell ref="J1189:K1189"/>
    <mergeCell ref="H1190:K1190"/>
    <mergeCell ref="A1191:F1191"/>
    <mergeCell ref="H1191:I1191"/>
    <mergeCell ref="J1191:K1191"/>
    <mergeCell ref="A1187:C1188"/>
    <mergeCell ref="D1187:E1188"/>
    <mergeCell ref="F1187:G1187"/>
    <mergeCell ref="H1187:K1187"/>
    <mergeCell ref="L1187:L1188"/>
    <mergeCell ref="H1188:I1188"/>
    <mergeCell ref="J1188:K1188"/>
    <mergeCell ref="H1181:K1181"/>
    <mergeCell ref="H1182:K1182"/>
    <mergeCell ref="H1183:K1183"/>
    <mergeCell ref="H1184:K1184"/>
    <mergeCell ref="H1185:L1185"/>
    <mergeCell ref="A1186:L1186"/>
    <mergeCell ref="B1177:F1177"/>
    <mergeCell ref="H1177:I1177"/>
    <mergeCell ref="J1177:K1177"/>
    <mergeCell ref="H1178:K1178"/>
    <mergeCell ref="H1179:K1179"/>
    <mergeCell ref="H1180:K1180"/>
    <mergeCell ref="B1174:C1174"/>
    <mergeCell ref="D1174:E1174"/>
    <mergeCell ref="H1174:I1174"/>
    <mergeCell ref="J1174:K1174"/>
    <mergeCell ref="H1175:K1175"/>
    <mergeCell ref="A1176:F1176"/>
    <mergeCell ref="H1176:I1176"/>
    <mergeCell ref="J1176:K1176"/>
    <mergeCell ref="B1172:C1172"/>
    <mergeCell ref="D1172:E1172"/>
    <mergeCell ref="H1172:I1172"/>
    <mergeCell ref="J1172:K1172"/>
    <mergeCell ref="B1173:C1173"/>
    <mergeCell ref="D1173:E1173"/>
    <mergeCell ref="H1173:I1173"/>
    <mergeCell ref="J1173:K1173"/>
    <mergeCell ref="B1170:C1170"/>
    <mergeCell ref="D1170:E1170"/>
    <mergeCell ref="H1170:I1170"/>
    <mergeCell ref="J1170:K1170"/>
    <mergeCell ref="B1171:C1171"/>
    <mergeCell ref="D1171:E1171"/>
    <mergeCell ref="H1171:I1171"/>
    <mergeCell ref="J1171:K1171"/>
    <mergeCell ref="A1168:C1169"/>
    <mergeCell ref="D1168:E1169"/>
    <mergeCell ref="F1168:G1168"/>
    <mergeCell ref="H1168:K1168"/>
    <mergeCell ref="L1168:L1169"/>
    <mergeCell ref="H1169:I1169"/>
    <mergeCell ref="J1169:K1169"/>
    <mergeCell ref="H1162:K1162"/>
    <mergeCell ref="H1163:K1163"/>
    <mergeCell ref="H1164:K1164"/>
    <mergeCell ref="H1165:K1165"/>
    <mergeCell ref="H1166:L1166"/>
    <mergeCell ref="A1167:L1167"/>
    <mergeCell ref="B1158:F1158"/>
    <mergeCell ref="H1158:I1158"/>
    <mergeCell ref="J1158:K1158"/>
    <mergeCell ref="H1159:K1159"/>
    <mergeCell ref="H1160:K1160"/>
    <mergeCell ref="H1161:K1161"/>
    <mergeCell ref="B1155:C1155"/>
    <mergeCell ref="D1155:E1155"/>
    <mergeCell ref="H1155:I1155"/>
    <mergeCell ref="J1155:K1155"/>
    <mergeCell ref="H1156:K1156"/>
    <mergeCell ref="A1157:F1157"/>
    <mergeCell ref="H1157:I1157"/>
    <mergeCell ref="J1157:K1157"/>
    <mergeCell ref="A1153:C1154"/>
    <mergeCell ref="D1153:E1154"/>
    <mergeCell ref="F1153:G1153"/>
    <mergeCell ref="H1153:K1153"/>
    <mergeCell ref="L1153:L1154"/>
    <mergeCell ref="H1154:I1154"/>
    <mergeCell ref="J1154:K1154"/>
    <mergeCell ref="H1147:K1147"/>
    <mergeCell ref="H1148:K1148"/>
    <mergeCell ref="H1149:K1149"/>
    <mergeCell ref="H1150:K1150"/>
    <mergeCell ref="H1151:L1151"/>
    <mergeCell ref="A1152:L1152"/>
    <mergeCell ref="B1143:F1143"/>
    <mergeCell ref="H1143:I1143"/>
    <mergeCell ref="J1143:K1143"/>
    <mergeCell ref="H1144:K1144"/>
    <mergeCell ref="H1145:K1145"/>
    <mergeCell ref="H1146:K1146"/>
    <mergeCell ref="B1140:C1140"/>
    <mergeCell ref="D1140:E1140"/>
    <mergeCell ref="H1140:I1140"/>
    <mergeCell ref="J1140:K1140"/>
    <mergeCell ref="H1141:K1141"/>
    <mergeCell ref="A1142:F1142"/>
    <mergeCell ref="H1142:I1142"/>
    <mergeCell ref="J1142:K1142"/>
    <mergeCell ref="A1137:L1137"/>
    <mergeCell ref="A1138:C1139"/>
    <mergeCell ref="D1138:E1139"/>
    <mergeCell ref="F1138:G1138"/>
    <mergeCell ref="H1138:K1138"/>
    <mergeCell ref="L1138:L1139"/>
    <mergeCell ref="H1139:I1139"/>
    <mergeCell ref="J1139:K1139"/>
    <mergeCell ref="L1130:L1131"/>
    <mergeCell ref="D1132:E1132"/>
    <mergeCell ref="H1133:K1133"/>
    <mergeCell ref="H1134:K1134"/>
    <mergeCell ref="H1135:K1135"/>
    <mergeCell ref="H1136:L1136"/>
    <mergeCell ref="A1130:B1131"/>
    <mergeCell ref="C1130:C1131"/>
    <mergeCell ref="D1130:E1131"/>
    <mergeCell ref="F1130:G1130"/>
    <mergeCell ref="H1130:I1130"/>
    <mergeCell ref="J1130:K1130"/>
    <mergeCell ref="B1128:C1128"/>
    <mergeCell ref="D1128:E1128"/>
    <mergeCell ref="F1128:G1128"/>
    <mergeCell ref="H1128:I1128"/>
    <mergeCell ref="J1128:K1128"/>
    <mergeCell ref="H1129:K1129"/>
    <mergeCell ref="H1126:K1126"/>
    <mergeCell ref="A1127:C1127"/>
    <mergeCell ref="D1127:E1127"/>
    <mergeCell ref="F1127:G1127"/>
    <mergeCell ref="H1127:I1127"/>
    <mergeCell ref="J1127:K1127"/>
    <mergeCell ref="H1123:K1123"/>
    <mergeCell ref="A1124:F1124"/>
    <mergeCell ref="H1124:I1124"/>
    <mergeCell ref="J1124:K1124"/>
    <mergeCell ref="B1125:F1125"/>
    <mergeCell ref="H1125:I1125"/>
    <mergeCell ref="J1125:K1125"/>
    <mergeCell ref="H1119:K1119"/>
    <mergeCell ref="H1120:K1120"/>
    <mergeCell ref="A1121:F1121"/>
    <mergeCell ref="H1121:I1121"/>
    <mergeCell ref="J1121:K1121"/>
    <mergeCell ref="B1122:F1122"/>
    <mergeCell ref="H1122:I1122"/>
    <mergeCell ref="J1122:K1122"/>
    <mergeCell ref="B1115:F1115"/>
    <mergeCell ref="H1115:I1115"/>
    <mergeCell ref="J1115:K1115"/>
    <mergeCell ref="H1116:K1116"/>
    <mergeCell ref="H1117:K1117"/>
    <mergeCell ref="H1118:K1118"/>
    <mergeCell ref="A1112:L1112"/>
    <mergeCell ref="A1113:F1113"/>
    <mergeCell ref="H1113:I1113"/>
    <mergeCell ref="J1113:K1113"/>
    <mergeCell ref="B1114:F1114"/>
    <mergeCell ref="H1114:I1114"/>
    <mergeCell ref="J1114:K1114"/>
    <mergeCell ref="L1105:L1106"/>
    <mergeCell ref="D1107:E1107"/>
    <mergeCell ref="H1108:K1108"/>
    <mergeCell ref="H1109:K1109"/>
    <mergeCell ref="H1110:K1110"/>
    <mergeCell ref="H1111:L1111"/>
    <mergeCell ref="A1105:B1106"/>
    <mergeCell ref="C1105:C1106"/>
    <mergeCell ref="D1105:E1106"/>
    <mergeCell ref="F1105:G1105"/>
    <mergeCell ref="H1105:I1105"/>
    <mergeCell ref="J1105:K1105"/>
    <mergeCell ref="B1103:C1103"/>
    <mergeCell ref="D1103:E1103"/>
    <mergeCell ref="F1103:G1103"/>
    <mergeCell ref="H1103:I1103"/>
    <mergeCell ref="J1103:K1103"/>
    <mergeCell ref="H1104:K1104"/>
    <mergeCell ref="H1101:K1101"/>
    <mergeCell ref="A1102:C1102"/>
    <mergeCell ref="D1102:E1102"/>
    <mergeCell ref="F1102:G1102"/>
    <mergeCell ref="H1102:I1102"/>
    <mergeCell ref="J1102:K1102"/>
    <mergeCell ref="B1099:F1099"/>
    <mergeCell ref="H1099:I1099"/>
    <mergeCell ref="J1099:K1099"/>
    <mergeCell ref="B1100:F1100"/>
    <mergeCell ref="H1100:I1100"/>
    <mergeCell ref="J1100:K1100"/>
    <mergeCell ref="B1097:F1097"/>
    <mergeCell ref="H1097:I1097"/>
    <mergeCell ref="J1097:K1097"/>
    <mergeCell ref="B1098:F1098"/>
    <mergeCell ref="H1098:I1098"/>
    <mergeCell ref="J1098:K1098"/>
    <mergeCell ref="B1094:F1094"/>
    <mergeCell ref="H1094:I1094"/>
    <mergeCell ref="J1094:K1094"/>
    <mergeCell ref="H1095:K1095"/>
    <mergeCell ref="A1096:F1096"/>
    <mergeCell ref="H1096:I1096"/>
    <mergeCell ref="J1096:K1096"/>
    <mergeCell ref="H1088:K1088"/>
    <mergeCell ref="H1089:K1089"/>
    <mergeCell ref="H1090:K1090"/>
    <mergeCell ref="H1091:K1091"/>
    <mergeCell ref="H1092:K1092"/>
    <mergeCell ref="A1093:F1093"/>
    <mergeCell ref="H1093:I1093"/>
    <mergeCell ref="J1093:K1093"/>
    <mergeCell ref="A1085:L1085"/>
    <mergeCell ref="A1086:F1086"/>
    <mergeCell ref="H1086:I1086"/>
    <mergeCell ref="J1086:K1086"/>
    <mergeCell ref="B1087:F1087"/>
    <mergeCell ref="H1087:I1087"/>
    <mergeCell ref="J1087:K1087"/>
    <mergeCell ref="L1078:L1079"/>
    <mergeCell ref="D1080:E1080"/>
    <mergeCell ref="H1081:K1081"/>
    <mergeCell ref="H1082:K1082"/>
    <mergeCell ref="H1083:K1083"/>
    <mergeCell ref="H1084:L1084"/>
    <mergeCell ref="A1078:B1079"/>
    <mergeCell ref="C1078:C1079"/>
    <mergeCell ref="D1078:E1079"/>
    <mergeCell ref="F1078:G1078"/>
    <mergeCell ref="H1078:I1078"/>
    <mergeCell ref="J1078:K1078"/>
    <mergeCell ref="B1076:C1076"/>
    <mergeCell ref="D1076:E1076"/>
    <mergeCell ref="F1076:G1076"/>
    <mergeCell ref="H1076:I1076"/>
    <mergeCell ref="J1076:K1076"/>
    <mergeCell ref="H1077:K1077"/>
    <mergeCell ref="H1074:K1074"/>
    <mergeCell ref="A1075:C1075"/>
    <mergeCell ref="D1075:E1075"/>
    <mergeCell ref="F1075:G1075"/>
    <mergeCell ref="H1075:I1075"/>
    <mergeCell ref="J1075:K1075"/>
    <mergeCell ref="B1072:F1072"/>
    <mergeCell ref="H1072:I1072"/>
    <mergeCell ref="J1072:K1072"/>
    <mergeCell ref="B1073:F1073"/>
    <mergeCell ref="H1073:I1073"/>
    <mergeCell ref="J1073:K1073"/>
    <mergeCell ref="B1070:F1070"/>
    <mergeCell ref="H1070:I1070"/>
    <mergeCell ref="J1070:K1070"/>
    <mergeCell ref="B1071:F1071"/>
    <mergeCell ref="H1071:I1071"/>
    <mergeCell ref="J1071:K1071"/>
    <mergeCell ref="B1067:F1067"/>
    <mergeCell ref="H1067:I1067"/>
    <mergeCell ref="J1067:K1067"/>
    <mergeCell ref="H1068:K1068"/>
    <mergeCell ref="A1069:F1069"/>
    <mergeCell ref="H1069:I1069"/>
    <mergeCell ref="J1069:K1069"/>
    <mergeCell ref="H1061:K1061"/>
    <mergeCell ref="H1062:K1062"/>
    <mergeCell ref="H1063:K1063"/>
    <mergeCell ref="H1064:K1064"/>
    <mergeCell ref="H1065:K1065"/>
    <mergeCell ref="A1066:F1066"/>
    <mergeCell ref="H1066:I1066"/>
    <mergeCell ref="J1066:K1066"/>
    <mergeCell ref="H1057:L1057"/>
    <mergeCell ref="A1058:L1058"/>
    <mergeCell ref="A1059:F1059"/>
    <mergeCell ref="H1059:I1059"/>
    <mergeCell ref="J1059:K1059"/>
    <mergeCell ref="B1060:F1060"/>
    <mergeCell ref="H1060:I1060"/>
    <mergeCell ref="J1060:K1060"/>
    <mergeCell ref="L1050:L1051"/>
    <mergeCell ref="D1052:E1052"/>
    <mergeCell ref="D1053:E1053"/>
    <mergeCell ref="H1054:K1054"/>
    <mergeCell ref="H1055:K1055"/>
    <mergeCell ref="H1056:K1056"/>
    <mergeCell ref="H1049:K1049"/>
    <mergeCell ref="A1050:B1051"/>
    <mergeCell ref="C1050:C1051"/>
    <mergeCell ref="D1050:E1051"/>
    <mergeCell ref="F1050:G1050"/>
    <mergeCell ref="H1050:I1050"/>
    <mergeCell ref="J1050:K1050"/>
    <mergeCell ref="B1047:C1047"/>
    <mergeCell ref="D1047:E1047"/>
    <mergeCell ref="F1047:G1047"/>
    <mergeCell ref="H1047:I1047"/>
    <mergeCell ref="J1047:K1047"/>
    <mergeCell ref="B1048:C1048"/>
    <mergeCell ref="D1048:E1048"/>
    <mergeCell ref="F1048:G1048"/>
    <mergeCell ref="H1048:I1048"/>
    <mergeCell ref="J1048:K1048"/>
    <mergeCell ref="B1044:F1044"/>
    <mergeCell ref="H1044:I1044"/>
    <mergeCell ref="J1044:K1044"/>
    <mergeCell ref="H1045:K1045"/>
    <mergeCell ref="A1046:C1046"/>
    <mergeCell ref="D1046:E1046"/>
    <mergeCell ref="F1046:G1046"/>
    <mergeCell ref="H1046:I1046"/>
    <mergeCell ref="J1046:K1046"/>
    <mergeCell ref="B1042:F1042"/>
    <mergeCell ref="H1042:I1042"/>
    <mergeCell ref="J1042:K1042"/>
    <mergeCell ref="B1043:F1043"/>
    <mergeCell ref="H1043:I1043"/>
    <mergeCell ref="J1043:K1043"/>
    <mergeCell ref="B1040:F1040"/>
    <mergeCell ref="H1040:I1040"/>
    <mergeCell ref="J1040:K1040"/>
    <mergeCell ref="B1041:F1041"/>
    <mergeCell ref="H1041:I1041"/>
    <mergeCell ref="J1041:K1041"/>
    <mergeCell ref="B1038:F1038"/>
    <mergeCell ref="H1038:I1038"/>
    <mergeCell ref="J1038:K1038"/>
    <mergeCell ref="B1039:F1039"/>
    <mergeCell ref="H1039:I1039"/>
    <mergeCell ref="J1039:K1039"/>
    <mergeCell ref="B1035:F1035"/>
    <mergeCell ref="H1035:I1035"/>
    <mergeCell ref="J1035:K1035"/>
    <mergeCell ref="H1036:K1036"/>
    <mergeCell ref="A1037:F1037"/>
    <mergeCell ref="H1037:I1037"/>
    <mergeCell ref="J1037:K1037"/>
    <mergeCell ref="H1031:L1031"/>
    <mergeCell ref="A1032:L1032"/>
    <mergeCell ref="A1033:F1033"/>
    <mergeCell ref="H1033:I1033"/>
    <mergeCell ref="J1033:K1033"/>
    <mergeCell ref="B1034:F1034"/>
    <mergeCell ref="H1034:I1034"/>
    <mergeCell ref="J1034:K1034"/>
    <mergeCell ref="L1024:L1025"/>
    <mergeCell ref="D1026:E1026"/>
    <mergeCell ref="D1027:E1027"/>
    <mergeCell ref="H1028:K1028"/>
    <mergeCell ref="H1029:K1029"/>
    <mergeCell ref="H1030:K1030"/>
    <mergeCell ref="H1023:K1023"/>
    <mergeCell ref="A1024:B1025"/>
    <mergeCell ref="C1024:C1025"/>
    <mergeCell ref="D1024:E1025"/>
    <mergeCell ref="F1024:G1024"/>
    <mergeCell ref="H1024:I1024"/>
    <mergeCell ref="J1024:K1024"/>
    <mergeCell ref="B1021:C1021"/>
    <mergeCell ref="D1021:E1021"/>
    <mergeCell ref="F1021:G1021"/>
    <mergeCell ref="H1021:I1021"/>
    <mergeCell ref="J1021:K1021"/>
    <mergeCell ref="B1022:C1022"/>
    <mergeCell ref="D1022:E1022"/>
    <mergeCell ref="F1022:G1022"/>
    <mergeCell ref="H1022:I1022"/>
    <mergeCell ref="J1022:K1022"/>
    <mergeCell ref="B1018:F1018"/>
    <mergeCell ref="H1018:I1018"/>
    <mergeCell ref="J1018:K1018"/>
    <mergeCell ref="H1019:K1019"/>
    <mergeCell ref="A1020:C1020"/>
    <mergeCell ref="D1020:E1020"/>
    <mergeCell ref="F1020:G1020"/>
    <mergeCell ref="H1020:I1020"/>
    <mergeCell ref="J1020:K1020"/>
    <mergeCell ref="B1016:F1016"/>
    <mergeCell ref="H1016:I1016"/>
    <mergeCell ref="J1016:K1016"/>
    <mergeCell ref="B1017:F1017"/>
    <mergeCell ref="H1017:I1017"/>
    <mergeCell ref="J1017:K1017"/>
    <mergeCell ref="B1014:F1014"/>
    <mergeCell ref="H1014:I1014"/>
    <mergeCell ref="J1014:K1014"/>
    <mergeCell ref="B1015:F1015"/>
    <mergeCell ref="H1015:I1015"/>
    <mergeCell ref="J1015:K1015"/>
    <mergeCell ref="B1012:F1012"/>
    <mergeCell ref="H1012:I1012"/>
    <mergeCell ref="J1012:K1012"/>
    <mergeCell ref="B1013:F1013"/>
    <mergeCell ref="H1013:I1013"/>
    <mergeCell ref="J1013:K1013"/>
    <mergeCell ref="B1009:F1009"/>
    <mergeCell ref="H1009:I1009"/>
    <mergeCell ref="J1009:K1009"/>
    <mergeCell ref="H1010:K1010"/>
    <mergeCell ref="A1011:F1011"/>
    <mergeCell ref="H1011:I1011"/>
    <mergeCell ref="J1011:K1011"/>
    <mergeCell ref="A1006:L1006"/>
    <mergeCell ref="A1007:F1007"/>
    <mergeCell ref="H1007:I1007"/>
    <mergeCell ref="J1007:K1007"/>
    <mergeCell ref="B1008:F1008"/>
    <mergeCell ref="H1008:I1008"/>
    <mergeCell ref="J1008:K1008"/>
    <mergeCell ref="L999:L1000"/>
    <mergeCell ref="D1001:E1001"/>
    <mergeCell ref="H1002:K1002"/>
    <mergeCell ref="H1003:K1003"/>
    <mergeCell ref="H1004:K1004"/>
    <mergeCell ref="H1005:L1005"/>
    <mergeCell ref="H998:K998"/>
    <mergeCell ref="A999:B1000"/>
    <mergeCell ref="C999:C1000"/>
    <mergeCell ref="D999:E1000"/>
    <mergeCell ref="F999:G999"/>
    <mergeCell ref="H999:I999"/>
    <mergeCell ref="J999:K999"/>
    <mergeCell ref="B996:F996"/>
    <mergeCell ref="H996:I996"/>
    <mergeCell ref="J996:K996"/>
    <mergeCell ref="B997:F997"/>
    <mergeCell ref="H997:I997"/>
    <mergeCell ref="J997:K997"/>
    <mergeCell ref="H993:K993"/>
    <mergeCell ref="A994:F994"/>
    <mergeCell ref="H994:I994"/>
    <mergeCell ref="J994:K994"/>
    <mergeCell ref="B995:F995"/>
    <mergeCell ref="H995:I995"/>
    <mergeCell ref="J995:K995"/>
    <mergeCell ref="H989:K989"/>
    <mergeCell ref="H990:K990"/>
    <mergeCell ref="A991:F991"/>
    <mergeCell ref="H991:I991"/>
    <mergeCell ref="J991:K991"/>
    <mergeCell ref="B992:F992"/>
    <mergeCell ref="H992:I992"/>
    <mergeCell ref="J992:K992"/>
    <mergeCell ref="B985:F985"/>
    <mergeCell ref="H985:I985"/>
    <mergeCell ref="J985:K985"/>
    <mergeCell ref="H986:K986"/>
    <mergeCell ref="H987:K987"/>
    <mergeCell ref="H988:K988"/>
    <mergeCell ref="B982:C982"/>
    <mergeCell ref="D982:E982"/>
    <mergeCell ref="H982:I982"/>
    <mergeCell ref="J982:K982"/>
    <mergeCell ref="H983:K983"/>
    <mergeCell ref="A984:F984"/>
    <mergeCell ref="H984:I984"/>
    <mergeCell ref="J984:K984"/>
    <mergeCell ref="A979:L979"/>
    <mergeCell ref="A980:C981"/>
    <mergeCell ref="D980:E981"/>
    <mergeCell ref="F980:G980"/>
    <mergeCell ref="H980:K980"/>
    <mergeCell ref="L980:L981"/>
    <mergeCell ref="H981:I981"/>
    <mergeCell ref="J981:K981"/>
    <mergeCell ref="L972:L973"/>
    <mergeCell ref="D974:E974"/>
    <mergeCell ref="H975:K975"/>
    <mergeCell ref="H976:K976"/>
    <mergeCell ref="H977:K977"/>
    <mergeCell ref="H978:L978"/>
    <mergeCell ref="H971:K971"/>
    <mergeCell ref="A972:B973"/>
    <mergeCell ref="C972:C973"/>
    <mergeCell ref="D972:E973"/>
    <mergeCell ref="F972:G972"/>
    <mergeCell ref="H972:I972"/>
    <mergeCell ref="J972:K972"/>
    <mergeCell ref="B969:F969"/>
    <mergeCell ref="H969:I969"/>
    <mergeCell ref="J969:K969"/>
    <mergeCell ref="B970:F970"/>
    <mergeCell ref="H970:I970"/>
    <mergeCell ref="J970:K970"/>
    <mergeCell ref="H966:K966"/>
    <mergeCell ref="A967:F967"/>
    <mergeCell ref="H967:I967"/>
    <mergeCell ref="J967:K967"/>
    <mergeCell ref="B968:F968"/>
    <mergeCell ref="H968:I968"/>
    <mergeCell ref="J968:K968"/>
    <mergeCell ref="H962:K962"/>
    <mergeCell ref="H963:K963"/>
    <mergeCell ref="A964:F964"/>
    <mergeCell ref="H964:I964"/>
    <mergeCell ref="J964:K964"/>
    <mergeCell ref="B965:F965"/>
    <mergeCell ref="H965:I965"/>
    <mergeCell ref="J965:K965"/>
    <mergeCell ref="B958:F958"/>
    <mergeCell ref="H958:I958"/>
    <mergeCell ref="J958:K958"/>
    <mergeCell ref="H959:K959"/>
    <mergeCell ref="H960:K960"/>
    <mergeCell ref="H961:K961"/>
    <mergeCell ref="B955:C955"/>
    <mergeCell ref="D955:E955"/>
    <mergeCell ref="H955:I955"/>
    <mergeCell ref="J955:K955"/>
    <mergeCell ref="H956:K956"/>
    <mergeCell ref="A957:F957"/>
    <mergeCell ref="H957:I957"/>
    <mergeCell ref="J957:K957"/>
    <mergeCell ref="A952:L952"/>
    <mergeCell ref="A953:C954"/>
    <mergeCell ref="D953:E954"/>
    <mergeCell ref="F953:G953"/>
    <mergeCell ref="H953:K953"/>
    <mergeCell ref="L953:L954"/>
    <mergeCell ref="H954:I954"/>
    <mergeCell ref="J954:K954"/>
    <mergeCell ref="L945:L946"/>
    <mergeCell ref="D947:E947"/>
    <mergeCell ref="H948:K948"/>
    <mergeCell ref="H949:K949"/>
    <mergeCell ref="H950:K950"/>
    <mergeCell ref="H951:L951"/>
    <mergeCell ref="H944:K944"/>
    <mergeCell ref="A945:B946"/>
    <mergeCell ref="C945:C946"/>
    <mergeCell ref="D945:E946"/>
    <mergeCell ref="F945:G945"/>
    <mergeCell ref="H945:I945"/>
    <mergeCell ref="J945:K945"/>
    <mergeCell ref="B942:F942"/>
    <mergeCell ref="H942:I942"/>
    <mergeCell ref="J942:K942"/>
    <mergeCell ref="B943:F943"/>
    <mergeCell ref="H943:I943"/>
    <mergeCell ref="J943:K943"/>
    <mergeCell ref="H939:K939"/>
    <mergeCell ref="A940:F940"/>
    <mergeCell ref="H940:I940"/>
    <mergeCell ref="J940:K940"/>
    <mergeCell ref="B941:F941"/>
    <mergeCell ref="H941:I941"/>
    <mergeCell ref="J941:K941"/>
    <mergeCell ref="H935:K935"/>
    <mergeCell ref="H936:K936"/>
    <mergeCell ref="A937:F937"/>
    <mergeCell ref="H937:I937"/>
    <mergeCell ref="J937:K937"/>
    <mergeCell ref="B938:F938"/>
    <mergeCell ref="H938:I938"/>
    <mergeCell ref="J938:K938"/>
    <mergeCell ref="B931:F931"/>
    <mergeCell ref="H931:I931"/>
    <mergeCell ref="J931:K931"/>
    <mergeCell ref="H932:K932"/>
    <mergeCell ref="H933:K933"/>
    <mergeCell ref="H934:K934"/>
    <mergeCell ref="B928:C928"/>
    <mergeCell ref="D928:E928"/>
    <mergeCell ref="H928:I928"/>
    <mergeCell ref="J928:K928"/>
    <mergeCell ref="H929:K929"/>
    <mergeCell ref="A930:F930"/>
    <mergeCell ref="H930:I930"/>
    <mergeCell ref="J930:K930"/>
    <mergeCell ref="A925:L925"/>
    <mergeCell ref="A926:C927"/>
    <mergeCell ref="D926:E927"/>
    <mergeCell ref="F926:G926"/>
    <mergeCell ref="H926:K926"/>
    <mergeCell ref="L926:L927"/>
    <mergeCell ref="H927:I927"/>
    <mergeCell ref="J927:K927"/>
    <mergeCell ref="L918:L919"/>
    <mergeCell ref="D920:E920"/>
    <mergeCell ref="H921:K921"/>
    <mergeCell ref="H922:K922"/>
    <mergeCell ref="H923:K923"/>
    <mergeCell ref="H924:L924"/>
    <mergeCell ref="H917:K917"/>
    <mergeCell ref="A918:B919"/>
    <mergeCell ref="C918:C919"/>
    <mergeCell ref="D918:E919"/>
    <mergeCell ref="F918:G918"/>
    <mergeCell ref="H918:I918"/>
    <mergeCell ref="J918:K918"/>
    <mergeCell ref="B915:F915"/>
    <mergeCell ref="H915:I915"/>
    <mergeCell ref="J915:K915"/>
    <mergeCell ref="B916:F916"/>
    <mergeCell ref="H916:I916"/>
    <mergeCell ref="J916:K916"/>
    <mergeCell ref="H912:K912"/>
    <mergeCell ref="A913:F913"/>
    <mergeCell ref="H913:I913"/>
    <mergeCell ref="J913:K913"/>
    <mergeCell ref="B914:F914"/>
    <mergeCell ref="H914:I914"/>
    <mergeCell ref="J914:K914"/>
    <mergeCell ref="H908:K908"/>
    <mergeCell ref="H909:K909"/>
    <mergeCell ref="A910:F910"/>
    <mergeCell ref="H910:I910"/>
    <mergeCell ref="J910:K910"/>
    <mergeCell ref="B911:F911"/>
    <mergeCell ref="H911:I911"/>
    <mergeCell ref="J911:K911"/>
    <mergeCell ref="B904:F904"/>
    <mergeCell ref="H904:I904"/>
    <mergeCell ref="J904:K904"/>
    <mergeCell ref="H905:K905"/>
    <mergeCell ref="H906:K906"/>
    <mergeCell ref="H907:K907"/>
    <mergeCell ref="B901:C901"/>
    <mergeCell ref="D901:E901"/>
    <mergeCell ref="H901:I901"/>
    <mergeCell ref="J901:K901"/>
    <mergeCell ref="H902:K902"/>
    <mergeCell ref="A903:F903"/>
    <mergeCell ref="H903:I903"/>
    <mergeCell ref="J903:K903"/>
    <mergeCell ref="H897:L897"/>
    <mergeCell ref="A898:L898"/>
    <mergeCell ref="A899:C900"/>
    <mergeCell ref="D899:E900"/>
    <mergeCell ref="F899:G899"/>
    <mergeCell ref="H899:K899"/>
    <mergeCell ref="L899:L900"/>
    <mergeCell ref="H900:I900"/>
    <mergeCell ref="J900:K900"/>
    <mergeCell ref="B893:F893"/>
    <mergeCell ref="H893:I893"/>
    <mergeCell ref="J893:K893"/>
    <mergeCell ref="H894:K894"/>
    <mergeCell ref="H895:K895"/>
    <mergeCell ref="H896:K896"/>
    <mergeCell ref="B891:F891"/>
    <mergeCell ref="H891:I891"/>
    <mergeCell ref="J891:K891"/>
    <mergeCell ref="B892:F892"/>
    <mergeCell ref="H892:I892"/>
    <mergeCell ref="J892:K892"/>
    <mergeCell ref="B889:F889"/>
    <mergeCell ref="H889:I889"/>
    <mergeCell ref="J889:K889"/>
    <mergeCell ref="B890:F890"/>
    <mergeCell ref="H890:I890"/>
    <mergeCell ref="J890:K890"/>
    <mergeCell ref="H885:L885"/>
    <mergeCell ref="A886:L886"/>
    <mergeCell ref="A887:F887"/>
    <mergeCell ref="H887:I887"/>
    <mergeCell ref="J887:K887"/>
    <mergeCell ref="B888:F888"/>
    <mergeCell ref="H888:I888"/>
    <mergeCell ref="J888:K888"/>
    <mergeCell ref="B881:F881"/>
    <mergeCell ref="H881:I881"/>
    <mergeCell ref="J881:K881"/>
    <mergeCell ref="H882:K882"/>
    <mergeCell ref="H883:K883"/>
    <mergeCell ref="H884:K884"/>
    <mergeCell ref="B879:F879"/>
    <mergeCell ref="H879:I879"/>
    <mergeCell ref="J879:K879"/>
    <mergeCell ref="B880:F880"/>
    <mergeCell ref="H880:I880"/>
    <mergeCell ref="J880:K880"/>
    <mergeCell ref="B877:F877"/>
    <mergeCell ref="H877:I877"/>
    <mergeCell ref="J877:K877"/>
    <mergeCell ref="B878:F878"/>
    <mergeCell ref="H878:I878"/>
    <mergeCell ref="J878:K878"/>
    <mergeCell ref="H873:L873"/>
    <mergeCell ref="A874:L874"/>
    <mergeCell ref="A875:F875"/>
    <mergeCell ref="H875:I875"/>
    <mergeCell ref="J875:K875"/>
    <mergeCell ref="B876:F876"/>
    <mergeCell ref="H876:I876"/>
    <mergeCell ref="J876:K876"/>
    <mergeCell ref="B869:F869"/>
    <mergeCell ref="H869:I869"/>
    <mergeCell ref="J869:K869"/>
    <mergeCell ref="H870:K870"/>
    <mergeCell ref="H871:K871"/>
    <mergeCell ref="H872:K872"/>
    <mergeCell ref="H865:L865"/>
    <mergeCell ref="A866:L866"/>
    <mergeCell ref="A867:F867"/>
    <mergeCell ref="H867:I867"/>
    <mergeCell ref="J867:K867"/>
    <mergeCell ref="B868:F868"/>
    <mergeCell ref="H868:I868"/>
    <mergeCell ref="J868:K868"/>
    <mergeCell ref="B861:F861"/>
    <mergeCell ref="H861:I861"/>
    <mergeCell ref="J861:K861"/>
    <mergeCell ref="H862:K862"/>
    <mergeCell ref="H863:K863"/>
    <mergeCell ref="H864:K864"/>
    <mergeCell ref="H857:L857"/>
    <mergeCell ref="A858:L858"/>
    <mergeCell ref="A859:F859"/>
    <mergeCell ref="H859:I859"/>
    <mergeCell ref="J859:K859"/>
    <mergeCell ref="B860:F860"/>
    <mergeCell ref="H860:I860"/>
    <mergeCell ref="J860:K860"/>
    <mergeCell ref="B853:F853"/>
    <mergeCell ref="H853:I853"/>
    <mergeCell ref="J853:K853"/>
    <mergeCell ref="H854:K854"/>
    <mergeCell ref="H855:K855"/>
    <mergeCell ref="H856:K856"/>
    <mergeCell ref="H849:L849"/>
    <mergeCell ref="A850:L850"/>
    <mergeCell ref="A851:F851"/>
    <mergeCell ref="H851:I851"/>
    <mergeCell ref="J851:K851"/>
    <mergeCell ref="B852:F852"/>
    <mergeCell ref="H852:I852"/>
    <mergeCell ref="J852:K852"/>
    <mergeCell ref="B845:F845"/>
    <mergeCell ref="H845:I845"/>
    <mergeCell ref="J845:K845"/>
    <mergeCell ref="H846:K846"/>
    <mergeCell ref="H847:K847"/>
    <mergeCell ref="H848:K848"/>
    <mergeCell ref="A842:L842"/>
    <mergeCell ref="A843:F843"/>
    <mergeCell ref="H843:I843"/>
    <mergeCell ref="J843:K843"/>
    <mergeCell ref="B844:F844"/>
    <mergeCell ref="H844:I844"/>
    <mergeCell ref="J844:K844"/>
    <mergeCell ref="L835:L836"/>
    <mergeCell ref="D837:E837"/>
    <mergeCell ref="H838:K838"/>
    <mergeCell ref="H839:K839"/>
    <mergeCell ref="H840:K840"/>
    <mergeCell ref="H841:L841"/>
    <mergeCell ref="A835:B836"/>
    <mergeCell ref="C835:C836"/>
    <mergeCell ref="D835:E836"/>
    <mergeCell ref="F835:G835"/>
    <mergeCell ref="H835:I835"/>
    <mergeCell ref="J835:K835"/>
    <mergeCell ref="B833:C833"/>
    <mergeCell ref="D833:E833"/>
    <mergeCell ref="F833:G833"/>
    <mergeCell ref="H833:I833"/>
    <mergeCell ref="J833:K833"/>
    <mergeCell ref="H834:K834"/>
    <mergeCell ref="B830:F830"/>
    <mergeCell ref="H830:I830"/>
    <mergeCell ref="J830:K830"/>
    <mergeCell ref="H831:K831"/>
    <mergeCell ref="A832:C832"/>
    <mergeCell ref="D832:E832"/>
    <mergeCell ref="F832:G832"/>
    <mergeCell ref="H832:I832"/>
    <mergeCell ref="J832:K832"/>
    <mergeCell ref="H826:K826"/>
    <mergeCell ref="H827:K827"/>
    <mergeCell ref="A828:F828"/>
    <mergeCell ref="H828:I828"/>
    <mergeCell ref="J828:K828"/>
    <mergeCell ref="B829:F829"/>
    <mergeCell ref="H829:I829"/>
    <mergeCell ref="J829:K829"/>
    <mergeCell ref="B822:F822"/>
    <mergeCell ref="H822:I822"/>
    <mergeCell ref="J822:K822"/>
    <mergeCell ref="H823:K823"/>
    <mergeCell ref="H824:K824"/>
    <mergeCell ref="H825:K825"/>
    <mergeCell ref="B819:C819"/>
    <mergeCell ref="D819:E819"/>
    <mergeCell ref="H819:I819"/>
    <mergeCell ref="J819:K819"/>
    <mergeCell ref="H820:K820"/>
    <mergeCell ref="A821:F821"/>
    <mergeCell ref="H821:I821"/>
    <mergeCell ref="J821:K821"/>
    <mergeCell ref="A816:L816"/>
    <mergeCell ref="A817:C818"/>
    <mergeCell ref="D817:E818"/>
    <mergeCell ref="F817:G817"/>
    <mergeCell ref="H817:K817"/>
    <mergeCell ref="L817:L818"/>
    <mergeCell ref="H818:I818"/>
    <mergeCell ref="J818:K818"/>
    <mergeCell ref="L809:L810"/>
    <mergeCell ref="D811:E811"/>
    <mergeCell ref="H812:K812"/>
    <mergeCell ref="H813:K813"/>
    <mergeCell ref="H814:K814"/>
    <mergeCell ref="H815:L815"/>
    <mergeCell ref="A809:B810"/>
    <mergeCell ref="C809:C810"/>
    <mergeCell ref="D809:E810"/>
    <mergeCell ref="F809:G809"/>
    <mergeCell ref="H809:I809"/>
    <mergeCell ref="J809:K809"/>
    <mergeCell ref="B807:C807"/>
    <mergeCell ref="D807:E807"/>
    <mergeCell ref="F807:G807"/>
    <mergeCell ref="H807:I807"/>
    <mergeCell ref="J807:K807"/>
    <mergeCell ref="H808:K808"/>
    <mergeCell ref="H805:K805"/>
    <mergeCell ref="A806:C806"/>
    <mergeCell ref="D806:E806"/>
    <mergeCell ref="F806:G806"/>
    <mergeCell ref="H806:I806"/>
    <mergeCell ref="J806:K806"/>
    <mergeCell ref="H802:K802"/>
    <mergeCell ref="A803:F803"/>
    <mergeCell ref="H803:I803"/>
    <mergeCell ref="J803:K803"/>
    <mergeCell ref="B804:F804"/>
    <mergeCell ref="H804:I804"/>
    <mergeCell ref="J804:K804"/>
    <mergeCell ref="H798:K798"/>
    <mergeCell ref="H799:K799"/>
    <mergeCell ref="A800:F800"/>
    <mergeCell ref="H800:I800"/>
    <mergeCell ref="J800:K800"/>
    <mergeCell ref="B801:F801"/>
    <mergeCell ref="H801:I801"/>
    <mergeCell ref="J801:K801"/>
    <mergeCell ref="B794:F794"/>
    <mergeCell ref="H794:I794"/>
    <mergeCell ref="J794:K794"/>
    <mergeCell ref="H795:K795"/>
    <mergeCell ref="H796:K796"/>
    <mergeCell ref="H797:K797"/>
    <mergeCell ref="A792:F792"/>
    <mergeCell ref="H792:I792"/>
    <mergeCell ref="J792:K792"/>
    <mergeCell ref="B793:F793"/>
    <mergeCell ref="H793:I793"/>
    <mergeCell ref="J793:K793"/>
    <mergeCell ref="H787:K787"/>
    <mergeCell ref="H788:K788"/>
    <mergeCell ref="A789:D789"/>
    <mergeCell ref="H789:K789"/>
    <mergeCell ref="H790:L790"/>
    <mergeCell ref="A791:L791"/>
    <mergeCell ref="B785:F785"/>
    <mergeCell ref="H785:I785"/>
    <mergeCell ref="J785:K785"/>
    <mergeCell ref="B786:F786"/>
    <mergeCell ref="H786:I786"/>
    <mergeCell ref="J786:K786"/>
    <mergeCell ref="B783:F783"/>
    <mergeCell ref="H783:I783"/>
    <mergeCell ref="J783:K783"/>
    <mergeCell ref="B784:F784"/>
    <mergeCell ref="H784:I784"/>
    <mergeCell ref="J784:K784"/>
    <mergeCell ref="B781:F781"/>
    <mergeCell ref="H781:I781"/>
    <mergeCell ref="J781:K781"/>
    <mergeCell ref="B782:F782"/>
    <mergeCell ref="H782:I782"/>
    <mergeCell ref="J782:K782"/>
    <mergeCell ref="A779:F779"/>
    <mergeCell ref="H779:I779"/>
    <mergeCell ref="J779:K779"/>
    <mergeCell ref="B780:F780"/>
    <mergeCell ref="H780:I780"/>
    <mergeCell ref="J780:K780"/>
    <mergeCell ref="H774:K774"/>
    <mergeCell ref="H775:K775"/>
    <mergeCell ref="A776:D776"/>
    <mergeCell ref="H776:K776"/>
    <mergeCell ref="H777:L777"/>
    <mergeCell ref="A778:L778"/>
    <mergeCell ref="B772:F772"/>
    <mergeCell ref="H772:I772"/>
    <mergeCell ref="J772:K772"/>
    <mergeCell ref="B773:F773"/>
    <mergeCell ref="H773:I773"/>
    <mergeCell ref="J773:K773"/>
    <mergeCell ref="B770:F770"/>
    <mergeCell ref="H770:I770"/>
    <mergeCell ref="J770:K770"/>
    <mergeCell ref="B771:F771"/>
    <mergeCell ref="H771:I771"/>
    <mergeCell ref="J771:K771"/>
    <mergeCell ref="B768:F768"/>
    <mergeCell ref="H768:I768"/>
    <mergeCell ref="J768:K768"/>
    <mergeCell ref="B769:F769"/>
    <mergeCell ref="H769:I769"/>
    <mergeCell ref="J769:K769"/>
    <mergeCell ref="H764:L764"/>
    <mergeCell ref="A765:L765"/>
    <mergeCell ref="A766:F766"/>
    <mergeCell ref="H766:I766"/>
    <mergeCell ref="J766:K766"/>
    <mergeCell ref="B767:F767"/>
    <mergeCell ref="H767:I767"/>
    <mergeCell ref="J767:K767"/>
    <mergeCell ref="D760:F760"/>
    <mergeCell ref="H760:I760"/>
    <mergeCell ref="J760:K760"/>
    <mergeCell ref="H761:K761"/>
    <mergeCell ref="H762:K762"/>
    <mergeCell ref="H763:K763"/>
    <mergeCell ref="H754:K754"/>
    <mergeCell ref="H755:K755"/>
    <mergeCell ref="H756:K756"/>
    <mergeCell ref="H757:L757"/>
    <mergeCell ref="A758:L758"/>
    <mergeCell ref="A759:B759"/>
    <mergeCell ref="D759:F759"/>
    <mergeCell ref="H759:I759"/>
    <mergeCell ref="J759:K759"/>
    <mergeCell ref="A752:F752"/>
    <mergeCell ref="H752:I752"/>
    <mergeCell ref="J752:K752"/>
    <mergeCell ref="B753:F753"/>
    <mergeCell ref="H753:I753"/>
    <mergeCell ref="J753:K753"/>
    <mergeCell ref="H747:K747"/>
    <mergeCell ref="H748:K748"/>
    <mergeCell ref="A749:D749"/>
    <mergeCell ref="H749:K749"/>
    <mergeCell ref="H750:L750"/>
    <mergeCell ref="A751:L751"/>
    <mergeCell ref="A745:F745"/>
    <mergeCell ref="H745:I745"/>
    <mergeCell ref="J745:K745"/>
    <mergeCell ref="B746:F746"/>
    <mergeCell ref="H746:I746"/>
    <mergeCell ref="J746:K746"/>
    <mergeCell ref="H740:K740"/>
    <mergeCell ref="H741:K741"/>
    <mergeCell ref="A742:D742"/>
    <mergeCell ref="H742:K742"/>
    <mergeCell ref="H743:L743"/>
    <mergeCell ref="A744:L744"/>
    <mergeCell ref="A738:F738"/>
    <mergeCell ref="H738:I738"/>
    <mergeCell ref="J738:K738"/>
    <mergeCell ref="B739:F739"/>
    <mergeCell ref="H739:I739"/>
    <mergeCell ref="J739:K739"/>
    <mergeCell ref="H732:K732"/>
    <mergeCell ref="H733:K733"/>
    <mergeCell ref="A734:D735"/>
    <mergeCell ref="H734:K734"/>
    <mergeCell ref="H736:L736"/>
    <mergeCell ref="A737:L737"/>
    <mergeCell ref="A730:F730"/>
    <mergeCell ref="H730:I730"/>
    <mergeCell ref="J730:K730"/>
    <mergeCell ref="B731:F731"/>
    <mergeCell ref="H731:I731"/>
    <mergeCell ref="J731:K731"/>
    <mergeCell ref="H725:K725"/>
    <mergeCell ref="H726:K726"/>
    <mergeCell ref="A727:D727"/>
    <mergeCell ref="H727:K727"/>
    <mergeCell ref="H728:L728"/>
    <mergeCell ref="A729:L729"/>
    <mergeCell ref="A723:F723"/>
    <mergeCell ref="H723:I723"/>
    <mergeCell ref="J723:K723"/>
    <mergeCell ref="B724:F724"/>
    <mergeCell ref="H724:I724"/>
    <mergeCell ref="J724:K724"/>
    <mergeCell ref="H718:K718"/>
    <mergeCell ref="H719:K719"/>
    <mergeCell ref="A720:D720"/>
    <mergeCell ref="H720:K720"/>
    <mergeCell ref="H721:L721"/>
    <mergeCell ref="A722:L722"/>
    <mergeCell ref="A716:F716"/>
    <mergeCell ref="H716:I716"/>
    <mergeCell ref="J716:K716"/>
    <mergeCell ref="B717:F717"/>
    <mergeCell ref="H717:I717"/>
    <mergeCell ref="J717:K717"/>
    <mergeCell ref="H711:K711"/>
    <mergeCell ref="H712:K712"/>
    <mergeCell ref="A713:D713"/>
    <mergeCell ref="H713:K713"/>
    <mergeCell ref="H714:L714"/>
    <mergeCell ref="A715:L715"/>
    <mergeCell ref="A708:L708"/>
    <mergeCell ref="A709:F709"/>
    <mergeCell ref="H709:I709"/>
    <mergeCell ref="J709:K709"/>
    <mergeCell ref="B710:F710"/>
    <mergeCell ref="H710:I710"/>
    <mergeCell ref="J710:K710"/>
    <mergeCell ref="H702:K702"/>
    <mergeCell ref="H703:K703"/>
    <mergeCell ref="H704:K704"/>
    <mergeCell ref="H705:K705"/>
    <mergeCell ref="H706:K706"/>
    <mergeCell ref="H707:L707"/>
    <mergeCell ref="B699:C699"/>
    <mergeCell ref="D699:E699"/>
    <mergeCell ref="H699:I699"/>
    <mergeCell ref="J699:K699"/>
    <mergeCell ref="H700:K700"/>
    <mergeCell ref="H701:K701"/>
    <mergeCell ref="A696:L696"/>
    <mergeCell ref="A697:C698"/>
    <mergeCell ref="D697:E698"/>
    <mergeCell ref="F697:G697"/>
    <mergeCell ref="H697:K697"/>
    <mergeCell ref="L697:L698"/>
    <mergeCell ref="H698:I698"/>
    <mergeCell ref="J698:K698"/>
    <mergeCell ref="H690:K690"/>
    <mergeCell ref="H691:K691"/>
    <mergeCell ref="H692:K692"/>
    <mergeCell ref="H693:K693"/>
    <mergeCell ref="H694:K694"/>
    <mergeCell ref="H695:L695"/>
    <mergeCell ref="B687:C687"/>
    <mergeCell ref="D687:E687"/>
    <mergeCell ref="H687:I687"/>
    <mergeCell ref="J687:K687"/>
    <mergeCell ref="H688:K688"/>
    <mergeCell ref="H689:K689"/>
    <mergeCell ref="A685:C686"/>
    <mergeCell ref="D685:E686"/>
    <mergeCell ref="F685:G685"/>
    <mergeCell ref="H685:K685"/>
    <mergeCell ref="L685:L686"/>
    <mergeCell ref="H686:I686"/>
    <mergeCell ref="J686:K686"/>
    <mergeCell ref="H679:K679"/>
    <mergeCell ref="H680:K680"/>
    <mergeCell ref="H681:K681"/>
    <mergeCell ref="H682:K682"/>
    <mergeCell ref="H683:L683"/>
    <mergeCell ref="A684:L684"/>
    <mergeCell ref="B676:C676"/>
    <mergeCell ref="D676:E676"/>
    <mergeCell ref="H676:I676"/>
    <mergeCell ref="J676:K676"/>
    <mergeCell ref="H677:K677"/>
    <mergeCell ref="H678:K678"/>
    <mergeCell ref="H672:L672"/>
    <mergeCell ref="A673:L673"/>
    <mergeCell ref="A674:C675"/>
    <mergeCell ref="D674:E675"/>
    <mergeCell ref="F674:G674"/>
    <mergeCell ref="H674:K674"/>
    <mergeCell ref="L674:L675"/>
    <mergeCell ref="H675:I675"/>
    <mergeCell ref="J675:K675"/>
    <mergeCell ref="L665:L666"/>
    <mergeCell ref="D667:E667"/>
    <mergeCell ref="H668:K668"/>
    <mergeCell ref="H669:K669"/>
    <mergeCell ref="A670:D671"/>
    <mergeCell ref="H670:K670"/>
    <mergeCell ref="A665:B666"/>
    <mergeCell ref="C665:C666"/>
    <mergeCell ref="D665:E666"/>
    <mergeCell ref="F665:G665"/>
    <mergeCell ref="H665:I665"/>
    <mergeCell ref="J665:K665"/>
    <mergeCell ref="B663:C663"/>
    <mergeCell ref="D663:E663"/>
    <mergeCell ref="F663:G663"/>
    <mergeCell ref="H663:I663"/>
    <mergeCell ref="J663:K663"/>
    <mergeCell ref="H664:K664"/>
    <mergeCell ref="H661:K661"/>
    <mergeCell ref="A662:C662"/>
    <mergeCell ref="D662:E662"/>
    <mergeCell ref="F662:G662"/>
    <mergeCell ref="H662:I662"/>
    <mergeCell ref="J662:K662"/>
    <mergeCell ref="H657:K657"/>
    <mergeCell ref="H658:K658"/>
    <mergeCell ref="A659:F659"/>
    <mergeCell ref="H659:I659"/>
    <mergeCell ref="J659:K659"/>
    <mergeCell ref="B660:F660"/>
    <mergeCell ref="H660:I660"/>
    <mergeCell ref="J660:K660"/>
    <mergeCell ref="B653:F653"/>
    <mergeCell ref="H653:I653"/>
    <mergeCell ref="J653:K653"/>
    <mergeCell ref="H654:K654"/>
    <mergeCell ref="H655:K655"/>
    <mergeCell ref="H656:K656"/>
    <mergeCell ref="B650:C650"/>
    <mergeCell ref="D650:E650"/>
    <mergeCell ref="H650:I650"/>
    <mergeCell ref="J650:K650"/>
    <mergeCell ref="H651:K651"/>
    <mergeCell ref="A652:F652"/>
    <mergeCell ref="H652:I652"/>
    <mergeCell ref="J652:K652"/>
    <mergeCell ref="B648:C648"/>
    <mergeCell ref="D648:E648"/>
    <mergeCell ref="H648:I648"/>
    <mergeCell ref="J648:K648"/>
    <mergeCell ref="B649:C649"/>
    <mergeCell ref="D649:E649"/>
    <mergeCell ref="H649:I649"/>
    <mergeCell ref="J649:K649"/>
    <mergeCell ref="H644:L644"/>
    <mergeCell ref="A645:L645"/>
    <mergeCell ref="A646:C647"/>
    <mergeCell ref="D646:E647"/>
    <mergeCell ref="F646:G646"/>
    <mergeCell ref="H646:K646"/>
    <mergeCell ref="L646:L647"/>
    <mergeCell ref="H647:I647"/>
    <mergeCell ref="J647:K647"/>
    <mergeCell ref="B640:F640"/>
    <mergeCell ref="H640:I640"/>
    <mergeCell ref="J640:K640"/>
    <mergeCell ref="H641:K641"/>
    <mergeCell ref="H642:K642"/>
    <mergeCell ref="H643:K643"/>
    <mergeCell ref="H634:K634"/>
    <mergeCell ref="H635:K635"/>
    <mergeCell ref="H636:K636"/>
    <mergeCell ref="H637:K637"/>
    <mergeCell ref="H638:K638"/>
    <mergeCell ref="A639:F639"/>
    <mergeCell ref="H639:I639"/>
    <mergeCell ref="J639:K639"/>
    <mergeCell ref="H631:K631"/>
    <mergeCell ref="A632:F632"/>
    <mergeCell ref="H632:I632"/>
    <mergeCell ref="J632:K632"/>
    <mergeCell ref="B633:F633"/>
    <mergeCell ref="H633:I633"/>
    <mergeCell ref="J633:K633"/>
    <mergeCell ref="B629:C629"/>
    <mergeCell ref="D629:E629"/>
    <mergeCell ref="H629:I629"/>
    <mergeCell ref="J629:K629"/>
    <mergeCell ref="B630:C630"/>
    <mergeCell ref="D630:E630"/>
    <mergeCell ref="H630:I630"/>
    <mergeCell ref="J630:K630"/>
    <mergeCell ref="H625:L625"/>
    <mergeCell ref="A626:L626"/>
    <mergeCell ref="A627:C628"/>
    <mergeCell ref="D627:E628"/>
    <mergeCell ref="F627:G627"/>
    <mergeCell ref="H627:K627"/>
    <mergeCell ref="L627:L628"/>
    <mergeCell ref="H628:I628"/>
    <mergeCell ref="J628:K628"/>
    <mergeCell ref="L618:L619"/>
    <mergeCell ref="D620:E620"/>
    <mergeCell ref="D621:E621"/>
    <mergeCell ref="H622:K622"/>
    <mergeCell ref="H623:K623"/>
    <mergeCell ref="H624:K624"/>
    <mergeCell ref="H617:K617"/>
    <mergeCell ref="A618:B619"/>
    <mergeCell ref="C618:C619"/>
    <mergeCell ref="D618:E619"/>
    <mergeCell ref="F618:G618"/>
    <mergeCell ref="H618:I618"/>
    <mergeCell ref="J618:K618"/>
    <mergeCell ref="B615:C615"/>
    <mergeCell ref="D615:E615"/>
    <mergeCell ref="F615:G615"/>
    <mergeCell ref="H615:I615"/>
    <mergeCell ref="J615:K615"/>
    <mergeCell ref="B616:C616"/>
    <mergeCell ref="D616:E616"/>
    <mergeCell ref="F616:G616"/>
    <mergeCell ref="H616:I616"/>
    <mergeCell ref="J616:K616"/>
    <mergeCell ref="B612:F612"/>
    <mergeCell ref="H612:I612"/>
    <mergeCell ref="J612:K612"/>
    <mergeCell ref="H613:K613"/>
    <mergeCell ref="A614:C614"/>
    <mergeCell ref="D614:E614"/>
    <mergeCell ref="F614:G614"/>
    <mergeCell ref="H614:I614"/>
    <mergeCell ref="J614:K614"/>
    <mergeCell ref="B610:F610"/>
    <mergeCell ref="H610:I610"/>
    <mergeCell ref="J610:K610"/>
    <mergeCell ref="B611:F611"/>
    <mergeCell ref="H611:I611"/>
    <mergeCell ref="J611:K611"/>
    <mergeCell ref="H604:K604"/>
    <mergeCell ref="H605:K605"/>
    <mergeCell ref="H606:K606"/>
    <mergeCell ref="H607:K607"/>
    <mergeCell ref="H608:K608"/>
    <mergeCell ref="A609:F609"/>
    <mergeCell ref="H609:I609"/>
    <mergeCell ref="J609:K609"/>
    <mergeCell ref="H601:K601"/>
    <mergeCell ref="A602:F602"/>
    <mergeCell ref="H602:I602"/>
    <mergeCell ref="J602:K602"/>
    <mergeCell ref="B603:F603"/>
    <mergeCell ref="H603:I603"/>
    <mergeCell ref="J603:K603"/>
    <mergeCell ref="B599:C599"/>
    <mergeCell ref="D599:E599"/>
    <mergeCell ref="H599:I599"/>
    <mergeCell ref="J599:K599"/>
    <mergeCell ref="B600:C600"/>
    <mergeCell ref="D600:E600"/>
    <mergeCell ref="H600:I600"/>
    <mergeCell ref="J600:K600"/>
    <mergeCell ref="B597:C597"/>
    <mergeCell ref="D597:E597"/>
    <mergeCell ref="H597:I597"/>
    <mergeCell ref="J597:K597"/>
    <mergeCell ref="B598:C598"/>
    <mergeCell ref="D598:E598"/>
    <mergeCell ref="H598:I598"/>
    <mergeCell ref="J598:K598"/>
    <mergeCell ref="H593:L593"/>
    <mergeCell ref="A594:L594"/>
    <mergeCell ref="A595:C596"/>
    <mergeCell ref="D595:E596"/>
    <mergeCell ref="F595:G595"/>
    <mergeCell ref="H595:K595"/>
    <mergeCell ref="L595:L596"/>
    <mergeCell ref="H596:I596"/>
    <mergeCell ref="J596:K596"/>
    <mergeCell ref="B589:F589"/>
    <mergeCell ref="H589:I589"/>
    <mergeCell ref="J589:K589"/>
    <mergeCell ref="H590:K590"/>
    <mergeCell ref="H591:K591"/>
    <mergeCell ref="H592:K592"/>
    <mergeCell ref="H583:K583"/>
    <mergeCell ref="H584:K584"/>
    <mergeCell ref="H585:K585"/>
    <mergeCell ref="H586:K586"/>
    <mergeCell ref="H587:K587"/>
    <mergeCell ref="A588:F588"/>
    <mergeCell ref="H588:I588"/>
    <mergeCell ref="J588:K588"/>
    <mergeCell ref="H580:K580"/>
    <mergeCell ref="A581:F581"/>
    <mergeCell ref="H581:I581"/>
    <mergeCell ref="J581:K581"/>
    <mergeCell ref="B582:F582"/>
    <mergeCell ref="H582:I582"/>
    <mergeCell ref="J582:K582"/>
    <mergeCell ref="B578:C578"/>
    <mergeCell ref="D578:E578"/>
    <mergeCell ref="H578:I578"/>
    <mergeCell ref="J578:K578"/>
    <mergeCell ref="B579:C579"/>
    <mergeCell ref="D579:E579"/>
    <mergeCell ref="H579:I579"/>
    <mergeCell ref="J579:K579"/>
    <mergeCell ref="H573:K573"/>
    <mergeCell ref="H574:L574"/>
    <mergeCell ref="A575:L575"/>
    <mergeCell ref="A576:C577"/>
    <mergeCell ref="D576:E577"/>
    <mergeCell ref="F576:G576"/>
    <mergeCell ref="H576:K576"/>
    <mergeCell ref="L576:L577"/>
    <mergeCell ref="H577:I577"/>
    <mergeCell ref="J577:K577"/>
    <mergeCell ref="H567:K567"/>
    <mergeCell ref="H568:K568"/>
    <mergeCell ref="H569:K569"/>
    <mergeCell ref="H570:K570"/>
    <mergeCell ref="H571:K571"/>
    <mergeCell ref="H572:K572"/>
    <mergeCell ref="B565:C565"/>
    <mergeCell ref="D565:E565"/>
    <mergeCell ref="H565:I565"/>
    <mergeCell ref="J565:K565"/>
    <mergeCell ref="B566:C566"/>
    <mergeCell ref="D566:E566"/>
    <mergeCell ref="H566:I566"/>
    <mergeCell ref="J566:K566"/>
    <mergeCell ref="H561:L561"/>
    <mergeCell ref="A562:L562"/>
    <mergeCell ref="A563:C564"/>
    <mergeCell ref="D563:E564"/>
    <mergeCell ref="F563:G563"/>
    <mergeCell ref="H563:K563"/>
    <mergeCell ref="L563:L564"/>
    <mergeCell ref="H564:I564"/>
    <mergeCell ref="J564:K564"/>
    <mergeCell ref="L553:L554"/>
    <mergeCell ref="D555:E555"/>
    <mergeCell ref="D556:E556"/>
    <mergeCell ref="H557:K557"/>
    <mergeCell ref="H558:K558"/>
    <mergeCell ref="A559:D560"/>
    <mergeCell ref="H559:K559"/>
    <mergeCell ref="H552:K552"/>
    <mergeCell ref="A553:B554"/>
    <mergeCell ref="C553:C554"/>
    <mergeCell ref="D553:E554"/>
    <mergeCell ref="F553:G553"/>
    <mergeCell ref="H553:I553"/>
    <mergeCell ref="J553:K553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H548:K548"/>
    <mergeCell ref="A549:C549"/>
    <mergeCell ref="D549:E549"/>
    <mergeCell ref="F549:G549"/>
    <mergeCell ref="H549:I549"/>
    <mergeCell ref="J549:K549"/>
    <mergeCell ref="H545:K545"/>
    <mergeCell ref="A546:F546"/>
    <mergeCell ref="H546:I546"/>
    <mergeCell ref="J546:K546"/>
    <mergeCell ref="B547:F547"/>
    <mergeCell ref="H547:I547"/>
    <mergeCell ref="J547:K547"/>
    <mergeCell ref="B543:F543"/>
    <mergeCell ref="H543:I543"/>
    <mergeCell ref="J543:K543"/>
    <mergeCell ref="B544:F544"/>
    <mergeCell ref="H544:I544"/>
    <mergeCell ref="J544:K544"/>
    <mergeCell ref="H539:K539"/>
    <mergeCell ref="H540:K540"/>
    <mergeCell ref="A541:F541"/>
    <mergeCell ref="H541:I541"/>
    <mergeCell ref="J541:K541"/>
    <mergeCell ref="B542:F542"/>
    <mergeCell ref="H542:I542"/>
    <mergeCell ref="J542:K542"/>
    <mergeCell ref="B535:F535"/>
    <mergeCell ref="H535:I535"/>
    <mergeCell ref="J535:K535"/>
    <mergeCell ref="H536:K536"/>
    <mergeCell ref="H537:K537"/>
    <mergeCell ref="H538:K538"/>
    <mergeCell ref="B532:C532"/>
    <mergeCell ref="D532:E532"/>
    <mergeCell ref="H532:I532"/>
    <mergeCell ref="J532:K532"/>
    <mergeCell ref="H533:K533"/>
    <mergeCell ref="A534:F534"/>
    <mergeCell ref="H534:I534"/>
    <mergeCell ref="J534:K534"/>
    <mergeCell ref="B530:C530"/>
    <mergeCell ref="D530:E530"/>
    <mergeCell ref="H530:I530"/>
    <mergeCell ref="J530:K530"/>
    <mergeCell ref="B531:C531"/>
    <mergeCell ref="D531:E531"/>
    <mergeCell ref="H531:I531"/>
    <mergeCell ref="J531:K531"/>
    <mergeCell ref="B528:C528"/>
    <mergeCell ref="D528:E528"/>
    <mergeCell ref="H528:I528"/>
    <mergeCell ref="J528:K528"/>
    <mergeCell ref="B529:C529"/>
    <mergeCell ref="D529:E529"/>
    <mergeCell ref="H529:I529"/>
    <mergeCell ref="J529:K529"/>
    <mergeCell ref="H524:L524"/>
    <mergeCell ref="A525:L525"/>
    <mergeCell ref="A526:C527"/>
    <mergeCell ref="D526:E527"/>
    <mergeCell ref="F526:G526"/>
    <mergeCell ref="H526:K526"/>
    <mergeCell ref="L526:L527"/>
    <mergeCell ref="H527:I527"/>
    <mergeCell ref="J527:K527"/>
    <mergeCell ref="L516:L517"/>
    <mergeCell ref="D518:E518"/>
    <mergeCell ref="D519:E519"/>
    <mergeCell ref="H520:K520"/>
    <mergeCell ref="H521:K521"/>
    <mergeCell ref="A522:D523"/>
    <mergeCell ref="H522:K522"/>
    <mergeCell ref="H515:K515"/>
    <mergeCell ref="A516:B517"/>
    <mergeCell ref="C516:C517"/>
    <mergeCell ref="D516:E517"/>
    <mergeCell ref="F516:G516"/>
    <mergeCell ref="H516:I516"/>
    <mergeCell ref="J516:K516"/>
    <mergeCell ref="B513:C513"/>
    <mergeCell ref="D513:E513"/>
    <mergeCell ref="F513:G513"/>
    <mergeCell ref="H513:I513"/>
    <mergeCell ref="J513:K513"/>
    <mergeCell ref="B514:C514"/>
    <mergeCell ref="D514:E514"/>
    <mergeCell ref="F514:G514"/>
    <mergeCell ref="H514:I514"/>
    <mergeCell ref="J514:K514"/>
    <mergeCell ref="H511:K511"/>
    <mergeCell ref="A512:C512"/>
    <mergeCell ref="D512:E512"/>
    <mergeCell ref="F512:G512"/>
    <mergeCell ref="H512:I512"/>
    <mergeCell ref="J512:K512"/>
    <mergeCell ref="H508:K508"/>
    <mergeCell ref="A509:F509"/>
    <mergeCell ref="H509:I509"/>
    <mergeCell ref="J509:K509"/>
    <mergeCell ref="B510:F510"/>
    <mergeCell ref="H510:I510"/>
    <mergeCell ref="J510:K510"/>
    <mergeCell ref="B506:F506"/>
    <mergeCell ref="H506:I506"/>
    <mergeCell ref="J506:K506"/>
    <mergeCell ref="B507:F507"/>
    <mergeCell ref="H507:I507"/>
    <mergeCell ref="J507:K507"/>
    <mergeCell ref="H502:K502"/>
    <mergeCell ref="H503:K503"/>
    <mergeCell ref="A504:F504"/>
    <mergeCell ref="H504:I504"/>
    <mergeCell ref="J504:K504"/>
    <mergeCell ref="B505:F505"/>
    <mergeCell ref="H505:I505"/>
    <mergeCell ref="J505:K505"/>
    <mergeCell ref="B498:F498"/>
    <mergeCell ref="H498:I498"/>
    <mergeCell ref="J498:K498"/>
    <mergeCell ref="H499:K499"/>
    <mergeCell ref="H500:K500"/>
    <mergeCell ref="H501:K501"/>
    <mergeCell ref="B495:C495"/>
    <mergeCell ref="D495:E495"/>
    <mergeCell ref="H495:I495"/>
    <mergeCell ref="J495:K495"/>
    <mergeCell ref="H496:K496"/>
    <mergeCell ref="A497:F497"/>
    <mergeCell ref="H497:I497"/>
    <mergeCell ref="J497:K497"/>
    <mergeCell ref="B493:C493"/>
    <mergeCell ref="D493:E493"/>
    <mergeCell ref="H493:I493"/>
    <mergeCell ref="J493:K493"/>
    <mergeCell ref="B494:C494"/>
    <mergeCell ref="D494:E494"/>
    <mergeCell ref="H494:I494"/>
    <mergeCell ref="J494:K494"/>
    <mergeCell ref="B491:C491"/>
    <mergeCell ref="D491:E491"/>
    <mergeCell ref="H491:I491"/>
    <mergeCell ref="J491:K491"/>
    <mergeCell ref="B492:C492"/>
    <mergeCell ref="D492:E492"/>
    <mergeCell ref="H492:I492"/>
    <mergeCell ref="J492:K492"/>
    <mergeCell ref="H486:K486"/>
    <mergeCell ref="H487:L487"/>
    <mergeCell ref="A488:L488"/>
    <mergeCell ref="A489:C490"/>
    <mergeCell ref="D489:E490"/>
    <mergeCell ref="F489:G489"/>
    <mergeCell ref="H489:K489"/>
    <mergeCell ref="L489:L490"/>
    <mergeCell ref="H490:I490"/>
    <mergeCell ref="J490:K490"/>
    <mergeCell ref="H480:K480"/>
    <mergeCell ref="H481:K481"/>
    <mergeCell ref="H482:K482"/>
    <mergeCell ref="H483:K483"/>
    <mergeCell ref="H484:K484"/>
    <mergeCell ref="H485:K485"/>
    <mergeCell ref="H477:K477"/>
    <mergeCell ref="A478:F478"/>
    <mergeCell ref="H478:I478"/>
    <mergeCell ref="J478:K478"/>
    <mergeCell ref="B479:F479"/>
    <mergeCell ref="H479:I479"/>
    <mergeCell ref="J479:K479"/>
    <mergeCell ref="B475:C475"/>
    <mergeCell ref="D475:E475"/>
    <mergeCell ref="H475:I475"/>
    <mergeCell ref="J475:K475"/>
    <mergeCell ref="B476:C476"/>
    <mergeCell ref="D476:E476"/>
    <mergeCell ref="H476:I476"/>
    <mergeCell ref="J476:K476"/>
    <mergeCell ref="B473:C473"/>
    <mergeCell ref="D473:E473"/>
    <mergeCell ref="H473:I473"/>
    <mergeCell ref="J473:K473"/>
    <mergeCell ref="B474:C474"/>
    <mergeCell ref="D474:E474"/>
    <mergeCell ref="H474:I474"/>
    <mergeCell ref="J474:K474"/>
    <mergeCell ref="B471:C471"/>
    <mergeCell ref="D471:E471"/>
    <mergeCell ref="H471:I471"/>
    <mergeCell ref="J471:K471"/>
    <mergeCell ref="B472:C472"/>
    <mergeCell ref="D472:E472"/>
    <mergeCell ref="H472:I472"/>
    <mergeCell ref="J472:K472"/>
    <mergeCell ref="A469:C470"/>
    <mergeCell ref="D469:E470"/>
    <mergeCell ref="F469:G469"/>
    <mergeCell ref="H469:K469"/>
    <mergeCell ref="L469:L470"/>
    <mergeCell ref="H470:I470"/>
    <mergeCell ref="J470:K470"/>
    <mergeCell ref="H463:K463"/>
    <mergeCell ref="H464:K464"/>
    <mergeCell ref="H465:K465"/>
    <mergeCell ref="H466:K466"/>
    <mergeCell ref="H467:L467"/>
    <mergeCell ref="A468:L468"/>
    <mergeCell ref="B459:F459"/>
    <mergeCell ref="H459:I459"/>
    <mergeCell ref="J459:K459"/>
    <mergeCell ref="H460:K460"/>
    <mergeCell ref="H461:K461"/>
    <mergeCell ref="H462:K462"/>
    <mergeCell ref="B456:C456"/>
    <mergeCell ref="D456:E456"/>
    <mergeCell ref="H456:I456"/>
    <mergeCell ref="J456:K456"/>
    <mergeCell ref="H457:K457"/>
    <mergeCell ref="A458:F458"/>
    <mergeCell ref="H458:I458"/>
    <mergeCell ref="J458:K458"/>
    <mergeCell ref="B454:C454"/>
    <mergeCell ref="D454:E454"/>
    <mergeCell ref="H454:I454"/>
    <mergeCell ref="J454:K454"/>
    <mergeCell ref="B455:C455"/>
    <mergeCell ref="D455:E455"/>
    <mergeCell ref="H455:I455"/>
    <mergeCell ref="J455:K455"/>
    <mergeCell ref="B452:C452"/>
    <mergeCell ref="D452:E452"/>
    <mergeCell ref="H452:I452"/>
    <mergeCell ref="J452:K452"/>
    <mergeCell ref="B453:C453"/>
    <mergeCell ref="D453:E453"/>
    <mergeCell ref="H453:I453"/>
    <mergeCell ref="J453:K453"/>
    <mergeCell ref="A450:C451"/>
    <mergeCell ref="D450:E451"/>
    <mergeCell ref="F450:G450"/>
    <mergeCell ref="H450:K450"/>
    <mergeCell ref="L450:L451"/>
    <mergeCell ref="H451:I451"/>
    <mergeCell ref="J451:K451"/>
    <mergeCell ref="H444:K444"/>
    <mergeCell ref="H445:K445"/>
    <mergeCell ref="H446:K446"/>
    <mergeCell ref="H447:K447"/>
    <mergeCell ref="H448:L448"/>
    <mergeCell ref="A449:L449"/>
    <mergeCell ref="B440:F440"/>
    <mergeCell ref="H440:I440"/>
    <mergeCell ref="J440:K440"/>
    <mergeCell ref="H441:K441"/>
    <mergeCell ref="H442:K442"/>
    <mergeCell ref="H443:K443"/>
    <mergeCell ref="B437:C437"/>
    <mergeCell ref="D437:E437"/>
    <mergeCell ref="H437:I437"/>
    <mergeCell ref="J437:K437"/>
    <mergeCell ref="H438:K438"/>
    <mergeCell ref="A439:F439"/>
    <mergeCell ref="H439:I439"/>
    <mergeCell ref="J439:K439"/>
    <mergeCell ref="B435:C435"/>
    <mergeCell ref="D435:E435"/>
    <mergeCell ref="H435:I435"/>
    <mergeCell ref="J435:K435"/>
    <mergeCell ref="B436:C436"/>
    <mergeCell ref="D436:E436"/>
    <mergeCell ref="H436:I436"/>
    <mergeCell ref="J436:K436"/>
    <mergeCell ref="B433:C433"/>
    <mergeCell ref="D433:E433"/>
    <mergeCell ref="H433:I433"/>
    <mergeCell ref="J433:K433"/>
    <mergeCell ref="B434:C434"/>
    <mergeCell ref="D434:E434"/>
    <mergeCell ref="H434:I434"/>
    <mergeCell ref="J434:K434"/>
    <mergeCell ref="A431:C432"/>
    <mergeCell ref="D431:E432"/>
    <mergeCell ref="F431:G431"/>
    <mergeCell ref="H431:K431"/>
    <mergeCell ref="L431:L432"/>
    <mergeCell ref="H432:I432"/>
    <mergeCell ref="J432:K432"/>
    <mergeCell ref="H425:K425"/>
    <mergeCell ref="H426:K426"/>
    <mergeCell ref="H427:K427"/>
    <mergeCell ref="H428:K428"/>
    <mergeCell ref="H429:L429"/>
    <mergeCell ref="A430:L430"/>
    <mergeCell ref="B421:F421"/>
    <mergeCell ref="H421:I421"/>
    <mergeCell ref="J421:K421"/>
    <mergeCell ref="H422:K422"/>
    <mergeCell ref="H423:K423"/>
    <mergeCell ref="H424:K424"/>
    <mergeCell ref="B418:C418"/>
    <mergeCell ref="D418:E418"/>
    <mergeCell ref="H418:I418"/>
    <mergeCell ref="J418:K418"/>
    <mergeCell ref="H419:K419"/>
    <mergeCell ref="A420:F420"/>
    <mergeCell ref="H420:I420"/>
    <mergeCell ref="J420:K420"/>
    <mergeCell ref="A415:L415"/>
    <mergeCell ref="A416:C417"/>
    <mergeCell ref="D416:E417"/>
    <mergeCell ref="F416:G416"/>
    <mergeCell ref="H416:K416"/>
    <mergeCell ref="L416:L417"/>
    <mergeCell ref="H417:I417"/>
    <mergeCell ref="J417:K417"/>
    <mergeCell ref="H409:K409"/>
    <mergeCell ref="H410:K410"/>
    <mergeCell ref="H411:K411"/>
    <mergeCell ref="H412:K412"/>
    <mergeCell ref="H413:K413"/>
    <mergeCell ref="H414:L414"/>
    <mergeCell ref="B406:C406"/>
    <mergeCell ref="D406:E406"/>
    <mergeCell ref="H406:I406"/>
    <mergeCell ref="J406:K406"/>
    <mergeCell ref="H407:K407"/>
    <mergeCell ref="H408:K408"/>
    <mergeCell ref="A403:L403"/>
    <mergeCell ref="A404:C405"/>
    <mergeCell ref="D404:E405"/>
    <mergeCell ref="F404:G404"/>
    <mergeCell ref="H404:K404"/>
    <mergeCell ref="L404:L405"/>
    <mergeCell ref="H405:I405"/>
    <mergeCell ref="J405:K405"/>
    <mergeCell ref="H397:K397"/>
    <mergeCell ref="H398:K398"/>
    <mergeCell ref="H399:K399"/>
    <mergeCell ref="H400:K400"/>
    <mergeCell ref="H401:K401"/>
    <mergeCell ref="H402:L402"/>
    <mergeCell ref="B394:C394"/>
    <mergeCell ref="D394:E394"/>
    <mergeCell ref="H394:I394"/>
    <mergeCell ref="J394:K394"/>
    <mergeCell ref="H395:K395"/>
    <mergeCell ref="H396:K396"/>
    <mergeCell ref="H389:K389"/>
    <mergeCell ref="H390:L390"/>
    <mergeCell ref="A391:L391"/>
    <mergeCell ref="A392:C393"/>
    <mergeCell ref="D392:E393"/>
    <mergeCell ref="F392:G392"/>
    <mergeCell ref="H392:K392"/>
    <mergeCell ref="L392:L393"/>
    <mergeCell ref="H393:I393"/>
    <mergeCell ref="J393:K393"/>
    <mergeCell ref="H383:K383"/>
    <mergeCell ref="H384:K384"/>
    <mergeCell ref="H385:K385"/>
    <mergeCell ref="H386:K386"/>
    <mergeCell ref="H387:K387"/>
    <mergeCell ref="H388:K388"/>
    <mergeCell ref="B381:C381"/>
    <mergeCell ref="D381:E381"/>
    <mergeCell ref="H381:I381"/>
    <mergeCell ref="J381:K381"/>
    <mergeCell ref="B382:C382"/>
    <mergeCell ref="D382:E382"/>
    <mergeCell ref="H382:I382"/>
    <mergeCell ref="J382:K382"/>
    <mergeCell ref="H376:K376"/>
    <mergeCell ref="H377:L377"/>
    <mergeCell ref="A378:L378"/>
    <mergeCell ref="A379:C380"/>
    <mergeCell ref="D379:E380"/>
    <mergeCell ref="F379:G379"/>
    <mergeCell ref="H379:K379"/>
    <mergeCell ref="L379:L380"/>
    <mergeCell ref="H380:I380"/>
    <mergeCell ref="J380:K380"/>
    <mergeCell ref="H370:K370"/>
    <mergeCell ref="H371:K371"/>
    <mergeCell ref="H372:K372"/>
    <mergeCell ref="H373:K373"/>
    <mergeCell ref="H374:K374"/>
    <mergeCell ref="H375:K375"/>
    <mergeCell ref="H367:K367"/>
    <mergeCell ref="A368:F368"/>
    <mergeCell ref="H368:I368"/>
    <mergeCell ref="J368:K368"/>
    <mergeCell ref="B369:F369"/>
    <mergeCell ref="H369:I369"/>
    <mergeCell ref="J369:K369"/>
    <mergeCell ref="B365:C365"/>
    <mergeCell ref="D365:E365"/>
    <mergeCell ref="H365:I365"/>
    <mergeCell ref="J365:K365"/>
    <mergeCell ref="B366:C366"/>
    <mergeCell ref="D366:E366"/>
    <mergeCell ref="H366:I366"/>
    <mergeCell ref="J366:K366"/>
    <mergeCell ref="H360:K360"/>
    <mergeCell ref="H361:L361"/>
    <mergeCell ref="A362:L362"/>
    <mergeCell ref="A363:C364"/>
    <mergeCell ref="D363:E364"/>
    <mergeCell ref="F363:G363"/>
    <mergeCell ref="H363:K363"/>
    <mergeCell ref="L363:L364"/>
    <mergeCell ref="H364:I364"/>
    <mergeCell ref="J364:K364"/>
    <mergeCell ref="H354:K354"/>
    <mergeCell ref="H355:K355"/>
    <mergeCell ref="H356:K356"/>
    <mergeCell ref="H357:K357"/>
    <mergeCell ref="H358:K358"/>
    <mergeCell ref="H359:K359"/>
    <mergeCell ref="H351:K351"/>
    <mergeCell ref="A352:F352"/>
    <mergeCell ref="H352:I352"/>
    <mergeCell ref="J352:K352"/>
    <mergeCell ref="B353:F353"/>
    <mergeCell ref="H353:I353"/>
    <mergeCell ref="J353:K353"/>
    <mergeCell ref="B349:C349"/>
    <mergeCell ref="D349:E349"/>
    <mergeCell ref="H349:I349"/>
    <mergeCell ref="J349:K349"/>
    <mergeCell ref="B350:C350"/>
    <mergeCell ref="D350:E350"/>
    <mergeCell ref="H350:I350"/>
    <mergeCell ref="J350:K350"/>
    <mergeCell ref="H344:K344"/>
    <mergeCell ref="H345:L345"/>
    <mergeCell ref="A346:L346"/>
    <mergeCell ref="A347:C348"/>
    <mergeCell ref="D347:E348"/>
    <mergeCell ref="F347:G347"/>
    <mergeCell ref="H347:K347"/>
    <mergeCell ref="L347:L348"/>
    <mergeCell ref="H348:I348"/>
    <mergeCell ref="J348:K348"/>
    <mergeCell ref="H338:K338"/>
    <mergeCell ref="H339:K339"/>
    <mergeCell ref="H340:K340"/>
    <mergeCell ref="H341:K341"/>
    <mergeCell ref="H342:K342"/>
    <mergeCell ref="H343:K343"/>
    <mergeCell ref="H335:K335"/>
    <mergeCell ref="A336:F336"/>
    <mergeCell ref="H336:I336"/>
    <mergeCell ref="J336:K336"/>
    <mergeCell ref="B337:F337"/>
    <mergeCell ref="H337:I337"/>
    <mergeCell ref="J337:K337"/>
    <mergeCell ref="B333:C333"/>
    <mergeCell ref="D333:E333"/>
    <mergeCell ref="H333:I333"/>
    <mergeCell ref="J333:K333"/>
    <mergeCell ref="B334:C334"/>
    <mergeCell ref="D334:E334"/>
    <mergeCell ref="H334:I334"/>
    <mergeCell ref="J334:K334"/>
    <mergeCell ref="H328:K328"/>
    <mergeCell ref="H329:L329"/>
    <mergeCell ref="A330:L330"/>
    <mergeCell ref="A331:C332"/>
    <mergeCell ref="D331:E332"/>
    <mergeCell ref="F331:G331"/>
    <mergeCell ref="H331:K331"/>
    <mergeCell ref="L331:L332"/>
    <mergeCell ref="H332:I332"/>
    <mergeCell ref="J332:K332"/>
    <mergeCell ref="H322:K322"/>
    <mergeCell ref="H323:K323"/>
    <mergeCell ref="H324:K324"/>
    <mergeCell ref="H325:K325"/>
    <mergeCell ref="H326:K326"/>
    <mergeCell ref="H327:K327"/>
    <mergeCell ref="H319:K319"/>
    <mergeCell ref="A320:F320"/>
    <mergeCell ref="H320:I320"/>
    <mergeCell ref="J320:K320"/>
    <mergeCell ref="B321:F321"/>
    <mergeCell ref="H321:I321"/>
    <mergeCell ref="J321:K321"/>
    <mergeCell ref="B317:C317"/>
    <mergeCell ref="D317:E317"/>
    <mergeCell ref="H317:I317"/>
    <mergeCell ref="J317:K317"/>
    <mergeCell ref="B318:C318"/>
    <mergeCell ref="D318:E318"/>
    <mergeCell ref="H318:I318"/>
    <mergeCell ref="J318:K318"/>
    <mergeCell ref="H312:K312"/>
    <mergeCell ref="H313:L313"/>
    <mergeCell ref="A314:L314"/>
    <mergeCell ref="A315:C316"/>
    <mergeCell ref="D315:E316"/>
    <mergeCell ref="F315:G315"/>
    <mergeCell ref="H315:K315"/>
    <mergeCell ref="L315:L316"/>
    <mergeCell ref="H316:I316"/>
    <mergeCell ref="J316:K316"/>
    <mergeCell ref="H306:K306"/>
    <mergeCell ref="H307:K307"/>
    <mergeCell ref="H308:K308"/>
    <mergeCell ref="H309:K309"/>
    <mergeCell ref="H310:K310"/>
    <mergeCell ref="H311:K311"/>
    <mergeCell ref="H303:K303"/>
    <mergeCell ref="A304:F304"/>
    <mergeCell ref="H304:I304"/>
    <mergeCell ref="J304:K304"/>
    <mergeCell ref="B305:F305"/>
    <mergeCell ref="H305:I305"/>
    <mergeCell ref="J305:K305"/>
    <mergeCell ref="B301:C301"/>
    <mergeCell ref="D301:E301"/>
    <mergeCell ref="H301:I301"/>
    <mergeCell ref="J301:K301"/>
    <mergeCell ref="B302:C302"/>
    <mergeCell ref="D302:E302"/>
    <mergeCell ref="H302:I302"/>
    <mergeCell ref="J302:K302"/>
    <mergeCell ref="H296:K296"/>
    <mergeCell ref="H297:L297"/>
    <mergeCell ref="A298:L298"/>
    <mergeCell ref="A299:C300"/>
    <mergeCell ref="D299:E300"/>
    <mergeCell ref="F299:G299"/>
    <mergeCell ref="H299:K299"/>
    <mergeCell ref="L299:L300"/>
    <mergeCell ref="H300:I300"/>
    <mergeCell ref="J300:K300"/>
    <mergeCell ref="H290:K290"/>
    <mergeCell ref="H291:K291"/>
    <mergeCell ref="H292:K292"/>
    <mergeCell ref="H293:K293"/>
    <mergeCell ref="H294:K294"/>
    <mergeCell ref="H295:K295"/>
    <mergeCell ref="H287:K287"/>
    <mergeCell ref="A288:F288"/>
    <mergeCell ref="H288:I288"/>
    <mergeCell ref="J288:K288"/>
    <mergeCell ref="B289:F289"/>
    <mergeCell ref="H289:I289"/>
    <mergeCell ref="J289:K289"/>
    <mergeCell ref="B285:C285"/>
    <mergeCell ref="D285:E285"/>
    <mergeCell ref="H285:I285"/>
    <mergeCell ref="J285:K285"/>
    <mergeCell ref="B286:C286"/>
    <mergeCell ref="D286:E286"/>
    <mergeCell ref="H286:I286"/>
    <mergeCell ref="J286:K286"/>
    <mergeCell ref="H280:K280"/>
    <mergeCell ref="H281:L281"/>
    <mergeCell ref="A282:L282"/>
    <mergeCell ref="A283:C284"/>
    <mergeCell ref="D283:E284"/>
    <mergeCell ref="F283:G283"/>
    <mergeCell ref="H283:K283"/>
    <mergeCell ref="L283:L284"/>
    <mergeCell ref="H284:I284"/>
    <mergeCell ref="J284:K284"/>
    <mergeCell ref="H274:K274"/>
    <mergeCell ref="H275:K275"/>
    <mergeCell ref="H276:K276"/>
    <mergeCell ref="H277:K277"/>
    <mergeCell ref="H278:K278"/>
    <mergeCell ref="H279:K279"/>
    <mergeCell ref="H271:K271"/>
    <mergeCell ref="A272:F272"/>
    <mergeCell ref="H272:I272"/>
    <mergeCell ref="J272:K272"/>
    <mergeCell ref="B273:F273"/>
    <mergeCell ref="H273:I273"/>
    <mergeCell ref="J273:K273"/>
    <mergeCell ref="B269:C269"/>
    <mergeCell ref="D269:E269"/>
    <mergeCell ref="H269:I269"/>
    <mergeCell ref="J269:K269"/>
    <mergeCell ref="B270:C270"/>
    <mergeCell ref="D270:E270"/>
    <mergeCell ref="H270:I270"/>
    <mergeCell ref="J270:K270"/>
    <mergeCell ref="H264:K264"/>
    <mergeCell ref="H265:L265"/>
    <mergeCell ref="A266:L266"/>
    <mergeCell ref="A267:C268"/>
    <mergeCell ref="D267:E268"/>
    <mergeCell ref="F267:G267"/>
    <mergeCell ref="H267:K267"/>
    <mergeCell ref="L267:L268"/>
    <mergeCell ref="H268:I268"/>
    <mergeCell ref="J268:K268"/>
    <mergeCell ref="H258:K258"/>
    <mergeCell ref="H259:K259"/>
    <mergeCell ref="H260:K260"/>
    <mergeCell ref="H261:K261"/>
    <mergeCell ref="H262:K262"/>
    <mergeCell ref="H263:K263"/>
    <mergeCell ref="H255:K255"/>
    <mergeCell ref="A256:F256"/>
    <mergeCell ref="H256:I256"/>
    <mergeCell ref="J256:K256"/>
    <mergeCell ref="B257:F257"/>
    <mergeCell ref="H257:I257"/>
    <mergeCell ref="J257:K257"/>
    <mergeCell ref="B253:C253"/>
    <mergeCell ref="D253:E253"/>
    <mergeCell ref="H253:I253"/>
    <mergeCell ref="J253:K253"/>
    <mergeCell ref="B254:C254"/>
    <mergeCell ref="D254:E254"/>
    <mergeCell ref="H254:I254"/>
    <mergeCell ref="J254:K254"/>
    <mergeCell ref="H248:K248"/>
    <mergeCell ref="H249:L249"/>
    <mergeCell ref="A250:L250"/>
    <mergeCell ref="A251:C252"/>
    <mergeCell ref="D251:E252"/>
    <mergeCell ref="F251:G251"/>
    <mergeCell ref="H251:K251"/>
    <mergeCell ref="L251:L252"/>
    <mergeCell ref="H252:I252"/>
    <mergeCell ref="J252:K252"/>
    <mergeCell ref="H242:K242"/>
    <mergeCell ref="H243:K243"/>
    <mergeCell ref="H244:K244"/>
    <mergeCell ref="H245:K245"/>
    <mergeCell ref="H246:K246"/>
    <mergeCell ref="H247:K247"/>
    <mergeCell ref="H239:K239"/>
    <mergeCell ref="A240:F240"/>
    <mergeCell ref="H240:I240"/>
    <mergeCell ref="J240:K240"/>
    <mergeCell ref="B241:F241"/>
    <mergeCell ref="H241:I241"/>
    <mergeCell ref="J241:K241"/>
    <mergeCell ref="B237:C237"/>
    <mergeCell ref="D237:E237"/>
    <mergeCell ref="H237:I237"/>
    <mergeCell ref="J237:K237"/>
    <mergeCell ref="B238:C238"/>
    <mergeCell ref="D238:E238"/>
    <mergeCell ref="H238:I238"/>
    <mergeCell ref="J238:K238"/>
    <mergeCell ref="H232:K232"/>
    <mergeCell ref="H233:L233"/>
    <mergeCell ref="A234:L234"/>
    <mergeCell ref="A235:C236"/>
    <mergeCell ref="D235:E236"/>
    <mergeCell ref="F235:G235"/>
    <mergeCell ref="H235:K235"/>
    <mergeCell ref="L235:L236"/>
    <mergeCell ref="H236:I236"/>
    <mergeCell ref="J236:K236"/>
    <mergeCell ref="H226:K226"/>
    <mergeCell ref="H227:K227"/>
    <mergeCell ref="H228:K228"/>
    <mergeCell ref="H229:K229"/>
    <mergeCell ref="H230:K230"/>
    <mergeCell ref="H231:K231"/>
    <mergeCell ref="H223:K223"/>
    <mergeCell ref="A224:F224"/>
    <mergeCell ref="H224:I224"/>
    <mergeCell ref="J224:K224"/>
    <mergeCell ref="B225:F225"/>
    <mergeCell ref="H225:I225"/>
    <mergeCell ref="J225:K225"/>
    <mergeCell ref="B221:C221"/>
    <mergeCell ref="D221:E221"/>
    <mergeCell ref="H221:I221"/>
    <mergeCell ref="J221:K221"/>
    <mergeCell ref="B222:C222"/>
    <mergeCell ref="D222:E222"/>
    <mergeCell ref="H222:I222"/>
    <mergeCell ref="J222:K222"/>
    <mergeCell ref="H216:K216"/>
    <mergeCell ref="H217:L217"/>
    <mergeCell ref="A218:L218"/>
    <mergeCell ref="A219:C220"/>
    <mergeCell ref="D219:E220"/>
    <mergeCell ref="F219:G219"/>
    <mergeCell ref="H219:K219"/>
    <mergeCell ref="L219:L220"/>
    <mergeCell ref="H220:I220"/>
    <mergeCell ref="J220:K220"/>
    <mergeCell ref="H210:K210"/>
    <mergeCell ref="H211:K211"/>
    <mergeCell ref="H212:K212"/>
    <mergeCell ref="H213:K213"/>
    <mergeCell ref="H214:K214"/>
    <mergeCell ref="H215:K215"/>
    <mergeCell ref="H207:K207"/>
    <mergeCell ref="A208:F208"/>
    <mergeCell ref="H208:I208"/>
    <mergeCell ref="J208:K208"/>
    <mergeCell ref="B209:F209"/>
    <mergeCell ref="H209:I209"/>
    <mergeCell ref="J209:K209"/>
    <mergeCell ref="B205:C205"/>
    <mergeCell ref="D205:E205"/>
    <mergeCell ref="H205:I205"/>
    <mergeCell ref="J205:K205"/>
    <mergeCell ref="B206:C206"/>
    <mergeCell ref="D206:E206"/>
    <mergeCell ref="H206:I206"/>
    <mergeCell ref="J206:K206"/>
    <mergeCell ref="H200:K200"/>
    <mergeCell ref="H201:L201"/>
    <mergeCell ref="A202:L202"/>
    <mergeCell ref="A203:C204"/>
    <mergeCell ref="D203:E204"/>
    <mergeCell ref="F203:G203"/>
    <mergeCell ref="H203:K203"/>
    <mergeCell ref="L203:L204"/>
    <mergeCell ref="H204:I204"/>
    <mergeCell ref="J204:K204"/>
    <mergeCell ref="H194:K194"/>
    <mergeCell ref="H195:K195"/>
    <mergeCell ref="H196:K196"/>
    <mergeCell ref="H197:K197"/>
    <mergeCell ref="H198:K198"/>
    <mergeCell ref="H199:K199"/>
    <mergeCell ref="H191:K191"/>
    <mergeCell ref="A192:F192"/>
    <mergeCell ref="H192:I192"/>
    <mergeCell ref="J192:K192"/>
    <mergeCell ref="B193:F193"/>
    <mergeCell ref="H193:I193"/>
    <mergeCell ref="J193:K193"/>
    <mergeCell ref="B189:C189"/>
    <mergeCell ref="D189:E189"/>
    <mergeCell ref="H189:I189"/>
    <mergeCell ref="J189:K189"/>
    <mergeCell ref="B190:C190"/>
    <mergeCell ref="D190:E190"/>
    <mergeCell ref="H190:I190"/>
    <mergeCell ref="J190:K190"/>
    <mergeCell ref="A187:C188"/>
    <mergeCell ref="D187:E188"/>
    <mergeCell ref="F187:G187"/>
    <mergeCell ref="H187:K187"/>
    <mergeCell ref="L187:L188"/>
    <mergeCell ref="H188:I188"/>
    <mergeCell ref="J188:K188"/>
    <mergeCell ref="H181:K181"/>
    <mergeCell ref="H182:K182"/>
    <mergeCell ref="H183:K183"/>
    <mergeCell ref="H184:K184"/>
    <mergeCell ref="H185:L185"/>
    <mergeCell ref="A186:L186"/>
    <mergeCell ref="B177:F177"/>
    <mergeCell ref="H177:I177"/>
    <mergeCell ref="J177:K177"/>
    <mergeCell ref="H178:K178"/>
    <mergeCell ref="H179:K179"/>
    <mergeCell ref="H180:K180"/>
    <mergeCell ref="B174:C174"/>
    <mergeCell ref="D174:E174"/>
    <mergeCell ref="H174:I174"/>
    <mergeCell ref="J174:K174"/>
    <mergeCell ref="H175:K175"/>
    <mergeCell ref="A176:F176"/>
    <mergeCell ref="H176:I176"/>
    <mergeCell ref="J176:K176"/>
    <mergeCell ref="H169:K169"/>
    <mergeCell ref="H170:L170"/>
    <mergeCell ref="A171:L171"/>
    <mergeCell ref="A172:C173"/>
    <mergeCell ref="D172:E173"/>
    <mergeCell ref="F172:G172"/>
    <mergeCell ref="H172:K172"/>
    <mergeCell ref="L172:L173"/>
    <mergeCell ref="H173:I173"/>
    <mergeCell ref="J173:K173"/>
    <mergeCell ref="H163:K163"/>
    <mergeCell ref="H164:K164"/>
    <mergeCell ref="H165:K165"/>
    <mergeCell ref="H166:K166"/>
    <mergeCell ref="H167:K167"/>
    <mergeCell ref="H168:K168"/>
    <mergeCell ref="B161:F161"/>
    <mergeCell ref="H161:I161"/>
    <mergeCell ref="J161:K161"/>
    <mergeCell ref="B162:F162"/>
    <mergeCell ref="H162:I162"/>
    <mergeCell ref="J162:K162"/>
    <mergeCell ref="B158:C158"/>
    <mergeCell ref="D158:E158"/>
    <mergeCell ref="H158:I158"/>
    <mergeCell ref="J158:K158"/>
    <mergeCell ref="H159:K159"/>
    <mergeCell ref="A160:F160"/>
    <mergeCell ref="H160:I160"/>
    <mergeCell ref="J160:K160"/>
    <mergeCell ref="A156:C157"/>
    <mergeCell ref="D156:E157"/>
    <mergeCell ref="F156:G156"/>
    <mergeCell ref="H156:K156"/>
    <mergeCell ref="L156:L157"/>
    <mergeCell ref="H157:I157"/>
    <mergeCell ref="J157:K157"/>
    <mergeCell ref="H150:K150"/>
    <mergeCell ref="H151:K151"/>
    <mergeCell ref="H152:K152"/>
    <mergeCell ref="H153:K153"/>
    <mergeCell ref="H154:L154"/>
    <mergeCell ref="A155:L155"/>
    <mergeCell ref="B146:F146"/>
    <mergeCell ref="H146:I146"/>
    <mergeCell ref="J146:K146"/>
    <mergeCell ref="H147:K147"/>
    <mergeCell ref="H148:K148"/>
    <mergeCell ref="H149:K149"/>
    <mergeCell ref="B143:C143"/>
    <mergeCell ref="D143:E143"/>
    <mergeCell ref="H143:I143"/>
    <mergeCell ref="J143:K143"/>
    <mergeCell ref="H144:K144"/>
    <mergeCell ref="A145:F145"/>
    <mergeCell ref="H145:I145"/>
    <mergeCell ref="J145:K145"/>
    <mergeCell ref="A141:C142"/>
    <mergeCell ref="D141:E142"/>
    <mergeCell ref="F141:G141"/>
    <mergeCell ref="H141:K141"/>
    <mergeCell ref="L141:L142"/>
    <mergeCell ref="H142:I142"/>
    <mergeCell ref="J142:K142"/>
    <mergeCell ref="H135:K135"/>
    <mergeCell ref="H136:K136"/>
    <mergeCell ref="H137:K137"/>
    <mergeCell ref="H138:K138"/>
    <mergeCell ref="H139:L139"/>
    <mergeCell ref="A140:L140"/>
    <mergeCell ref="B131:F131"/>
    <mergeCell ref="H131:I131"/>
    <mergeCell ref="J131:K131"/>
    <mergeCell ref="H132:K132"/>
    <mergeCell ref="H133:K133"/>
    <mergeCell ref="H134:K134"/>
    <mergeCell ref="B128:C128"/>
    <mergeCell ref="D128:E128"/>
    <mergeCell ref="H128:I128"/>
    <mergeCell ref="J128:K128"/>
    <mergeCell ref="H129:K129"/>
    <mergeCell ref="A130:F130"/>
    <mergeCell ref="H130:I130"/>
    <mergeCell ref="J130:K130"/>
    <mergeCell ref="A126:C127"/>
    <mergeCell ref="D126:E127"/>
    <mergeCell ref="F126:G126"/>
    <mergeCell ref="H126:K126"/>
    <mergeCell ref="L126:L127"/>
    <mergeCell ref="H127:I127"/>
    <mergeCell ref="J127:K127"/>
    <mergeCell ref="H120:K120"/>
    <mergeCell ref="H121:K121"/>
    <mergeCell ref="H122:K122"/>
    <mergeCell ref="H123:K123"/>
    <mergeCell ref="H124:L124"/>
    <mergeCell ref="A125:L125"/>
    <mergeCell ref="B116:F116"/>
    <mergeCell ref="H116:I116"/>
    <mergeCell ref="J116:K116"/>
    <mergeCell ref="H117:K117"/>
    <mergeCell ref="H118:K118"/>
    <mergeCell ref="H119:K119"/>
    <mergeCell ref="B113:C113"/>
    <mergeCell ref="D113:E113"/>
    <mergeCell ref="H113:I113"/>
    <mergeCell ref="J113:K113"/>
    <mergeCell ref="H114:K114"/>
    <mergeCell ref="A115:F115"/>
    <mergeCell ref="H115:I115"/>
    <mergeCell ref="J115:K115"/>
    <mergeCell ref="H108:K108"/>
    <mergeCell ref="H109:L109"/>
    <mergeCell ref="A110:L110"/>
    <mergeCell ref="A111:C112"/>
    <mergeCell ref="D111:E112"/>
    <mergeCell ref="F111:G111"/>
    <mergeCell ref="H111:K111"/>
    <mergeCell ref="L111:L112"/>
    <mergeCell ref="H112:I112"/>
    <mergeCell ref="J112:K112"/>
    <mergeCell ref="L101:L102"/>
    <mergeCell ref="D103:E103"/>
    <mergeCell ref="D104:E104"/>
    <mergeCell ref="D105:E105"/>
    <mergeCell ref="H106:K106"/>
    <mergeCell ref="H107:K107"/>
    <mergeCell ref="A101:B102"/>
    <mergeCell ref="C101:C102"/>
    <mergeCell ref="D101:E102"/>
    <mergeCell ref="F101:G101"/>
    <mergeCell ref="H101:I101"/>
    <mergeCell ref="J101:K101"/>
    <mergeCell ref="B99:C99"/>
    <mergeCell ref="D99:E99"/>
    <mergeCell ref="F99:G99"/>
    <mergeCell ref="H99:I99"/>
    <mergeCell ref="J99:K99"/>
    <mergeCell ref="H100:K100"/>
    <mergeCell ref="B97:C97"/>
    <mergeCell ref="D97:E97"/>
    <mergeCell ref="F97:G97"/>
    <mergeCell ref="H97:I97"/>
    <mergeCell ref="J97:K97"/>
    <mergeCell ref="B98:C98"/>
    <mergeCell ref="D98:E98"/>
    <mergeCell ref="F98:G98"/>
    <mergeCell ref="H98:I98"/>
    <mergeCell ref="J98:K98"/>
    <mergeCell ref="B94:F94"/>
    <mergeCell ref="H94:I94"/>
    <mergeCell ref="J94:K94"/>
    <mergeCell ref="H95:K95"/>
    <mergeCell ref="A96:C96"/>
    <mergeCell ref="D96:E96"/>
    <mergeCell ref="F96:G96"/>
    <mergeCell ref="H96:I96"/>
    <mergeCell ref="J96:K96"/>
    <mergeCell ref="B91:F91"/>
    <mergeCell ref="H91:I91"/>
    <mergeCell ref="J91:K91"/>
    <mergeCell ref="H92:K92"/>
    <mergeCell ref="A93:F93"/>
    <mergeCell ref="H93:I93"/>
    <mergeCell ref="J93:K93"/>
    <mergeCell ref="B89:F89"/>
    <mergeCell ref="H89:I89"/>
    <mergeCell ref="J89:K89"/>
    <mergeCell ref="B90:F90"/>
    <mergeCell ref="H90:I90"/>
    <mergeCell ref="J90:K90"/>
    <mergeCell ref="H86:K86"/>
    <mergeCell ref="A87:F87"/>
    <mergeCell ref="H87:I87"/>
    <mergeCell ref="J87:K87"/>
    <mergeCell ref="B88:F88"/>
    <mergeCell ref="H88:I88"/>
    <mergeCell ref="J88:K88"/>
    <mergeCell ref="B82:F82"/>
    <mergeCell ref="H82:I82"/>
    <mergeCell ref="J82:K82"/>
    <mergeCell ref="H83:K83"/>
    <mergeCell ref="H84:K84"/>
    <mergeCell ref="H85:K85"/>
    <mergeCell ref="H78:L78"/>
    <mergeCell ref="A79:L79"/>
    <mergeCell ref="A80:F80"/>
    <mergeCell ref="H80:I80"/>
    <mergeCell ref="J80:K80"/>
    <mergeCell ref="B81:F81"/>
    <mergeCell ref="H81:I81"/>
    <mergeCell ref="J81:K81"/>
    <mergeCell ref="B74:C74"/>
    <mergeCell ref="D74:F74"/>
    <mergeCell ref="H74:I74"/>
    <mergeCell ref="J74:K74"/>
    <mergeCell ref="H75:K75"/>
    <mergeCell ref="A76:D77"/>
    <mergeCell ref="H76:K76"/>
    <mergeCell ref="H71:L71"/>
    <mergeCell ref="A72:L72"/>
    <mergeCell ref="A73:C73"/>
    <mergeCell ref="D73:F73"/>
    <mergeCell ref="H73:I73"/>
    <mergeCell ref="J73:K73"/>
    <mergeCell ref="B67:C67"/>
    <mergeCell ref="D67:F67"/>
    <mergeCell ref="H67:I67"/>
    <mergeCell ref="J67:K67"/>
    <mergeCell ref="H68:K68"/>
    <mergeCell ref="A69:D70"/>
    <mergeCell ref="H69:K69"/>
    <mergeCell ref="H64:L64"/>
    <mergeCell ref="A65:L65"/>
    <mergeCell ref="A66:C66"/>
    <mergeCell ref="D66:F66"/>
    <mergeCell ref="H66:I66"/>
    <mergeCell ref="J66:K66"/>
    <mergeCell ref="B60:C60"/>
    <mergeCell ref="D60:F60"/>
    <mergeCell ref="H60:I60"/>
    <mergeCell ref="J60:K60"/>
    <mergeCell ref="H61:K61"/>
    <mergeCell ref="A62:D63"/>
    <mergeCell ref="H62:K62"/>
    <mergeCell ref="H57:L57"/>
    <mergeCell ref="A58:L58"/>
    <mergeCell ref="A59:C59"/>
    <mergeCell ref="D59:F59"/>
    <mergeCell ref="H59:I59"/>
    <mergeCell ref="J59:K59"/>
    <mergeCell ref="B53:C53"/>
    <mergeCell ref="D53:F53"/>
    <mergeCell ref="H53:I53"/>
    <mergeCell ref="J53:K53"/>
    <mergeCell ref="H54:K54"/>
    <mergeCell ref="A55:D56"/>
    <mergeCell ref="H55:K55"/>
    <mergeCell ref="H50:L50"/>
    <mergeCell ref="A51:L51"/>
    <mergeCell ref="A52:C52"/>
    <mergeCell ref="D52:F52"/>
    <mergeCell ref="H52:I52"/>
    <mergeCell ref="J52:K52"/>
    <mergeCell ref="B46:C46"/>
    <mergeCell ref="D46:F46"/>
    <mergeCell ref="H46:I46"/>
    <mergeCell ref="J46:K46"/>
    <mergeCell ref="H47:K47"/>
    <mergeCell ref="A48:D49"/>
    <mergeCell ref="H48:K48"/>
    <mergeCell ref="H43:L43"/>
    <mergeCell ref="A44:L44"/>
    <mergeCell ref="A45:C45"/>
    <mergeCell ref="D45:F45"/>
    <mergeCell ref="H45:I45"/>
    <mergeCell ref="J45:K45"/>
    <mergeCell ref="B39:C39"/>
    <mergeCell ref="D39:F39"/>
    <mergeCell ref="H39:I39"/>
    <mergeCell ref="J39:K39"/>
    <mergeCell ref="H40:K40"/>
    <mergeCell ref="A41:D42"/>
    <mergeCell ref="H41:K41"/>
    <mergeCell ref="H36:L36"/>
    <mergeCell ref="A37:L37"/>
    <mergeCell ref="A38:C38"/>
    <mergeCell ref="D38:F38"/>
    <mergeCell ref="H38:I38"/>
    <mergeCell ref="J38:K38"/>
    <mergeCell ref="B32:C32"/>
    <mergeCell ref="D32:F32"/>
    <mergeCell ref="H32:I32"/>
    <mergeCell ref="J32:K32"/>
    <mergeCell ref="H33:K33"/>
    <mergeCell ref="A34:D35"/>
    <mergeCell ref="H34:K34"/>
    <mergeCell ref="H26:K26"/>
    <mergeCell ref="H27:K27"/>
    <mergeCell ref="H28:K28"/>
    <mergeCell ref="H29:L29"/>
    <mergeCell ref="A30:L30"/>
    <mergeCell ref="A31:C31"/>
    <mergeCell ref="D31:F31"/>
    <mergeCell ref="H31:I31"/>
    <mergeCell ref="J31:K31"/>
    <mergeCell ref="B24:F24"/>
    <mergeCell ref="H24:I24"/>
    <mergeCell ref="J24:K24"/>
    <mergeCell ref="B25:F25"/>
    <mergeCell ref="H25:I25"/>
    <mergeCell ref="J25:K25"/>
    <mergeCell ref="B22:F22"/>
    <mergeCell ref="H22:I22"/>
    <mergeCell ref="J22:K22"/>
    <mergeCell ref="B23:F23"/>
    <mergeCell ref="H23:I23"/>
    <mergeCell ref="J23:K23"/>
    <mergeCell ref="B20:F20"/>
    <mergeCell ref="H20:I20"/>
    <mergeCell ref="J20:K20"/>
    <mergeCell ref="B21:F21"/>
    <mergeCell ref="H21:I21"/>
    <mergeCell ref="J21:K21"/>
    <mergeCell ref="H16:L16"/>
    <mergeCell ref="A17:L17"/>
    <mergeCell ref="A18:F18"/>
    <mergeCell ref="H18:I18"/>
    <mergeCell ref="J18:K18"/>
    <mergeCell ref="B19:F19"/>
    <mergeCell ref="H19:I19"/>
    <mergeCell ref="J19:K19"/>
    <mergeCell ref="B12:C12"/>
    <mergeCell ref="D12:F12"/>
    <mergeCell ref="H12:I12"/>
    <mergeCell ref="J12:K12"/>
    <mergeCell ref="H13:K13"/>
    <mergeCell ref="A14:D15"/>
    <mergeCell ref="H14:K14"/>
    <mergeCell ref="H9:L9"/>
    <mergeCell ref="A10:L10"/>
    <mergeCell ref="A11:C11"/>
    <mergeCell ref="D11:F11"/>
    <mergeCell ref="H11:I11"/>
    <mergeCell ref="J11:K11"/>
    <mergeCell ref="B5:C5"/>
    <mergeCell ref="D5:F5"/>
    <mergeCell ref="H5:I5"/>
    <mergeCell ref="J5:K5"/>
    <mergeCell ref="H6:K6"/>
    <mergeCell ref="A7:D8"/>
    <mergeCell ref="H7:K7"/>
    <mergeCell ref="A1:L1"/>
    <mergeCell ref="H2:L2"/>
    <mergeCell ref="A3:L3"/>
    <mergeCell ref="A4:C4"/>
    <mergeCell ref="D4:F4"/>
    <mergeCell ref="H4:I4"/>
    <mergeCell ref="J4:K4"/>
  </mergeCells>
  <pageMargins left="0.51181102362204722" right="0.51181102362204722" top="0.51181102362204722" bottom="0.51181102362204722" header="0" footer="0"/>
  <pageSetup paperSize="9" scale="94" fitToHeight="0" orientation="portrait" r:id="rId1"/>
  <rowBreaks count="172" manualBreakCount="172">
    <brk id="9" max="11" man="1"/>
    <brk id="16" max="11" man="1"/>
    <brk id="29" max="11" man="1"/>
    <brk id="36" max="11" man="1"/>
    <brk id="43" max="11" man="1"/>
    <brk id="50" max="11" man="1"/>
    <brk id="57" max="11" man="1"/>
    <brk id="64" max="11" man="1"/>
    <brk id="71" max="11" man="1"/>
    <brk id="78" max="11" man="1"/>
    <brk id="109" max="11" man="1"/>
    <brk id="124" max="11" man="1"/>
    <brk id="139" max="11" man="1"/>
    <brk id="154" max="11" man="1"/>
    <brk id="170" max="11" man="1"/>
    <brk id="185" max="11" man="1"/>
    <brk id="201" max="11" man="1"/>
    <brk id="217" max="11" man="1"/>
    <brk id="233" max="11" man="1"/>
    <brk id="249" max="11" man="1"/>
    <brk id="265" max="11" man="1"/>
    <brk id="281" max="11" man="1"/>
    <brk id="297" max="11" man="1"/>
    <brk id="313" max="11" man="1"/>
    <brk id="329" max="11" man="1"/>
    <brk id="345" max="11" man="1"/>
    <brk id="361" max="11" man="1"/>
    <brk id="377" max="11" man="1"/>
    <brk id="390" max="11" man="1"/>
    <brk id="402" max="11" man="1"/>
    <brk id="414" max="11" man="1"/>
    <brk id="429" max="11" man="1"/>
    <brk id="448" max="11" man="1"/>
    <brk id="467" max="11" man="1"/>
    <brk id="487" max="11" man="1"/>
    <brk id="524" max="11" man="1"/>
    <brk id="561" max="11" man="1"/>
    <brk id="574" max="11" man="1"/>
    <brk id="593" max="11" man="1"/>
    <brk id="625" max="11" man="1"/>
    <brk id="644" max="11" man="1"/>
    <brk id="672" max="11" man="1"/>
    <brk id="683" max="11" man="1"/>
    <brk id="695" max="11" man="1"/>
    <brk id="707" max="11" man="1"/>
    <brk id="714" max="11" man="1"/>
    <brk id="721" max="11" man="1"/>
    <brk id="728" max="11" man="1"/>
    <brk id="736" max="11" man="1"/>
    <brk id="743" max="11" man="1"/>
    <brk id="750" max="11" man="1"/>
    <brk id="757" max="11" man="1"/>
    <brk id="764" max="11" man="1"/>
    <brk id="777" max="11" man="1"/>
    <brk id="790" max="11" man="1"/>
    <brk id="815" max="11" man="1"/>
    <brk id="841" max="11" man="1"/>
    <brk id="849" max="11" man="1"/>
    <brk id="857" max="11" man="1"/>
    <brk id="865" max="11" man="1"/>
    <brk id="873" max="11" man="1"/>
    <brk id="885" max="11" man="1"/>
    <brk id="897" max="11" man="1"/>
    <brk id="924" max="11" man="1"/>
    <brk id="951" max="11" man="1"/>
    <brk id="978" max="11" man="1"/>
    <brk id="1005" max="11" man="1"/>
    <brk id="1031" max="11" man="1"/>
    <brk id="1057" max="11" man="1"/>
    <brk id="1084" max="11" man="1"/>
    <brk id="1111" max="11" man="1"/>
    <brk id="1136" max="11" man="1"/>
    <brk id="1151" max="11" man="1"/>
    <brk id="1166" max="11" man="1"/>
    <brk id="1185" max="11" man="1"/>
    <brk id="1200" max="11" man="1"/>
    <brk id="1224" max="11" man="1"/>
    <brk id="1239" max="11" man="1"/>
    <brk id="1250" max="11" man="1"/>
    <brk id="1262" max="11" man="1"/>
    <brk id="1274" max="11" man="1"/>
    <brk id="1286" max="11" man="1"/>
    <brk id="1297" max="11" man="1"/>
    <brk id="1309" max="11" man="1"/>
    <brk id="1338" max="11" man="1"/>
    <brk id="1363" max="11" man="1"/>
    <brk id="1385" max="11" man="1"/>
    <brk id="1403" max="11" man="1"/>
    <brk id="1436" max="11" man="1"/>
    <brk id="1455" max="11" man="1"/>
    <brk id="1474" max="11" man="1"/>
    <brk id="1494" max="11" man="1"/>
    <brk id="1513" max="11" man="1"/>
    <brk id="1551" max="11" man="1"/>
    <brk id="1566" max="11" man="1"/>
    <brk id="1599" max="11" man="1"/>
    <brk id="1631" max="11" man="1"/>
    <brk id="1645" max="11" man="1"/>
    <brk id="1656" max="11" man="1"/>
    <brk id="1670" max="11" man="1"/>
    <brk id="1684" max="11" man="1"/>
    <brk id="1703" max="11" man="1"/>
    <brk id="1741" max="11" man="1"/>
    <brk id="1763" max="11" man="1"/>
    <brk id="1785" max="11" man="1"/>
    <brk id="1799" max="11" man="1"/>
    <brk id="1814" max="11" man="1"/>
    <brk id="1829" max="11" man="1"/>
    <brk id="1844" max="11" man="1"/>
    <brk id="1856" max="11" man="1"/>
    <brk id="1875" max="11" man="1"/>
    <brk id="1887" max="11" man="1"/>
    <brk id="1901" max="11" man="1"/>
    <brk id="1942" max="11" man="1"/>
    <brk id="1978" max="11" man="1"/>
    <brk id="2019" max="11" man="1"/>
    <brk id="2050" max="11" man="1"/>
    <brk id="2064" max="11" man="1"/>
    <brk id="2083" max="11" man="1"/>
    <brk id="2089" max="11" man="1"/>
    <brk id="2095" max="11" man="1"/>
    <brk id="2106" max="11" man="1"/>
    <brk id="2118" max="11" man="1"/>
    <brk id="2130" max="11" man="1"/>
    <brk id="2156" max="11" man="1"/>
    <brk id="2168" max="11" man="1"/>
    <brk id="2198" max="11" man="1"/>
    <brk id="2233" max="11" man="1"/>
    <brk id="2244" max="11" man="1"/>
    <brk id="2255" max="11" man="1"/>
    <brk id="2262" max="11" man="1"/>
    <brk id="2269" max="11" man="1"/>
    <brk id="2276" max="11" man="1"/>
    <brk id="2282" max="11" man="1"/>
    <brk id="2288" max="11" man="1"/>
    <brk id="2294" max="11" man="1"/>
    <brk id="2300" max="11" man="1"/>
    <brk id="2306" max="11" man="1"/>
    <brk id="2317" max="11" man="1"/>
    <brk id="2328" max="11" man="1"/>
    <brk id="2339" max="11" man="1"/>
    <brk id="2345" max="11" man="1"/>
    <brk id="2351" max="11" man="1"/>
    <brk id="2357" max="11" man="1"/>
    <brk id="2363" max="11" man="1"/>
    <brk id="2369" max="11" man="1"/>
    <brk id="2375" max="11" man="1"/>
    <brk id="2386" max="11" man="1"/>
    <brk id="2392" max="11" man="1"/>
    <brk id="2403" max="11" man="1"/>
    <brk id="2409" max="11" man="1"/>
    <brk id="2420" max="11" man="1"/>
    <brk id="2426" max="11" man="1"/>
    <brk id="2432" max="11" man="1"/>
    <brk id="2438" max="11" man="1"/>
    <brk id="2449" max="11" man="1"/>
    <brk id="2455" max="11" man="1"/>
    <brk id="2461" max="11" man="1"/>
    <brk id="2467" max="11" man="1"/>
    <brk id="2473" max="11" man="1"/>
    <brk id="2479" max="11" man="1"/>
    <brk id="2485" max="11" man="1"/>
    <brk id="2496" max="11" man="1"/>
    <brk id="2502" max="11" man="1"/>
    <brk id="2508" max="11" man="1"/>
    <brk id="2514" max="11" man="1"/>
    <brk id="2525" max="11" man="1"/>
    <brk id="2531" max="11" man="1"/>
    <brk id="2537" max="11" man="1"/>
    <brk id="2543" max="11" man="1"/>
    <brk id="2554" max="11" man="1"/>
    <brk id="256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COMPOSICOES_DA_OBRA</vt:lpstr>
      <vt:lpstr>COMPOSICOES_DA_OBRA!Area_de_impressao</vt:lpstr>
      <vt:lpstr>COMPOSICOES_DA_OBRA!JR_PAGE_ANCHOR_0_1</vt:lpstr>
      <vt:lpstr>COMPOSICOES_DA_OBRA!Titulos_de_impressao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2026-06-24T19:23:58Z</dcterms:created>
  <dcterms:modified xsi:type="dcterms:W3CDTF">2026-06-24T19:25:14Z</dcterms:modified>
</cp:coreProperties>
</file>