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ice\OneDrive\Área de Trabalho\"/>
    </mc:Choice>
  </mc:AlternateContent>
  <xr:revisionPtr revIDLastSave="0" documentId="13_ncr:1_{652E899B-59DE-41C2-ACC2-3E76CA56335C}" xr6:coauthVersionLast="47" xr6:coauthVersionMax="47" xr10:uidLastSave="{00000000-0000-0000-0000-000000000000}"/>
  <bookViews>
    <workbookView xWindow="-120" yWindow="-120" windowWidth="20730" windowHeight="11040" xr2:uid="{9C47D9F8-0532-475B-9670-3D9BAAE3AB83}"/>
  </bookViews>
  <sheets>
    <sheet name="PO Calculada e Unificada" sheetId="1" r:id="rId1"/>
  </sheets>
  <externalReferences>
    <externalReference r:id="rId2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0">'PO Calculada e Unificada'!$A$1:$H$46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0">'PO Calculada e Unificada'!$1:$9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0" hidden="1">'PO Calculada e Unificada'!$A$1:$H$46</definedName>
    <definedName name="Z_46B44D95_2370_4419_BD85_88291A251F92_.wvu.PrintTitles" localSheetId="0" hidden="1">'PO Calculada e Unificada'!$1:$9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G35" i="1"/>
  <c r="F35" i="1" s="1"/>
  <c r="G34" i="1"/>
  <c r="F34" i="1" s="1"/>
  <c r="G33" i="1"/>
  <c r="F33" i="1" s="1"/>
  <c r="G32" i="1"/>
  <c r="F32" i="1" s="1"/>
  <c r="G31" i="1"/>
  <c r="F31" i="1" s="1"/>
  <c r="G30" i="1"/>
  <c r="F30" i="1" s="1"/>
  <c r="H29" i="1"/>
  <c r="G29" i="1"/>
  <c r="G28" i="1"/>
  <c r="F28" i="1" s="1"/>
  <c r="G27" i="1"/>
  <c r="F27" i="1" s="1"/>
  <c r="G26" i="1"/>
  <c r="F26" i="1" s="1"/>
  <c r="H25" i="1"/>
  <c r="G25" i="1"/>
  <c r="G24" i="1"/>
  <c r="F24" i="1" s="1"/>
  <c r="H23" i="1"/>
  <c r="G23" i="1"/>
  <c r="G22" i="1"/>
  <c r="F22" i="1" s="1"/>
  <c r="I22" i="1" s="1"/>
  <c r="G21" i="1"/>
  <c r="F21" i="1" s="1"/>
  <c r="I21" i="1" s="1"/>
  <c r="G20" i="1"/>
  <c r="F20" i="1" s="1"/>
  <c r="I20" i="1" s="1"/>
  <c r="G19" i="1"/>
  <c r="F19" i="1" s="1"/>
  <c r="G18" i="1"/>
  <c r="F18" i="1" s="1"/>
  <c r="I18" i="1" s="1"/>
  <c r="G17" i="1"/>
  <c r="F17" i="1" s="1"/>
  <c r="G16" i="1"/>
  <c r="F16" i="1" s="1"/>
  <c r="G15" i="1"/>
  <c r="F15" i="1" s="1"/>
  <c r="I14" i="1"/>
  <c r="H14" i="1"/>
  <c r="G14" i="1"/>
  <c r="G13" i="1"/>
  <c r="F13" i="1" s="1"/>
  <c r="G12" i="1"/>
  <c r="F12" i="1" s="1"/>
  <c r="G11" i="1"/>
  <c r="F11" i="1" s="1"/>
  <c r="I11" i="1" s="1"/>
  <c r="H10" i="1"/>
  <c r="G10" i="1"/>
  <c r="H36" i="1" l="1"/>
  <c r="I36" i="1"/>
</calcChain>
</file>

<file path=xl/sharedStrings.xml><?xml version="1.0" encoding="utf-8"?>
<sst xmlns="http://schemas.openxmlformats.org/spreadsheetml/2006/main" count="129" uniqueCount="107">
  <si>
    <r>
      <t xml:space="preserve">
</t>
    </r>
    <r>
      <rPr>
        <b/>
        <sz val="11"/>
        <color rgb="FF00B050"/>
        <rFont val="Arial Nova"/>
        <family val="2"/>
      </rPr>
      <t>PREFEITURA MUNICIPAL DE TRÊS MARIAS</t>
    </r>
    <r>
      <rPr>
        <b/>
        <sz val="10"/>
        <color rgb="FF00B050"/>
        <rFont val="Arial Nova"/>
        <family val="2"/>
      </rPr>
      <t xml:space="preserve">
</t>
    </r>
    <r>
      <rPr>
        <sz val="8"/>
        <color rgb="FF00B050"/>
        <rFont val="Arial Nova"/>
        <family val="2"/>
      </rPr>
      <t>PRAÇA CASTELO BRANCO, 03 CENTRO - TEL: (38)3754-8826 - 3754-8802/3754-8803
CEP: 39205-000 - ESTADO DE MINAS GERAIS</t>
    </r>
  </si>
  <si>
    <t>PLANILHA ORÇAMENTÁRIA DE CUSTOS</t>
  </si>
  <si>
    <t>PREFEITURA MUNICIPAL DE TRÊS MARIAS</t>
  </si>
  <si>
    <t>Nº FOLHAS</t>
  </si>
  <si>
    <r>
      <rPr>
        <b/>
        <sz val="8"/>
        <rFont val="Arial Nova"/>
        <family val="2"/>
      </rPr>
      <t xml:space="preserve">OBJETO: </t>
    </r>
    <r>
      <rPr>
        <sz val="8"/>
        <rFont val="Arial Nova"/>
        <family val="2"/>
      </rPr>
      <t>EXECUÇÃO DE PAVIMENTAÇÃO ASFÁLTICA EM CBUQ, A SER IMPLEMENTADO EM VIAS PÚBLICAS URBANAS DE TRÊS MARIAS MG, INCLUINDO MEIO FIO, SARJETA E SINALIZAÇÃO VIÁRIA - Plano de Ação: 09032025-079425 / 2025, Emenda Parlamentar: 202544370005. IMPLANTAÇÃO DE PAVIMENTAÇÃO ASFÁLTICA EM CBUQ, INCLUINDO MEIO-FIO, SARJETAS E SINALIZAÇÃO VIÁRIA EM VIAS PÚBLICAS URBANAS Plano de Ação: 09032025-077228 / 2025, Emenda Parlamentar: 202542670003. IMPLANTAÇÃO DE PAVIMENTAÇÃO ASFÁLTICA EM CBUQ, EM VIAS PÚBLICAS URBANAS, INCLUINDO MEIO FIO, SARJETA E SINALIZAÇÃO.</t>
    </r>
  </si>
  <si>
    <t>DATA:</t>
  </si>
  <si>
    <r>
      <rPr>
        <b/>
        <sz val="8"/>
        <rFont val="Arial Nova"/>
        <family val="2"/>
      </rPr>
      <t>LOCAL:</t>
    </r>
    <r>
      <rPr>
        <sz val="8"/>
        <rFont val="Arial Nova"/>
        <family val="2"/>
      </rPr>
      <t xml:space="preserve"> RUA 04  e RUA 06, BAIRRO JARDIM DOS PESCADORES - TRÊS MARIAS/MG. RUA 01, BAIRRO JARDIM COMERCIAL E RUA TOMÉ DE SOUZA, BAIRRO JARDIM DOS PESCADORES, TRÊS MARIAS/MG. RUA 05, BAIRRO JARDIM COMERCIAL E RUA DR. OSWALDO CARVALHO, BAIRRO JARDIM DOS PESCADORES- TRÊS MARIAS/MG. RUA 2, RUA 4 E RUA TRÊS MARIAS - BAIRRO JARDIM COMERCIAL, TRÊS MARIAS/MG.</t>
    </r>
  </si>
  <si>
    <t xml:space="preserve">FORMA DE EXECUÇÃO: </t>
  </si>
  <si>
    <r>
      <rPr>
        <b/>
        <sz val="8"/>
        <rFont val="Arial Nova"/>
        <family val="2"/>
      </rPr>
      <t>REGIÃO/MÊS DE REFERÊNCIA:</t>
    </r>
    <r>
      <rPr>
        <sz val="8"/>
        <rFont val="Arial Nova"/>
        <family val="2"/>
      </rPr>
      <t xml:space="preserve">  SINAPI MG - AGOSTO/2025, SETOP REGIÃO CENTRAL - JULHO/2025, MG SICRO JULHO/2025, SUDECAP JULHO/2025 → S/ DESONERAÇÃO </t>
    </r>
  </si>
  <si>
    <t>(    )</t>
  </si>
  <si>
    <t>DIRETA</t>
  </si>
  <si>
    <t>( X )</t>
  </si>
  <si>
    <t>INDIRETA</t>
  </si>
  <si>
    <r>
      <rPr>
        <b/>
        <sz val="8"/>
        <rFont val="Arial Nova"/>
        <family val="2"/>
      </rPr>
      <t>PRAZO:</t>
    </r>
    <r>
      <rPr>
        <sz val="8"/>
        <rFont val="Arial Nova"/>
        <family val="2"/>
      </rPr>
      <t xml:space="preserve"> 13 MESES</t>
    </r>
  </si>
  <si>
    <t>% ISS MUNICIPAL:</t>
  </si>
  <si>
    <t>BDI:</t>
  </si>
  <si>
    <t>ITEM</t>
  </si>
  <si>
    <t>CÓDIGO</t>
  </si>
  <si>
    <t>DESCRIÇÃO</t>
  </si>
  <si>
    <t>UNIDADE</t>
  </si>
  <si>
    <t>QUANTIDADE</t>
  </si>
  <si>
    <t>PREÇO UNITÁRIO S/ BDI</t>
  </si>
  <si>
    <t>PREÇO UNITÁRIO C/ BDI</t>
  </si>
  <si>
    <t>PREÇO TOTAL</t>
  </si>
  <si>
    <t>1.0</t>
  </si>
  <si>
    <t>8664</t>
  </si>
  <si>
    <t>INSTALAÇÕES PROVISÓRIAS</t>
  </si>
  <si>
    <t>1.1</t>
  </si>
  <si>
    <t>ED-28427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</si>
  <si>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</si>
  <si>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U</t>
  </si>
  <si>
    <t>1.2</t>
  </si>
  <si>
    <t>ED-50392</t>
  </si>
  <si>
    <t>MOBILIZAÇÃO E DESMOBILIZAÇÃO DE OBRA EM CENTRO URBANO OU REGIÃO LIMÍTROFE COM VALOR ATÉ 1.000.000,00 (0,50% DO VALOR DA OBRA)</t>
  </si>
  <si>
    <t>1.3</t>
  </si>
  <si>
    <t>ED-50275</t>
  </si>
  <si>
    <t>LOCAÇÃO TOPOGRÁFICA DE VINTE UM (21) ATÉ CINQUENTA (50) PONTOS REFERENCIAIS, INCLUSIVE ESTACA (PIQUETE) DE MARCAÇÃO</t>
  </si>
  <si>
    <t>2.0</t>
  </si>
  <si>
    <t>PAVIMENTAÇÃO</t>
  </si>
  <si>
    <t>2.1</t>
  </si>
  <si>
    <t>RO-00388</t>
  </si>
  <si>
    <t>IMPRIMAÇÃO COM EMULSÃO ASFÁLTICA (EXECUÇÃO, EXCLUI FORNECIMENTO E TRANSPORTE DO MATERIAL BETUMINOSO ATÉ A OBRA)</t>
  </si>
  <si>
    <t>M2</t>
  </si>
  <si>
    <t>2.2</t>
  </si>
  <si>
    <t>SUDECAP-I 68.09.10</t>
  </si>
  <si>
    <t>EMULSÃO ASFÁLTICA CATIÔNICA RR-2C PARA USO EM PAVIMENTAÇÃO ASFÁLTICA (COLETADO NA ANP ACRESCIDO DE ICMS) (IMPRIMAÇÃO)</t>
  </si>
  <si>
    <t>T</t>
  </si>
  <si>
    <t>2.3</t>
  </si>
  <si>
    <t>SICRO 5915321</t>
  </si>
  <si>
    <t>TRANSPORTE COM CAMINHÃO BASCULANTE DE 14 M³ - RODOVIA PAVIMENTADA</t>
  </si>
  <si>
    <t>TXKM</t>
  </si>
  <si>
    <t>2.4</t>
  </si>
  <si>
    <t>RO-00390</t>
  </si>
  <si>
    <t>PINTURA DE LIGAÇÃO - EMULSÃO COM POLÍMERO (EXECUÇÃO, EXCLUI FORNECIMENTO E TRANSPORTE DO MATERIAL BETUMINOSO ATÉ A OBRA)</t>
  </si>
  <si>
    <t>2.5</t>
  </si>
  <si>
    <t>SUDECAP-I 68.09.21</t>
  </si>
  <si>
    <t>EMULSÃO ASFÁLTICA CATIÔNICA RR-2C PARA USO EM PAVIMENTAÇÃO ASFÁLTICA (COLETADO NA ANP ACRESCIDO DE ICMS) (PINTURA DE LIGAÇÃO)</t>
  </si>
  <si>
    <t>2.6</t>
  </si>
  <si>
    <t>2.7</t>
  </si>
  <si>
    <t>ED-7623</t>
  </si>
  <si>
    <t>EXECUÇÃO E APLICAÇÃO DE CONCRETO BETUMINOSO USINADO A QUENTE (CBUQ), MASSA COMERCIAL, INCLUINDO FORNECIMENTO E TRANSPORTE DOS AGREGADOS E MATERIAL BETUMINOSO, EXCLUSIVE TRANSPORTE DA MASSA ASFÁLTICA ATÉ A PISTA</t>
  </si>
  <si>
    <t>M3</t>
  </si>
  <si>
    <t>2.8</t>
  </si>
  <si>
    <t>RO-7726</t>
  </si>
  <si>
    <t>TRANSPORTE DE CONCRETO ASFÁLTICO DA USINA ATÉ A PISTA COM CAMINHÃO BASCULANTE DE 12 M3 EM PISO PAVIMENTADO</t>
  </si>
  <si>
    <t>3.0</t>
  </si>
  <si>
    <t>-</t>
  </si>
  <si>
    <t>GUIA (MEIO-FIO) E SARJETA</t>
  </si>
  <si>
    <t>3.1</t>
  </si>
  <si>
    <t>SINAPI 94267</t>
  </si>
  <si>
    <t>GUIA (MEIO-FIO) E SARJETA CONJUGADOS DE CONCRETO, MOLDADA IN LOCO EM TRECHO RETO COM EXTRUSORA, 45 CM BASE (15 CM BASE DA GUIA + 30 CM BASE DA SARJETA) X 22 CM ALTURA. AF_01/2024</t>
  </si>
  <si>
    <t>M</t>
  </si>
  <si>
    <t>4.0</t>
  </si>
  <si>
    <t>SINALIZAÇÃO HORIZONTAL</t>
  </si>
  <si>
    <t>4.1</t>
  </si>
  <si>
    <t>SICRO 5213401</t>
  </si>
  <si>
    <t>PINTURA DE FAIXA COM TINTA ACRÍLICA - ESPESSURA DE 0,6 MM (BRANCA)</t>
  </si>
  <si>
    <t>4.2</t>
  </si>
  <si>
    <t>PINTURA DE FAIXA COM TINTA ACRÍLICA - ESPESSURA DE 0,6 MM (AMARELA)</t>
  </si>
  <si>
    <t>4.3</t>
  </si>
  <si>
    <t>SICRO 5213405</t>
  </si>
  <si>
    <t>PINTURA DE SETAS E ZEBRADOS COM TINTA ACRÍLICA - ESPESSURA DE 0,6 MM</t>
  </si>
  <si>
    <t>5.0</t>
  </si>
  <si>
    <t>SINALIZAÇÃO VERTICAL</t>
  </si>
  <si>
    <t>5.1</t>
  </si>
  <si>
    <t>SICRO 5213444</t>
  </si>
  <si>
    <t>PLACA DE REGULAMENTAÇÃO EM AÇO, R1 LADO 0,248 M - PELÍCULA RETRORREFLETIVA TIPO I + SI - FORNECIMENTO E IMPLANTAÇÃO</t>
  </si>
  <si>
    <t>5.2</t>
  </si>
  <si>
    <t>SICRO 5213855</t>
  </si>
  <si>
    <t>SUPORTE METÁLICO GALVANIZADO PARA PLACA DE REGULAMENTAÇÃO - R1 - LADO DE 0,248 M - FORNECIMENTO E IMPLANTAÇÃO</t>
  </si>
  <si>
    <t>5.3</t>
  </si>
  <si>
    <t>SICRO 5213464</t>
  </si>
  <si>
    <t>PLACA DE ADVERTÊNCIA EM AÇO, LADO DE 0,60 M - PELÍCULA RETRORREFLETIVA TIPO I + SI - FORNECIMENTO E IMPLANTAÇÃO</t>
  </si>
  <si>
    <t>5.4</t>
  </si>
  <si>
    <t>SICRO 5213863</t>
  </si>
  <si>
    <t>SUPORTE METÁLICO GALVANIZADO PARA PLACA DE ADVERTÊNCIA OU REGULAMENTAÇÃO - LADO OU DIÂMETRO DE 0,60 M - FORNECIMENTO E IMPLANTAÇÃO</t>
  </si>
  <si>
    <t>5.5</t>
  </si>
  <si>
    <t>SINAPI -I 013521</t>
  </si>
  <si>
    <t>PLACA DE ACO ESMALTADA PARA IDENTIFICACAO DE RUA, *45 CM X 20* CM</t>
  </si>
  <si>
    <t>5.6</t>
  </si>
  <si>
    <t>VALOR TOTAL DA OBRA</t>
  </si>
  <si>
    <t>ÉRIC RODRIGUES OLIVEIRA</t>
  </si>
  <si>
    <t>Engenheiro Civil</t>
  </si>
  <si>
    <t>CREA MG221.365/D</t>
  </si>
  <si>
    <t>DANILO BARBOSA REZENDE</t>
  </si>
  <si>
    <t>Prefeito Municipal</t>
  </si>
  <si>
    <t>04 FLS.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</si>
</sst>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_(* #,##0.00_);_(* \(#,##0.00\);_(* &quot;-&quot;??_);_(@_)"/>
    <numFmt numFmtId="166" formatCode="&quot;R$&quot;#,##0.00"/>
    <numFmt numFmtId="167" formatCode="&quot;R$&quot;\ #,##0.00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 Nova"/>
      <family val="2"/>
    </font>
    <font>
      <b/>
      <sz val="10"/>
      <name val="Arial Nova"/>
      <family val="2"/>
    </font>
    <font>
      <b/>
      <sz val="11"/>
      <color rgb="FF00B050"/>
      <name val="Arial Nova"/>
      <family val="2"/>
    </font>
    <font>
      <b/>
      <sz val="10"/>
      <color rgb="FF00B050"/>
      <name val="Arial Nova"/>
      <family val="2"/>
    </font>
    <font>
      <sz val="8"/>
      <color rgb="FF00B050"/>
      <name val="Arial Nova"/>
      <family val="2"/>
    </font>
    <font>
      <b/>
      <u/>
      <sz val="12"/>
      <name val="Arial Nova"/>
      <family val="2"/>
    </font>
    <font>
      <b/>
      <sz val="12"/>
      <name val="Arial Nova"/>
      <family val="2"/>
    </font>
    <font>
      <sz val="9"/>
      <name val="Arial Nova"/>
      <family val="2"/>
    </font>
    <font>
      <b/>
      <sz val="8"/>
      <name val="Arial Nova"/>
      <family val="2"/>
    </font>
    <font>
      <sz val="8"/>
      <name val="Arial Nova"/>
      <family val="2"/>
    </font>
    <font>
      <b/>
      <sz val="9"/>
      <name val="Arial Nov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/>
    <xf numFmtId="0" fontId="9" fillId="0" borderId="0" xfId="0" applyFont="1"/>
    <xf numFmtId="0" fontId="11" fillId="0" borderId="0" xfId="0" applyFont="1"/>
    <xf numFmtId="0" fontId="11" fillId="0" borderId="7" xfId="0" applyFont="1" applyBorder="1" applyAlignment="1">
      <alignment horizontal="justify" vertical="center" wrapText="1"/>
    </xf>
    <xf numFmtId="0" fontId="10" fillId="0" borderId="4" xfId="0" applyFont="1" applyBorder="1" applyAlignment="1">
      <alignment horizontal="center" vertical="center"/>
    </xf>
    <xf numFmtId="4" fontId="10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0" fontId="10" fillId="0" borderId="6" xfId="0" applyNumberFormat="1" applyFont="1" applyBorder="1" applyAlignment="1">
      <alignment horizontal="center" vertical="center"/>
    </xf>
    <xf numFmtId="10" fontId="10" fillId="0" borderId="6" xfId="2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49" fontId="10" fillId="3" borderId="5" xfId="0" applyNumberFormat="1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left" vertical="center" wrapText="1"/>
    </xf>
    <xf numFmtId="2" fontId="11" fillId="3" borderId="5" xfId="1" applyNumberFormat="1" applyFont="1" applyFill="1" applyBorder="1" applyAlignment="1">
      <alignment horizontal="center" vertical="center" wrapText="1"/>
    </xf>
    <xf numFmtId="4" fontId="11" fillId="3" borderId="5" xfId="0" applyNumberFormat="1" applyFont="1" applyFill="1" applyBorder="1" applyAlignment="1">
      <alignment horizontal="center" vertical="center" wrapText="1"/>
    </xf>
    <xf numFmtId="166" fontId="10" fillId="3" borderId="6" xfId="0" applyNumberFormat="1" applyFont="1" applyFill="1" applyBorder="1" applyAlignment="1">
      <alignment horizontal="center" vertical="center" wrapText="1"/>
    </xf>
    <xf numFmtId="167" fontId="11" fillId="0" borderId="0" xfId="0" applyNumberFormat="1" applyFont="1"/>
    <xf numFmtId="0" fontId="11" fillId="0" borderId="7" xfId="0" applyFont="1" applyBorder="1" applyAlignment="1">
      <alignment horizontal="center" vertical="center" wrapText="1"/>
    </xf>
    <xf numFmtId="166" fontId="11" fillId="0" borderId="7" xfId="0" applyNumberFormat="1" applyFont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4" fontId="10" fillId="3" borderId="5" xfId="0" applyNumberFormat="1" applyFont="1" applyFill="1" applyBorder="1" applyAlignment="1">
      <alignment horizontal="center" vertical="center" wrapText="1"/>
    </xf>
    <xf numFmtId="1" fontId="11" fillId="0" borderId="7" xfId="0" applyNumberFormat="1" applyFont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166" fontId="12" fillId="0" borderId="7" xfId="0" applyNumberFormat="1" applyFont="1" applyBorder="1" applyAlignment="1">
      <alignment horizontal="center" vertical="center" wrapText="1"/>
    </xf>
    <xf numFmtId="167" fontId="9" fillId="0" borderId="0" xfId="0" applyNumberFormat="1" applyFont="1"/>
    <xf numFmtId="4" fontId="9" fillId="0" borderId="0" xfId="0" applyNumberFormat="1" applyFont="1"/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66" fontId="12" fillId="0" borderId="3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6" fontId="12" fillId="0" borderId="11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/>
    </xf>
    <xf numFmtId="0" fontId="12" fillId="0" borderId="2" xfId="0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7" fontId="9" fillId="0" borderId="11" xfId="0" applyNumberFormat="1" applyFont="1" applyBorder="1" applyAlignment="1">
      <alignment vertical="center"/>
    </xf>
    <xf numFmtId="0" fontId="9" fillId="0" borderId="10" xfId="0" applyFont="1" applyBorder="1"/>
    <xf numFmtId="0" fontId="9" fillId="0" borderId="0" xfId="0" applyFont="1" applyAlignment="1">
      <alignment horizontal="left"/>
    </xf>
    <xf numFmtId="0" fontId="9" fillId="0" borderId="11" xfId="0" applyFont="1" applyBorder="1"/>
    <xf numFmtId="0" fontId="2" fillId="0" borderId="10" xfId="0" applyFont="1" applyBorder="1"/>
    <xf numFmtId="4" fontId="2" fillId="0" borderId="0" xfId="0" applyNumberFormat="1" applyFont="1"/>
    <xf numFmtId="0" fontId="2" fillId="0" borderId="11" xfId="0" applyFont="1" applyBorder="1"/>
    <xf numFmtId="0" fontId="2" fillId="0" borderId="10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3" xfId="0" applyFont="1" applyBorder="1"/>
    <xf numFmtId="0" fontId="9" fillId="0" borderId="12" xfId="0" applyFont="1" applyBorder="1"/>
    <xf numFmtId="0" fontId="9" fillId="0" borderId="12" xfId="0" applyFont="1" applyBorder="1" applyAlignment="1">
      <alignment horizontal="left"/>
    </xf>
    <xf numFmtId="4" fontId="9" fillId="0" borderId="12" xfId="0" applyNumberFormat="1" applyFont="1" applyBorder="1"/>
    <xf numFmtId="0" fontId="9" fillId="0" borderId="14" xfId="0" applyFont="1" applyBorder="1"/>
    <xf numFmtId="0" fontId="9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justify" vertical="center" wrapText="1"/>
    </xf>
    <xf numFmtId="0" fontId="11" fillId="0" borderId="5" xfId="0" applyFont="1" applyBorder="1" applyAlignment="1">
      <alignment horizontal="justify" vertical="center" wrapText="1"/>
    </xf>
    <xf numFmtId="0" fontId="11" fillId="0" borderId="6" xfId="0" applyFont="1" applyBorder="1" applyAlignment="1">
      <alignment horizontal="justify" vertical="center" wrapText="1"/>
    </xf>
    <xf numFmtId="0" fontId="10" fillId="0" borderId="4" xfId="0" applyFont="1" applyBorder="1" applyAlignment="1">
      <alignment horizontal="right" vertical="center"/>
    </xf>
    <xf numFmtId="0" fontId="10" fillId="0" borderId="5" xfId="0" applyFont="1" applyBorder="1" applyAlignment="1">
      <alignment horizontal="right" vertical="center"/>
    </xf>
    <xf numFmtId="164" fontId="11" fillId="0" borderId="5" xfId="0" applyNumberFormat="1" applyFont="1" applyBorder="1" applyAlignment="1">
      <alignment horizontal="left" vertical="center"/>
    </xf>
    <xf numFmtId="164" fontId="11" fillId="0" borderId="6" xfId="0" applyNumberFormat="1" applyFont="1" applyBorder="1" applyAlignment="1">
      <alignment horizontal="left" vertical="center"/>
    </xf>
    <xf numFmtId="0" fontId="11" fillId="0" borderId="7" xfId="0" applyFont="1" applyBorder="1" applyAlignment="1">
      <alignment horizontal="justify" vertical="center" wrapText="1"/>
    </xf>
    <xf numFmtId="0" fontId="10" fillId="0" borderId="8" xfId="0" applyFont="1" applyBorder="1" applyAlignment="1">
      <alignment horizontal="center" vertical="center"/>
    </xf>
    <xf numFmtId="0" fontId="11" fillId="2" borderId="4" xfId="0" applyFont="1" applyFill="1" applyBorder="1" applyAlignment="1">
      <alignment horizontal="justify" vertical="center" wrapText="1"/>
    </xf>
    <xf numFmtId="0" fontId="11" fillId="2" borderId="5" xfId="0" applyFont="1" applyFill="1" applyBorder="1" applyAlignment="1">
      <alignment horizontal="justify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16" fontId="11" fillId="0" borderId="5" xfId="0" applyNumberFormat="1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342901</xdr:colOff>
      <xdr:row>0</xdr:row>
      <xdr:rowOff>19050</xdr:rowOff>
    </xdr:from>
    <xdr:to>
      <xdr:col>2</xdr:col>
      <xdr:colOff>1543051</xdr:colOff>
      <xdr:row>0</xdr:row>
      <xdr:rowOff>790850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4F8BFA9-34D8-46CE-9C18-042C4EAC60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1" y="19050"/>
          <a:ext cx="1200150" cy="7718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8D87E-2365-4A4F-BA92-60E16D28875A}">
  <dimension ref="A1:I46"/>
  <sheetViews>
    <sheetView showGridLines="0" showZeros="0" tabSelected="1" view="pageLayout" topLeftCell="A6" zoomScale="115" zoomScaleNormal="100" zoomScaleSheetLayoutView="100" zoomScalePageLayoutView="115" workbookViewId="0">
      <selection activeCell="C11" sqref="C11"/>
    </sheetView>
  </sheetViews>
  <sheetFormatPr defaultColWidth="9.140625" defaultRowHeight="12.75" x14ac:dyDescent="0.2"/>
  <cols>
    <col min="1" max="1" width="5.7109375" style="1" customWidth="1"/>
    <col min="2" max="2" width="11.7109375" style="1" customWidth="1"/>
    <col min="3" max="3" width="60.7109375" style="1" customWidth="1"/>
    <col min="4" max="4" width="10.140625" style="1" customWidth="1"/>
    <col min="5" max="5" width="11.7109375" style="1" customWidth="1"/>
    <col min="6" max="6" width="11.7109375" style="45" customWidth="1"/>
    <col min="7" max="7" width="11.7109375" style="1" customWidth="1"/>
    <col min="8" max="8" width="16.28515625" style="1" customWidth="1"/>
    <col min="9" max="9" width="1.28515625" style="1" customWidth="1"/>
    <col min="10" max="16384" width="9.140625" style="1"/>
  </cols>
  <sheetData>
    <row r="1" spans="1:9" ht="65.099999999999994" customHeight="1" x14ac:dyDescent="0.2">
      <c r="A1" s="78"/>
      <c r="B1" s="79"/>
      <c r="C1" s="80" t="s">
        <v>0</v>
      </c>
      <c r="D1" s="80"/>
      <c r="E1" s="80"/>
      <c r="F1" s="80"/>
      <c r="G1" s="80"/>
      <c r="H1" s="81"/>
    </row>
    <row r="2" spans="1:9" s="2" customFormat="1" ht="20.100000000000001" customHeight="1" x14ac:dyDescent="0.2">
      <c r="A2" s="82" t="s">
        <v>1</v>
      </c>
      <c r="B2" s="83"/>
      <c r="C2" s="83"/>
      <c r="D2" s="83"/>
      <c r="E2" s="83"/>
      <c r="F2" s="83"/>
      <c r="G2" s="83"/>
      <c r="H2" s="84"/>
    </row>
    <row r="3" spans="1:9" s="3" customFormat="1" ht="22.5" customHeight="1" x14ac:dyDescent="0.2">
      <c r="A3" s="85" t="s">
        <v>2</v>
      </c>
      <c r="B3" s="86"/>
      <c r="C3" s="86"/>
      <c r="D3" s="87"/>
      <c r="E3" s="62" t="s">
        <v>3</v>
      </c>
      <c r="F3" s="63"/>
      <c r="G3" s="88" t="s">
        <v>106</v>
      </c>
      <c r="H3" s="89"/>
    </row>
    <row r="4" spans="1:9" s="3" customFormat="1" ht="72.75" customHeight="1" x14ac:dyDescent="0.2">
      <c r="A4" s="59" t="s">
        <v>4</v>
      </c>
      <c r="B4" s="60"/>
      <c r="C4" s="60"/>
      <c r="D4" s="61"/>
      <c r="E4" s="62" t="s">
        <v>5</v>
      </c>
      <c r="F4" s="63"/>
      <c r="G4" s="64">
        <f ca="1">TODAY()</f>
        <v>46055</v>
      </c>
      <c r="H4" s="65"/>
    </row>
    <row r="5" spans="1:9" s="3" customFormat="1" ht="50.25" customHeight="1" x14ac:dyDescent="0.2">
      <c r="A5" s="66" t="s">
        <v>6</v>
      </c>
      <c r="B5" s="66"/>
      <c r="C5" s="66"/>
      <c r="D5" s="66"/>
      <c r="E5" s="67" t="s">
        <v>7</v>
      </c>
      <c r="F5" s="67"/>
      <c r="G5" s="67"/>
      <c r="H5" s="67"/>
    </row>
    <row r="6" spans="1:9" s="3" customFormat="1" ht="22.5" customHeight="1" x14ac:dyDescent="0.2">
      <c r="A6" s="68" t="s">
        <v>8</v>
      </c>
      <c r="B6" s="69"/>
      <c r="C6" s="69"/>
      <c r="D6" s="69"/>
      <c r="E6" s="5" t="s">
        <v>9</v>
      </c>
      <c r="F6" s="6" t="s">
        <v>10</v>
      </c>
      <c r="G6" s="5" t="s">
        <v>11</v>
      </c>
      <c r="H6" s="7" t="s">
        <v>12</v>
      </c>
    </row>
    <row r="7" spans="1:9" s="3" customFormat="1" ht="22.5" customHeight="1" x14ac:dyDescent="0.2">
      <c r="A7" s="70" t="s">
        <v>13</v>
      </c>
      <c r="B7" s="71"/>
      <c r="C7" s="71"/>
      <c r="D7" s="71"/>
      <c r="E7" s="8" t="s">
        <v>14</v>
      </c>
      <c r="F7" s="9">
        <v>0.03</v>
      </c>
      <c r="G7" s="5" t="s">
        <v>15</v>
      </c>
      <c r="H7" s="10">
        <v>0.2258</v>
      </c>
    </row>
    <row r="8" spans="1:9" ht="3.75" customHeight="1" x14ac:dyDescent="0.2">
      <c r="A8" s="72"/>
      <c r="B8" s="72"/>
      <c r="C8" s="72"/>
      <c r="D8" s="72"/>
      <c r="E8" s="73"/>
      <c r="F8" s="73"/>
      <c r="G8" s="73"/>
      <c r="H8" s="73"/>
    </row>
    <row r="9" spans="1:9" s="3" customFormat="1" ht="35.1" customHeight="1" x14ac:dyDescent="0.2">
      <c r="A9" s="11" t="s">
        <v>16</v>
      </c>
      <c r="B9" s="11" t="s">
        <v>17</v>
      </c>
      <c r="C9" s="11" t="s">
        <v>18</v>
      </c>
      <c r="D9" s="11" t="s">
        <v>19</v>
      </c>
      <c r="E9" s="11" t="s">
        <v>20</v>
      </c>
      <c r="F9" s="12" t="s">
        <v>21</v>
      </c>
      <c r="G9" s="13" t="s">
        <v>22</v>
      </c>
      <c r="H9" s="13" t="s">
        <v>23</v>
      </c>
    </row>
    <row r="10" spans="1:9" s="3" customFormat="1" ht="20.100000000000001" customHeight="1" x14ac:dyDescent="0.2">
      <c r="A10" s="14" t="s">
        <v>24</v>
      </c>
      <c r="B10" s="15" t="s">
        <v>25</v>
      </c>
      <c r="C10" s="16" t="s">
        <v>26</v>
      </c>
      <c r="D10" s="17"/>
      <c r="E10" s="18"/>
      <c r="F10" s="18"/>
      <c r="G10" s="18">
        <f>ROUND(F10+(F10*$H$7),2)</f>
        <v>0</v>
      </c>
      <c r="H10" s="19">
        <f>SUM(H11:H13)</f>
        <v>25452.2</v>
      </c>
    </row>
    <row r="11" spans="1:9" s="3" customFormat="1" ht="56.25" x14ac:dyDescent="0.2">
      <c r="A11" s="21" t="s">
        <v>27</v>
      </c>
      <c r="B11" s="21" t="s">
        <v>28</v>
      </c>
      <c r="C11" s="4" t="s">
        <v>29</v>
      </c>
      <c r="D11" s="21" t="s">
        <v>30</v>
      </c>
      <c r="E11" s="12">
        <v>4</v>
      </c>
      <c r="F11" s="22">
        <f>G11/(1+$H$7)</f>
        <v>1156.1918746940773</v>
      </c>
      <c r="G11" s="22">
        <f>TRUNC(H11/E11,3)</f>
        <v>1417.26</v>
      </c>
      <c r="H11" s="22">
        <v>5669.04</v>
      </c>
      <c r="I11" s="20">
        <f>E11*F11</f>
        <v>4624.7674987763094</v>
      </c>
    </row>
    <row r="12" spans="1:9" s="3" customFormat="1" ht="22.5" x14ac:dyDescent="0.2">
      <c r="A12" s="21" t="s">
        <v>31</v>
      </c>
      <c r="B12" s="21" t="s">
        <v>32</v>
      </c>
      <c r="C12" s="4" t="s">
        <v>33</v>
      </c>
      <c r="D12" s="21" t="s">
        <v>30</v>
      </c>
      <c r="E12" s="12">
        <v>1</v>
      </c>
      <c r="F12" s="22">
        <f t="shared" ref="F12:F24" si="0">G12/(1+$H$7)</f>
        <v>8870.5172132484913</v>
      </c>
      <c r="G12" s="22">
        <f t="shared" ref="G12:G13" si="1">TRUNC(H12/E12,3)</f>
        <v>10873.48</v>
      </c>
      <c r="H12" s="22">
        <v>10873.48</v>
      </c>
      <c r="I12" s="20"/>
    </row>
    <row r="13" spans="1:9" s="3" customFormat="1" ht="22.5" x14ac:dyDescent="0.2">
      <c r="A13" s="21" t="s">
        <v>34</v>
      </c>
      <c r="B13" s="21" t="s">
        <v>35</v>
      </c>
      <c r="C13" s="4" t="s">
        <v>36</v>
      </c>
      <c r="D13" s="21" t="s">
        <v>30</v>
      </c>
      <c r="E13" s="12">
        <v>104</v>
      </c>
      <c r="F13" s="22">
        <f t="shared" si="0"/>
        <v>69.889052047642352</v>
      </c>
      <c r="G13" s="22">
        <f t="shared" si="1"/>
        <v>85.67</v>
      </c>
      <c r="H13" s="22">
        <v>8909.68</v>
      </c>
      <c r="I13" s="20"/>
    </row>
    <row r="14" spans="1:9" s="3" customFormat="1" ht="20.100000000000001" customHeight="1" x14ac:dyDescent="0.2">
      <c r="A14" s="14" t="s">
        <v>37</v>
      </c>
      <c r="B14" s="23">
        <v>9082</v>
      </c>
      <c r="C14" s="16" t="s">
        <v>38</v>
      </c>
      <c r="D14" s="23"/>
      <c r="E14" s="24"/>
      <c r="F14" s="24"/>
      <c r="G14" s="24">
        <f t="shared" ref="G14:G29" si="2">ROUND(F14+(F14*$H$7),2)</f>
        <v>0</v>
      </c>
      <c r="H14" s="19">
        <f>SUM(H15:H22)</f>
        <v>1623100.6600000001</v>
      </c>
      <c r="I14" s="20">
        <f t="shared" ref="I14:I22" si="3">E14*F14</f>
        <v>0</v>
      </c>
    </row>
    <row r="15" spans="1:9" s="3" customFormat="1" ht="22.5" x14ac:dyDescent="0.2">
      <c r="A15" s="21" t="s">
        <v>39</v>
      </c>
      <c r="B15" s="25" t="s">
        <v>40</v>
      </c>
      <c r="C15" s="4" t="s">
        <v>41</v>
      </c>
      <c r="D15" s="21" t="s">
        <v>42</v>
      </c>
      <c r="E15" s="12">
        <v>19331.98</v>
      </c>
      <c r="F15" s="22">
        <f t="shared" si="0"/>
        <v>0.4078968836678088</v>
      </c>
      <c r="G15" s="22">
        <f>TRUNC(H15/E15,3)</f>
        <v>0.5</v>
      </c>
      <c r="H15" s="22">
        <v>9666</v>
      </c>
      <c r="I15" s="20"/>
    </row>
    <row r="16" spans="1:9" s="3" customFormat="1" ht="22.5" x14ac:dyDescent="0.2">
      <c r="A16" s="21" t="s">
        <v>43</v>
      </c>
      <c r="B16" s="26" t="s">
        <v>44</v>
      </c>
      <c r="C16" s="4" t="s">
        <v>45</v>
      </c>
      <c r="D16" s="21" t="s">
        <v>46</v>
      </c>
      <c r="E16" s="12">
        <v>23.2</v>
      </c>
      <c r="F16" s="22">
        <f t="shared" si="0"/>
        <v>2526.4300864741394</v>
      </c>
      <c r="G16" s="22">
        <f t="shared" ref="G16:G35" si="4">TRUNC(H16/E16,3)</f>
        <v>3096.8980000000001</v>
      </c>
      <c r="H16" s="22">
        <v>71848.05</v>
      </c>
      <c r="I16" s="20"/>
    </row>
    <row r="17" spans="1:9" s="3" customFormat="1" ht="22.5" x14ac:dyDescent="0.2">
      <c r="A17" s="21" t="s">
        <v>47</v>
      </c>
      <c r="B17" s="26" t="s">
        <v>48</v>
      </c>
      <c r="C17" s="4" t="s">
        <v>49</v>
      </c>
      <c r="D17" s="21" t="s">
        <v>50</v>
      </c>
      <c r="E17" s="12">
        <v>6008.33</v>
      </c>
      <c r="F17" s="22">
        <f t="shared" si="0"/>
        <v>0.67629303312122691</v>
      </c>
      <c r="G17" s="22">
        <f t="shared" si="4"/>
        <v>0.82899999999999996</v>
      </c>
      <c r="H17" s="22">
        <v>4986.8999999999996</v>
      </c>
      <c r="I17" s="20"/>
    </row>
    <row r="18" spans="1:9" s="3" customFormat="1" ht="22.5" x14ac:dyDescent="0.2">
      <c r="A18" s="21" t="s">
        <v>51</v>
      </c>
      <c r="B18" s="26" t="s">
        <v>52</v>
      </c>
      <c r="C18" s="4" t="s">
        <v>53</v>
      </c>
      <c r="D18" s="21" t="s">
        <v>42</v>
      </c>
      <c r="E18" s="12">
        <v>19331.98</v>
      </c>
      <c r="F18" s="22">
        <f t="shared" si="0"/>
        <v>0.31000163158753469</v>
      </c>
      <c r="G18" s="22">
        <f t="shared" si="4"/>
        <v>0.38</v>
      </c>
      <c r="H18" s="22">
        <v>7346.16</v>
      </c>
      <c r="I18" s="20">
        <f t="shared" si="3"/>
        <v>5992.945341817589</v>
      </c>
    </row>
    <row r="19" spans="1:9" s="3" customFormat="1" ht="33.75" x14ac:dyDescent="0.2">
      <c r="A19" s="21" t="s">
        <v>54</v>
      </c>
      <c r="B19" s="26" t="s">
        <v>55</v>
      </c>
      <c r="C19" s="4" t="s">
        <v>56</v>
      </c>
      <c r="D19" s="21" t="s">
        <v>46</v>
      </c>
      <c r="E19" s="12">
        <v>9.66</v>
      </c>
      <c r="F19" s="22">
        <f t="shared" si="0"/>
        <v>3443.2566487192034</v>
      </c>
      <c r="G19" s="22">
        <f t="shared" si="4"/>
        <v>4220.7439999999997</v>
      </c>
      <c r="H19" s="22">
        <v>40772.39</v>
      </c>
      <c r="I19" s="20"/>
    </row>
    <row r="20" spans="1:9" s="3" customFormat="1" ht="22.5" x14ac:dyDescent="0.2">
      <c r="A20" s="21" t="s">
        <v>57</v>
      </c>
      <c r="B20" s="26" t="s">
        <v>48</v>
      </c>
      <c r="C20" s="4" t="s">
        <v>49</v>
      </c>
      <c r="D20" s="21" t="s">
        <v>50</v>
      </c>
      <c r="E20" s="12">
        <v>2503.46</v>
      </c>
      <c r="F20" s="22">
        <f t="shared" si="0"/>
        <v>0.67629303312122691</v>
      </c>
      <c r="G20" s="22">
        <f t="shared" si="4"/>
        <v>0.82899999999999996</v>
      </c>
      <c r="H20" s="22">
        <v>2077.87</v>
      </c>
      <c r="I20" s="20">
        <f t="shared" si="3"/>
        <v>1693.0725566976666</v>
      </c>
    </row>
    <row r="21" spans="1:9" s="3" customFormat="1" ht="45" x14ac:dyDescent="0.2">
      <c r="A21" s="21" t="s">
        <v>58</v>
      </c>
      <c r="B21" s="26" t="s">
        <v>59</v>
      </c>
      <c r="C21" s="4" t="s">
        <v>60</v>
      </c>
      <c r="D21" s="21" t="s">
        <v>61</v>
      </c>
      <c r="E21" s="12">
        <v>579.91999999999996</v>
      </c>
      <c r="F21" s="22">
        <f t="shared" si="0"/>
        <v>1811.951378691467</v>
      </c>
      <c r="G21" s="22">
        <f t="shared" si="4"/>
        <v>2221.09</v>
      </c>
      <c r="H21" s="22">
        <v>1288054.52</v>
      </c>
      <c r="I21" s="20">
        <f t="shared" si="3"/>
        <v>1050786.8435307555</v>
      </c>
    </row>
    <row r="22" spans="1:9" s="3" customFormat="1" ht="22.5" x14ac:dyDescent="0.2">
      <c r="A22" s="21" t="s">
        <v>62</v>
      </c>
      <c r="B22" s="26" t="s">
        <v>63</v>
      </c>
      <c r="C22" s="4" t="s">
        <v>64</v>
      </c>
      <c r="D22" s="21" t="s">
        <v>50</v>
      </c>
      <c r="E22" s="12">
        <v>247935.97</v>
      </c>
      <c r="F22" s="22">
        <f t="shared" si="0"/>
        <v>0.65181922010115845</v>
      </c>
      <c r="G22" s="22">
        <f t="shared" si="4"/>
        <v>0.79900000000000004</v>
      </c>
      <c r="H22" s="22">
        <v>198348.77</v>
      </c>
      <c r="I22" s="20">
        <f t="shared" si="3"/>
        <v>161609.43060042421</v>
      </c>
    </row>
    <row r="23" spans="1:9" s="3" customFormat="1" ht="20.100000000000001" customHeight="1" x14ac:dyDescent="0.2">
      <c r="A23" s="14" t="s">
        <v>65</v>
      </c>
      <c r="B23" s="23" t="s">
        <v>66</v>
      </c>
      <c r="C23" s="16" t="s">
        <v>67</v>
      </c>
      <c r="D23" s="23"/>
      <c r="E23" s="24"/>
      <c r="F23" s="24"/>
      <c r="G23" s="24">
        <f t="shared" si="2"/>
        <v>0</v>
      </c>
      <c r="H23" s="19">
        <f>SUM(H24:H24)</f>
        <v>378602.69</v>
      </c>
      <c r="I23" s="20"/>
    </row>
    <row r="24" spans="1:9" s="3" customFormat="1" ht="33.75" x14ac:dyDescent="0.2">
      <c r="A24" s="21" t="s">
        <v>68</v>
      </c>
      <c r="B24" s="25" t="s">
        <v>69</v>
      </c>
      <c r="C24" s="4" t="s">
        <v>70</v>
      </c>
      <c r="D24" s="21" t="s">
        <v>71</v>
      </c>
      <c r="E24" s="12">
        <v>5089.43</v>
      </c>
      <c r="F24" s="22">
        <f t="shared" si="0"/>
        <v>60.686082558329254</v>
      </c>
      <c r="G24" s="22">
        <f t="shared" si="4"/>
        <v>74.388999999999996</v>
      </c>
      <c r="H24" s="22">
        <v>378602.69</v>
      </c>
      <c r="I24" s="20"/>
    </row>
    <row r="25" spans="1:9" s="3" customFormat="1" ht="20.100000000000001" customHeight="1" x14ac:dyDescent="0.2">
      <c r="A25" s="14" t="s">
        <v>72</v>
      </c>
      <c r="B25" s="23" t="s">
        <v>66</v>
      </c>
      <c r="C25" s="16" t="s">
        <v>73</v>
      </c>
      <c r="D25" s="23"/>
      <c r="E25" s="24"/>
      <c r="F25" s="24"/>
      <c r="G25" s="24">
        <f t="shared" si="2"/>
        <v>0</v>
      </c>
      <c r="H25" s="19">
        <f>SUM(H26:H28)</f>
        <v>10818.330000000002</v>
      </c>
      <c r="I25" s="20"/>
    </row>
    <row r="26" spans="1:9" s="3" customFormat="1" ht="22.5" x14ac:dyDescent="0.2">
      <c r="A26" s="21" t="s">
        <v>74</v>
      </c>
      <c r="B26" s="25" t="s">
        <v>75</v>
      </c>
      <c r="C26" s="4" t="s">
        <v>76</v>
      </c>
      <c r="D26" s="21" t="s">
        <v>42</v>
      </c>
      <c r="E26" s="12">
        <v>222.3</v>
      </c>
      <c r="F26" s="22">
        <f t="shared" ref="F26:F28" si="5">G26/(1+$H$7)</f>
        <v>27.402512644803398</v>
      </c>
      <c r="G26" s="22">
        <f t="shared" si="4"/>
        <v>33.590000000000003</v>
      </c>
      <c r="H26" s="22">
        <v>7467.06</v>
      </c>
      <c r="I26" s="20"/>
    </row>
    <row r="27" spans="1:9" s="3" customFormat="1" ht="22.5" x14ac:dyDescent="0.2">
      <c r="A27" s="21" t="s">
        <v>77</v>
      </c>
      <c r="B27" s="25" t="s">
        <v>75</v>
      </c>
      <c r="C27" s="4" t="s">
        <v>78</v>
      </c>
      <c r="D27" s="21" t="s">
        <v>42</v>
      </c>
      <c r="E27" s="12">
        <v>46</v>
      </c>
      <c r="F27" s="22">
        <f t="shared" si="5"/>
        <v>27.402512644803398</v>
      </c>
      <c r="G27" s="22">
        <f t="shared" si="4"/>
        <v>33.590000000000003</v>
      </c>
      <c r="H27" s="22">
        <v>1545.15</v>
      </c>
      <c r="I27" s="20"/>
    </row>
    <row r="28" spans="1:9" s="3" customFormat="1" ht="22.5" x14ac:dyDescent="0.2">
      <c r="A28" s="21" t="s">
        <v>79</v>
      </c>
      <c r="B28" s="25" t="s">
        <v>80</v>
      </c>
      <c r="C28" s="4" t="s">
        <v>81</v>
      </c>
      <c r="D28" s="21" t="s">
        <v>42</v>
      </c>
      <c r="E28" s="12">
        <v>34.799999999999997</v>
      </c>
      <c r="F28" s="22">
        <f t="shared" si="5"/>
        <v>42.339696524718548</v>
      </c>
      <c r="G28" s="22">
        <f t="shared" si="4"/>
        <v>51.9</v>
      </c>
      <c r="H28" s="22">
        <v>1806.12</v>
      </c>
      <c r="I28" s="20"/>
    </row>
    <row r="29" spans="1:9" s="3" customFormat="1" ht="20.100000000000001" customHeight="1" x14ac:dyDescent="0.2">
      <c r="A29" s="14" t="s">
        <v>82</v>
      </c>
      <c r="B29" s="23" t="s">
        <v>66</v>
      </c>
      <c r="C29" s="16" t="s">
        <v>83</v>
      </c>
      <c r="D29" s="23"/>
      <c r="E29" s="24"/>
      <c r="F29" s="24"/>
      <c r="G29" s="24">
        <f t="shared" si="2"/>
        <v>0</v>
      </c>
      <c r="H29" s="19">
        <f>SUM(H30:H35)</f>
        <v>49288.880000000005</v>
      </c>
      <c r="I29" s="20"/>
    </row>
    <row r="30" spans="1:9" s="3" customFormat="1" ht="22.5" x14ac:dyDescent="0.2">
      <c r="A30" s="21" t="s">
        <v>84</v>
      </c>
      <c r="B30" s="25" t="s">
        <v>85</v>
      </c>
      <c r="C30" s="4" t="s">
        <v>86</v>
      </c>
      <c r="D30" s="21" t="s">
        <v>30</v>
      </c>
      <c r="E30" s="12">
        <v>20</v>
      </c>
      <c r="F30" s="22">
        <f t="shared" ref="F30:F35" si="6">G30/(1+$H$7)</f>
        <v>279.14015336922824</v>
      </c>
      <c r="G30" s="22">
        <f t="shared" si="4"/>
        <v>342.17</v>
      </c>
      <c r="H30" s="22">
        <v>6843.4</v>
      </c>
      <c r="I30" s="20"/>
    </row>
    <row r="31" spans="1:9" s="3" customFormat="1" ht="22.5" x14ac:dyDescent="0.2">
      <c r="A31" s="21" t="s">
        <v>87</v>
      </c>
      <c r="B31" s="25" t="s">
        <v>88</v>
      </c>
      <c r="C31" s="4" t="s">
        <v>89</v>
      </c>
      <c r="D31" s="21" t="s">
        <v>30</v>
      </c>
      <c r="E31" s="12">
        <v>20</v>
      </c>
      <c r="F31" s="22">
        <f t="shared" si="6"/>
        <v>423.91091532060693</v>
      </c>
      <c r="G31" s="22">
        <f t="shared" si="4"/>
        <v>519.63</v>
      </c>
      <c r="H31" s="22">
        <v>10392.6</v>
      </c>
      <c r="I31" s="20"/>
    </row>
    <row r="32" spans="1:9" s="3" customFormat="1" ht="22.5" x14ac:dyDescent="0.2">
      <c r="A32" s="21" t="s">
        <v>90</v>
      </c>
      <c r="B32" s="25" t="s">
        <v>91</v>
      </c>
      <c r="C32" s="4" t="s">
        <v>92</v>
      </c>
      <c r="D32" s="21" t="s">
        <v>30</v>
      </c>
      <c r="E32" s="12">
        <v>20</v>
      </c>
      <c r="F32" s="22">
        <f t="shared" si="6"/>
        <v>279.12383749388152</v>
      </c>
      <c r="G32" s="22">
        <f t="shared" si="4"/>
        <v>342.15</v>
      </c>
      <c r="H32" s="22">
        <v>6843</v>
      </c>
      <c r="I32" s="20"/>
    </row>
    <row r="33" spans="1:9" s="3" customFormat="1" ht="33.75" x14ac:dyDescent="0.2">
      <c r="A33" s="21" t="s">
        <v>93</v>
      </c>
      <c r="B33" s="25" t="s">
        <v>94</v>
      </c>
      <c r="C33" s="4" t="s">
        <v>95</v>
      </c>
      <c r="D33" s="21" t="s">
        <v>30</v>
      </c>
      <c r="E33" s="12">
        <v>20</v>
      </c>
      <c r="F33" s="22">
        <f t="shared" si="6"/>
        <v>471.65116658508725</v>
      </c>
      <c r="G33" s="22">
        <f t="shared" si="4"/>
        <v>578.15</v>
      </c>
      <c r="H33" s="22">
        <v>11563</v>
      </c>
      <c r="I33" s="20"/>
    </row>
    <row r="34" spans="1:9" s="3" customFormat="1" ht="22.5" x14ac:dyDescent="0.2">
      <c r="A34" s="21" t="s">
        <v>96</v>
      </c>
      <c r="B34" s="25" t="s">
        <v>97</v>
      </c>
      <c r="C34" s="4" t="s">
        <v>98</v>
      </c>
      <c r="D34" s="21" t="s">
        <v>30</v>
      </c>
      <c r="E34" s="12">
        <v>18</v>
      </c>
      <c r="F34" s="22">
        <f t="shared" si="6"/>
        <v>146.8510360580845</v>
      </c>
      <c r="G34" s="22">
        <f t="shared" si="4"/>
        <v>180.01</v>
      </c>
      <c r="H34" s="22">
        <v>3240.18</v>
      </c>
      <c r="I34" s="20"/>
    </row>
    <row r="35" spans="1:9" s="3" customFormat="1" ht="33.75" x14ac:dyDescent="0.2">
      <c r="A35" s="21" t="s">
        <v>99</v>
      </c>
      <c r="B35" s="25" t="s">
        <v>94</v>
      </c>
      <c r="C35" s="4" t="s">
        <v>95</v>
      </c>
      <c r="D35" s="21" t="s">
        <v>30</v>
      </c>
      <c r="E35" s="12">
        <v>18</v>
      </c>
      <c r="F35" s="22">
        <f t="shared" si="6"/>
        <v>471.65116658508725</v>
      </c>
      <c r="G35" s="22">
        <f t="shared" si="4"/>
        <v>578.15</v>
      </c>
      <c r="H35" s="22">
        <v>10406.700000000001</v>
      </c>
      <c r="I35" s="20"/>
    </row>
    <row r="36" spans="1:9" s="2" customFormat="1" ht="20.100000000000001" customHeight="1" x14ac:dyDescent="0.2">
      <c r="A36" s="74" t="s">
        <v>100</v>
      </c>
      <c r="B36" s="75"/>
      <c r="C36" s="75"/>
      <c r="D36" s="75"/>
      <c r="E36" s="75"/>
      <c r="F36" s="75"/>
      <c r="G36" s="76"/>
      <c r="H36" s="27">
        <f>H29+H23+H14+H10+H25</f>
        <v>2087262.7600000002</v>
      </c>
      <c r="I36" s="28">
        <f>SUM(I11:I22)</f>
        <v>1224707.0595284714</v>
      </c>
    </row>
    <row r="37" spans="1:9" s="2" customFormat="1" ht="20.100000000000001" customHeight="1" x14ac:dyDescent="0.2">
      <c r="A37" s="30"/>
      <c r="B37" s="31"/>
      <c r="C37" s="31"/>
      <c r="D37" s="31"/>
      <c r="E37" s="31"/>
      <c r="F37" s="31"/>
      <c r="G37" s="31"/>
      <c r="H37" s="32"/>
      <c r="I37" s="28"/>
    </row>
    <row r="38" spans="1:9" s="2" customFormat="1" ht="20.100000000000001" customHeight="1" x14ac:dyDescent="0.2">
      <c r="A38" s="33"/>
      <c r="B38" s="34"/>
      <c r="C38" s="34"/>
      <c r="D38" s="34"/>
      <c r="E38" s="34"/>
      <c r="F38" s="34"/>
      <c r="G38" s="34"/>
      <c r="H38" s="35"/>
      <c r="I38" s="28"/>
    </row>
    <row r="39" spans="1:9" s="2" customFormat="1" ht="12" x14ac:dyDescent="0.2">
      <c r="A39" s="36"/>
      <c r="C39" s="37" t="s">
        <v>101</v>
      </c>
      <c r="D39" s="38"/>
      <c r="E39" s="58"/>
      <c r="F39" s="58"/>
      <c r="G39" s="58"/>
      <c r="H39" s="40"/>
    </row>
    <row r="40" spans="1:9" s="2" customFormat="1" ht="12" x14ac:dyDescent="0.2">
      <c r="A40" s="41"/>
      <c r="C40" s="42" t="s">
        <v>102</v>
      </c>
      <c r="F40" s="29"/>
      <c r="H40" s="43"/>
    </row>
    <row r="41" spans="1:9" x14ac:dyDescent="0.2">
      <c r="A41" s="44"/>
      <c r="C41" s="42" t="s">
        <v>103</v>
      </c>
      <c r="H41" s="46"/>
    </row>
    <row r="42" spans="1:9" x14ac:dyDescent="0.2">
      <c r="A42" s="44"/>
      <c r="C42" s="42"/>
      <c r="H42" s="46"/>
    </row>
    <row r="43" spans="1:9" x14ac:dyDescent="0.2">
      <c r="A43" s="44"/>
      <c r="H43" s="46"/>
    </row>
    <row r="44" spans="1:9" ht="11.25" customHeight="1" x14ac:dyDescent="0.2">
      <c r="A44" s="47"/>
      <c r="C44" s="48"/>
      <c r="D44" s="49"/>
      <c r="E44" s="77"/>
      <c r="F44" s="77"/>
      <c r="G44" s="50"/>
      <c r="H44" s="51"/>
    </row>
    <row r="45" spans="1:9" s="2" customFormat="1" ht="12" x14ac:dyDescent="0.2">
      <c r="A45" s="36"/>
      <c r="C45" s="37" t="s">
        <v>104</v>
      </c>
      <c r="D45" s="38"/>
      <c r="E45" s="58"/>
      <c r="F45" s="58"/>
      <c r="G45" s="39"/>
      <c r="H45" s="52"/>
    </row>
    <row r="46" spans="1:9" s="2" customFormat="1" ht="12" customHeight="1" x14ac:dyDescent="0.2">
      <c r="A46" s="53"/>
      <c r="B46" s="54"/>
      <c r="C46" s="55" t="s">
        <v>105</v>
      </c>
      <c r="D46" s="54"/>
      <c r="E46" s="54"/>
      <c r="F46" s="56"/>
      <c r="G46" s="54"/>
      <c r="H46" s="57"/>
    </row>
  </sheetData>
  <mergeCells count="18">
    <mergeCell ref="A1:B1"/>
    <mergeCell ref="C1:H1"/>
    <mergeCell ref="A2:H2"/>
    <mergeCell ref="A3:D3"/>
    <mergeCell ref="E3:F3"/>
    <mergeCell ref="G3:H3"/>
    <mergeCell ref="E45:F45"/>
    <mergeCell ref="A4:D4"/>
    <mergeCell ref="E4:F4"/>
    <mergeCell ref="G4:H4"/>
    <mergeCell ref="A5:D5"/>
    <mergeCell ref="E5:H5"/>
    <mergeCell ref="A6:D6"/>
    <mergeCell ref="A7:D7"/>
    <mergeCell ref="A8:H8"/>
    <mergeCell ref="A36:G36"/>
    <mergeCell ref="E39:G39"/>
    <mergeCell ref="E44:F44"/>
  </mergeCells>
  <printOptions horizontalCentered="1"/>
  <pageMargins left="0.39370078740157483" right="0.19685039370078741" top="0.59055118110236227" bottom="0.29527559055118113" header="0" footer="0"/>
  <pageSetup paperSize="9" fitToHeight="2" orientation="landscape" horizontalDpi="360" verticalDpi="360" r:id="rId1"/>
  <headerFooter alignWithMargins="0">
    <oddFooter>&amp;C&amp;"Arial,Negrito"&amp;8&amp;K00B050Página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PO Calculada e Unificada</vt:lpstr>
      <vt:lpstr>'PO Calculada e Unificada'!Area_de_impressao</vt:lpstr>
      <vt:lpstr>'PO Calculada e Unificada'!Titulos_de_impressao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Éric R. Oliveira</dc:creator>
  <cp:lastModifiedBy>Éric R. Oliveira (eroengcivil@gmail.com)</cp:lastModifiedBy>
  <cp:lastPrinted>2026-02-02T12:55:19Z</cp:lastPrinted>
  <dcterms:created xsi:type="dcterms:W3CDTF">2025-12-10T18:55:48Z</dcterms:created>
  <dcterms:modified xsi:type="dcterms:W3CDTF">2026-02-02T13:02:41Z</dcterms:modified>
</cp:coreProperties>
</file>