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PC\Downloads\"/>
    </mc:Choice>
  </mc:AlternateContent>
  <xr:revisionPtr revIDLastSave="0" documentId="13_ncr:1_{ED79EAD4-41E5-4CA4-BFD0-F9F3CD5381AA}" xr6:coauthVersionLast="47" xr6:coauthVersionMax="47" xr10:uidLastSave="{00000000-0000-0000-0000-000000000000}"/>
  <bookViews>
    <workbookView xWindow="-120" yWindow="-120" windowWidth="29040" windowHeight="15720" activeTab="2" xr2:uid="{00000000-000D-0000-FFFF-FFFF00000000}"/>
  </bookViews>
  <sheets>
    <sheet name="Planilha1" sheetId="2" r:id="rId1"/>
    <sheet name="BASE" sheetId="1" r:id="rId2"/>
    <sheet name="CORRIGIDO" sheetId="4"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oMNaRteRTUaNqJj8QyTn3wPHTD7I56H9Vhtz3EVeSdo="/>
    </ext>
  </extLst>
</workbook>
</file>

<file path=xl/calcChain.xml><?xml version="1.0" encoding="utf-8"?>
<calcChain xmlns="http://schemas.openxmlformats.org/spreadsheetml/2006/main">
  <c r="G22" i="4" l="1"/>
  <c r="G394" i="4" l="1"/>
  <c r="G277" i="4"/>
  <c r="G42" i="4" l="1"/>
  <c r="G187" i="4"/>
  <c r="G125" i="4"/>
  <c r="G153" i="4"/>
  <c r="G171" i="4"/>
  <c r="G27" i="4"/>
  <c r="G295" i="4"/>
  <c r="G104" i="4"/>
  <c r="G59" i="4"/>
  <c r="G203" i="4"/>
  <c r="G81" i="4"/>
  <c r="G222" i="4"/>
  <c r="G238" i="4"/>
  <c r="G257" i="4"/>
  <c r="G173" i="4"/>
  <c r="G224" i="4"/>
  <c r="G281" i="4"/>
  <c r="G48" i="4"/>
  <c r="G130" i="4"/>
  <c r="G191" i="4"/>
  <c r="G261" i="4"/>
  <c r="G313" i="4"/>
  <c r="G51" i="4"/>
  <c r="G132" i="4"/>
  <c r="G209" i="4"/>
  <c r="G263" i="4"/>
  <c r="G8" i="4"/>
  <c r="G35" i="4"/>
  <c r="G52" i="4"/>
  <c r="G75" i="4"/>
  <c r="G88" i="4"/>
  <c r="G119" i="4"/>
  <c r="G139" i="4"/>
  <c r="G161" i="4"/>
  <c r="G179" i="4"/>
  <c r="G195" i="4"/>
  <c r="G211" i="4"/>
  <c r="G230" i="4"/>
  <c r="G246" i="4"/>
  <c r="G265" i="4"/>
  <c r="G287" i="4"/>
  <c r="G303" i="4"/>
  <c r="G44" i="4"/>
  <c r="G106" i="4"/>
  <c r="G189" i="4"/>
  <c r="G259" i="4"/>
  <c r="G63" i="4"/>
  <c r="G157" i="4"/>
  <c r="G226" i="4"/>
  <c r="G299" i="4"/>
  <c r="G70" i="4"/>
  <c r="G68" i="4" s="1"/>
  <c r="G159" i="4"/>
  <c r="G244" i="4"/>
  <c r="G12" i="4"/>
  <c r="G37" i="4"/>
  <c r="G54" i="4"/>
  <c r="G91" i="4"/>
  <c r="G141" i="4"/>
  <c r="G165" i="4"/>
  <c r="G181" i="4"/>
  <c r="G197" i="4"/>
  <c r="G216" i="4"/>
  <c r="G232" i="4"/>
  <c r="G251" i="4"/>
  <c r="G267" i="4"/>
  <c r="G289" i="4"/>
  <c r="G305" i="4"/>
  <c r="G311" i="4"/>
  <c r="G29" i="4"/>
  <c r="G128" i="4"/>
  <c r="G205" i="4"/>
  <c r="G297" i="4"/>
  <c r="G31" i="4"/>
  <c r="G109" i="4"/>
  <c r="G207" i="4"/>
  <c r="G283" i="4"/>
  <c r="G86" i="4"/>
  <c r="G193" i="4"/>
  <c r="G301" i="4"/>
  <c r="G18" i="4"/>
  <c r="G15" i="4" s="1"/>
  <c r="G39" i="4"/>
  <c r="G77" i="4"/>
  <c r="G97" i="4"/>
  <c r="G121" i="4"/>
  <c r="G144" i="4"/>
  <c r="G167" i="4"/>
  <c r="G183" i="4"/>
  <c r="G199" i="4"/>
  <c r="G218" i="4"/>
  <c r="G234" i="4"/>
  <c r="G253" i="4"/>
  <c r="G269" i="4"/>
  <c r="G291" i="4"/>
  <c r="G307" i="4"/>
  <c r="G61" i="4"/>
  <c r="G155" i="4"/>
  <c r="G240" i="4"/>
  <c r="G84" i="4"/>
  <c r="G175" i="4"/>
  <c r="G242" i="4"/>
  <c r="G33" i="4"/>
  <c r="G112" i="4"/>
  <c r="G177" i="4"/>
  <c r="G228" i="4"/>
  <c r="G285" i="4"/>
  <c r="G24" i="4"/>
  <c r="G40" i="4"/>
  <c r="G57" i="4"/>
  <c r="G79" i="4"/>
  <c r="G100" i="4"/>
  <c r="G123" i="4"/>
  <c r="G151" i="4"/>
  <c r="G169" i="4"/>
  <c r="G185" i="4"/>
  <c r="G201" i="4"/>
  <c r="G220" i="4"/>
  <c r="G236" i="4"/>
  <c r="G255" i="4"/>
  <c r="G275" i="4"/>
  <c r="G272" i="4" s="1"/>
  <c r="G293" i="4"/>
  <c r="G309" i="4"/>
  <c r="G445" i="1"/>
  <c r="C369" i="1"/>
  <c r="C368" i="1"/>
  <c r="G366" i="1"/>
  <c r="G363" i="1"/>
  <c r="G342" i="1"/>
  <c r="G104" i="1"/>
  <c r="G55" i="1"/>
  <c r="G72" i="4" l="1"/>
  <c r="G279" i="4"/>
  <c r="G117" i="4"/>
  <c r="G6" i="4"/>
  <c r="G149" i="4"/>
  <c r="G136" i="4"/>
  <c r="G249" i="4"/>
  <c r="G214" i="4"/>
  <c r="G94" i="4"/>
  <c r="G163" i="4"/>
  <c r="G46" i="4"/>
  <c r="F299" i="1"/>
  <c r="G299" i="1" s="1"/>
  <c r="F283" i="1"/>
  <c r="G283" i="1" s="1"/>
  <c r="F295" i="1"/>
  <c r="G295" i="1" s="1"/>
  <c r="F309" i="1"/>
  <c r="G309" i="1" s="1"/>
  <c r="F293" i="1"/>
  <c r="G293" i="1" s="1"/>
  <c r="F307" i="1"/>
  <c r="G307" i="1" s="1"/>
  <c r="F289" i="1"/>
  <c r="G289" i="1" s="1"/>
  <c r="F303" i="1"/>
  <c r="G303" i="1" s="1"/>
  <c r="F287" i="1"/>
  <c r="G287" i="1" s="1"/>
  <c r="F297" i="1"/>
  <c r="G297" i="1" s="1"/>
  <c r="F281" i="1"/>
  <c r="G281" i="1" s="1"/>
  <c r="F311" i="1"/>
  <c r="G311" i="1" s="1"/>
  <c r="F313" i="1"/>
  <c r="G313" i="1" s="1"/>
  <c r="F277" i="1"/>
  <c r="G277" i="1" s="1"/>
  <c r="F291" i="1"/>
  <c r="G291" i="1" s="1"/>
  <c r="F305" i="1"/>
  <c r="G305" i="1" s="1"/>
  <c r="F285" i="1"/>
  <c r="G285" i="1" s="1"/>
  <c r="F301" i="1"/>
  <c r="G301" i="1" s="1"/>
  <c r="F259" i="1"/>
  <c r="G259" i="1" s="1"/>
  <c r="F253" i="1"/>
  <c r="G253" i="1" s="1"/>
  <c r="F251" i="1"/>
  <c r="G251" i="1" s="1"/>
  <c r="F261" i="1"/>
  <c r="G261" i="1" s="1"/>
  <c r="F275" i="1"/>
  <c r="G275" i="1" s="1"/>
  <c r="F257" i="1"/>
  <c r="G257" i="1" s="1"/>
  <c r="F255" i="1"/>
  <c r="G255" i="1" s="1"/>
  <c r="F267" i="1"/>
  <c r="G267" i="1" s="1"/>
  <c r="F269" i="1"/>
  <c r="G269" i="1" s="1"/>
  <c r="F265" i="1"/>
  <c r="G265" i="1" s="1"/>
  <c r="F263" i="1"/>
  <c r="G263" i="1" s="1"/>
  <c r="F222" i="1"/>
  <c r="G222" i="1" s="1"/>
  <c r="F238" i="1"/>
  <c r="G238" i="1" s="1"/>
  <c r="F232" i="1"/>
  <c r="G232" i="1" s="1"/>
  <c r="F236" i="1"/>
  <c r="G236" i="1" s="1"/>
  <c r="F224" i="1"/>
  <c r="G224" i="1" s="1"/>
  <c r="F240" i="1"/>
  <c r="G240" i="1" s="1"/>
  <c r="F226" i="1"/>
  <c r="G226" i="1" s="1"/>
  <c r="F242" i="1"/>
  <c r="G242" i="1" s="1"/>
  <c r="F246" i="1"/>
  <c r="G246" i="1" s="1"/>
  <c r="F216" i="1"/>
  <c r="G216" i="1" s="1"/>
  <c r="F211" i="1"/>
  <c r="G211" i="1" s="1"/>
  <c r="F234" i="1"/>
  <c r="G234" i="1" s="1"/>
  <c r="F220" i="1"/>
  <c r="G220" i="1" s="1"/>
  <c r="F228" i="1"/>
  <c r="G228" i="1" s="1"/>
  <c r="F244" i="1"/>
  <c r="G244" i="1" s="1"/>
  <c r="F230" i="1"/>
  <c r="G230" i="1" s="1"/>
  <c r="F218" i="1"/>
  <c r="G218" i="1" s="1"/>
  <c r="F209" i="1"/>
  <c r="G209" i="1" s="1"/>
  <c r="F195" i="1"/>
  <c r="G195" i="1" s="1"/>
  <c r="F165" i="1"/>
  <c r="G165" i="1" s="1"/>
  <c r="F193" i="1"/>
  <c r="G193" i="1" s="1"/>
  <c r="F173" i="1"/>
  <c r="G173" i="1" s="1"/>
  <c r="F161" i="1"/>
  <c r="G161" i="1" s="1"/>
  <c r="F197" i="1"/>
  <c r="G197" i="1" s="1"/>
  <c r="F191" i="1"/>
  <c r="G191" i="1" s="1"/>
  <c r="F181" i="1"/>
  <c r="G181" i="1" s="1"/>
  <c r="F199" i="1"/>
  <c r="G199" i="1" s="1"/>
  <c r="F189" i="1"/>
  <c r="G189" i="1" s="1"/>
  <c r="F179" i="1"/>
  <c r="G179" i="1" s="1"/>
  <c r="F171" i="1"/>
  <c r="G171" i="1" s="1"/>
  <c r="F201" i="1"/>
  <c r="G201" i="1" s="1"/>
  <c r="F187" i="1"/>
  <c r="G187" i="1" s="1"/>
  <c r="F177" i="1"/>
  <c r="G177" i="1" s="1"/>
  <c r="F169" i="1"/>
  <c r="G169" i="1" s="1"/>
  <c r="F203" i="1"/>
  <c r="G203" i="1" s="1"/>
  <c r="F185" i="1"/>
  <c r="G185" i="1" s="1"/>
  <c r="F205" i="1"/>
  <c r="G205" i="1" s="1"/>
  <c r="F183" i="1"/>
  <c r="G183" i="1" s="1"/>
  <c r="F207" i="1"/>
  <c r="G207" i="1" s="1"/>
  <c r="F175" i="1"/>
  <c r="G175" i="1" s="1"/>
  <c r="F167" i="1"/>
  <c r="G167" i="1" s="1"/>
  <c r="F157" i="1"/>
  <c r="G157" i="1" s="1"/>
  <c r="F153" i="1"/>
  <c r="G153" i="1" s="1"/>
  <c r="F159" i="1"/>
  <c r="G159" i="1" s="1"/>
  <c r="F155" i="1"/>
  <c r="G155" i="1" s="1"/>
  <c r="F144" i="1"/>
  <c r="G144" i="1" s="1"/>
  <c r="F151" i="1"/>
  <c r="G151" i="1" s="1"/>
  <c r="F142" i="1"/>
  <c r="G142" i="1" s="1"/>
  <c r="F132" i="1"/>
  <c r="G132" i="1" s="1"/>
  <c r="F138" i="1"/>
  <c r="G138" i="1" s="1"/>
  <c r="F130" i="1"/>
  <c r="G130" i="1" s="1"/>
  <c r="F112" i="1"/>
  <c r="G112" i="1" s="1"/>
  <c r="F127" i="1"/>
  <c r="G127" i="1" s="1"/>
  <c r="F119" i="1"/>
  <c r="G119" i="1" s="1"/>
  <c r="F124" i="1"/>
  <c r="G124" i="1" s="1"/>
  <c r="F123" i="1"/>
  <c r="G123" i="1" s="1"/>
  <c r="F88" i="1"/>
  <c r="G88" i="1" s="1"/>
  <c r="F91" i="1"/>
  <c r="G91" i="1" s="1"/>
  <c r="F63" i="1"/>
  <c r="G63" i="1" s="1"/>
  <c r="F75" i="1"/>
  <c r="G75" i="1" s="1"/>
  <c r="F79" i="1"/>
  <c r="G79" i="1" s="1"/>
  <c r="F86" i="1"/>
  <c r="G86" i="1" s="1"/>
  <c r="F77" i="1"/>
  <c r="G77" i="1" s="1"/>
  <c r="F84" i="1"/>
  <c r="G84" i="1" s="1"/>
  <c r="F81" i="1"/>
  <c r="G81" i="1" s="1"/>
  <c r="F57" i="1"/>
  <c r="G57" i="1" s="1"/>
  <c r="F48" i="1"/>
  <c r="G48" i="1" s="1"/>
  <c r="F52" i="1"/>
  <c r="G52" i="1" s="1"/>
  <c r="F59" i="1"/>
  <c r="G59" i="1" s="1"/>
  <c r="F54" i="1"/>
  <c r="G54" i="1" s="1"/>
  <c r="F51" i="1"/>
  <c r="G51" i="1" s="1"/>
  <c r="F44" i="1"/>
  <c r="G44" i="1" s="1"/>
  <c r="F42" i="1"/>
  <c r="G42" i="1" s="1"/>
  <c r="F40" i="1"/>
  <c r="G40" i="1" s="1"/>
  <c r="F31" i="1"/>
  <c r="G31" i="1" s="1"/>
  <c r="F33" i="1"/>
  <c r="G33" i="1" s="1"/>
  <c r="F29" i="1"/>
  <c r="G29" i="1" s="1"/>
  <c r="F39" i="1"/>
  <c r="G39" i="1" s="1"/>
  <c r="F37" i="1"/>
  <c r="G37" i="1" s="1"/>
  <c r="F35" i="1"/>
  <c r="G35" i="1" s="1"/>
  <c r="F27" i="1"/>
  <c r="G27" i="1" s="1"/>
  <c r="F347" i="1"/>
  <c r="G347" i="1" s="1"/>
  <c r="F24" i="1"/>
  <c r="G24" i="1" s="1"/>
  <c r="F106" i="1"/>
  <c r="G106" i="1" s="1"/>
  <c r="F335" i="1"/>
  <c r="G335" i="1" s="1"/>
  <c r="F120" i="1"/>
  <c r="G120" i="1" s="1"/>
  <c r="F350" i="1"/>
  <c r="G350" i="1" s="1"/>
  <c r="F70" i="1"/>
  <c r="G70" i="1" s="1"/>
  <c r="F109" i="1"/>
  <c r="G109" i="1" s="1"/>
  <c r="F320" i="1"/>
  <c r="G320" i="1" s="1"/>
  <c r="F338" i="1"/>
  <c r="G338" i="1" s="1"/>
  <c r="F61" i="1"/>
  <c r="G61" i="1" s="1"/>
  <c r="G83" i="1"/>
  <c r="F97" i="1"/>
  <c r="G97" i="1" s="1"/>
  <c r="F325" i="1"/>
  <c r="G325" i="1" s="1"/>
  <c r="F358" i="1"/>
  <c r="G358" i="1" s="1"/>
  <c r="G355" i="1" s="1"/>
  <c r="F100" i="1"/>
  <c r="G100" i="1" s="1"/>
  <c r="F11" i="1"/>
  <c r="G11" i="1" s="1"/>
  <c r="F328" i="1"/>
  <c r="G328" i="1" s="1"/>
  <c r="F7" i="1"/>
  <c r="G7" i="1" s="1"/>
  <c r="F344" i="1"/>
  <c r="G344" i="1" s="1"/>
  <c r="F18" i="1"/>
  <c r="G18" i="1" s="1"/>
  <c r="G4" i="4" l="1"/>
  <c r="G318" i="4" s="1"/>
  <c r="G279" i="1"/>
  <c r="G272" i="1"/>
  <c r="G249" i="1"/>
  <c r="G214" i="1"/>
  <c r="G149" i="1"/>
  <c r="G163" i="1"/>
  <c r="G22" i="1"/>
  <c r="G94" i="1"/>
  <c r="G46" i="1"/>
  <c r="G15" i="1"/>
  <c r="G6" i="1"/>
  <c r="G72" i="1"/>
  <c r="G68" i="1"/>
  <c r="G117" i="1"/>
  <c r="G136" i="1"/>
  <c r="G317" i="1"/>
  <c r="G4" i="1" l="1"/>
  <c r="H367" i="1" l="1"/>
  <c r="G369" i="1"/>
  <c r="G372" i="1" l="1"/>
  <c r="G368" i="1"/>
</calcChain>
</file>

<file path=xl/sharedStrings.xml><?xml version="1.0" encoding="utf-8"?>
<sst xmlns="http://schemas.openxmlformats.org/spreadsheetml/2006/main" count="1397" uniqueCount="606">
  <si>
    <t>COD ESCOLA:</t>
  </si>
  <si>
    <t>S.R.E.:</t>
  </si>
  <si>
    <t>ISS</t>
  </si>
  <si>
    <t>SERVIÇOS:</t>
  </si>
  <si>
    <r>
      <rPr>
        <b/>
        <sz val="14"/>
        <color theme="1"/>
        <rFont val="Calibri"/>
      </rPr>
      <t xml:space="preserve">CONSTRUÇÃO / AMPLIAÇÃO / REFORMA </t>
    </r>
    <r>
      <rPr>
        <sz val="14"/>
        <color rgb="FFFF0000"/>
        <rFont val="Calibri"/>
      </rPr>
      <t>(TIPO DE CONSTRUÇÃO(INDIRETA)</t>
    </r>
  </si>
  <si>
    <t>ITEM</t>
  </si>
  <si>
    <t>DESCRIÇÃO</t>
  </si>
  <si>
    <t>UN</t>
  </si>
  <si>
    <t>ANALISADO</t>
  </si>
  <si>
    <t>LOCAL DE INTERVENÇÃO</t>
  </si>
  <si>
    <t>QUANT.</t>
  </si>
  <si>
    <t>P. UNIT. (S/BDI)</t>
  </si>
  <si>
    <t>P. UNIT. (C/BDI)</t>
  </si>
  <si>
    <t>P. TOTAL (C/BDI)</t>
  </si>
  <si>
    <t>MEMÓRIA DE CALCULO</t>
  </si>
  <si>
    <t>SUB-TOTAL</t>
  </si>
  <si>
    <t>M</t>
  </si>
  <si>
    <t>M²</t>
  </si>
  <si>
    <t>SUB-TOTAL =</t>
  </si>
  <si>
    <t>Regularização de fundo de vala com apiloamento com maço de 30kg</t>
  </si>
  <si>
    <t>Será medido pela área de fundo da vala (m²).
O item remunera o fornecimento de equipamentos e mão-de-obra necessários para execução dos serviços de regularização do fundo de vala com maço de 30 kg.</t>
  </si>
  <si>
    <t xml:space="preserve"> </t>
  </si>
  <si>
    <t>KG</t>
  </si>
  <si>
    <t>M³</t>
  </si>
  <si>
    <t xml:space="preserve">152+153X0,90+ 72 DE PILARES ABAIXO DA COTA DO SOLO, PILARES DE ARRANQUE </t>
  </si>
  <si>
    <t>SUPERESTRUTURA</t>
  </si>
  <si>
    <t xml:space="preserve">PILARES EXTERNOS E INTERNOS= (1570+654+325)VIGAS EXTERNAS INTERMEDIÁRIA E ACABABAMENTO + INTERNAS=(750+472+155) </t>
  </si>
  <si>
    <t>Aço CA-50 que será gasto na superestrutura</t>
  </si>
  <si>
    <t>613+646 = 1260 kg</t>
  </si>
  <si>
    <t>Aço CA-60 a ser gasto para estribos</t>
  </si>
  <si>
    <t>556/3</t>
  </si>
  <si>
    <t>MOTIVO PODE SER USADAS SOBRAS DAS OUTRAS FORMAS ANTERIORES</t>
  </si>
  <si>
    <t>(1,50 X 0,10 X 4,50) X 2</t>
  </si>
  <si>
    <t>2 escadas da obra</t>
  </si>
  <si>
    <t xml:space="preserve">VIGAS DE ACABAMENTO DA LANCHONETE E ALOJAMENTOS E INTERMEDIARIA 2 E 3 DAS EXTERNAS; (30+28+12+45+4)X0,40X0,15+(AERÉAS 4X7,5+5,5X0,50X0,15)EXTERIORES 152M X0,30X0,20+ PILARES INTERNOS E EXTERNOS(36+30) </t>
  </si>
  <si>
    <t>VIGAS DE ACABAMENTO DA LANCHONETE E ALOJAMENTOS E INTERMEDIARIA 2 E 3 DAS EXTERNAS,PILARES INTERNOS E EXTERNOS</t>
  </si>
  <si>
    <r>
      <rPr>
        <sz val="14"/>
        <color theme="1"/>
        <rFont val="Calibri"/>
      </rPr>
      <t>M</t>
    </r>
    <r>
      <rPr>
        <vertAlign val="superscript"/>
        <sz val="14"/>
        <color theme="1"/>
        <rFont val="Calibri"/>
      </rPr>
      <t>2</t>
    </r>
  </si>
  <si>
    <t xml:space="preserve">LAJE DA ÁREA DA LANCHONETE(5,50X21,00)+ALOJAMENTOS= H8  E (45X7,50)=454M²; LAJE DO ALOJAMENTO H12 </t>
  </si>
  <si>
    <t>Laje H 12 deve ser usada em toda obra, devido o tamanho do vão</t>
  </si>
  <si>
    <t>450 X 0,12</t>
  </si>
  <si>
    <t>Escoras para sustentar a laje</t>
  </si>
  <si>
    <r>
      <rPr>
        <sz val="14"/>
        <color theme="1"/>
        <rFont val="Calibri"/>
      </rPr>
      <t>M</t>
    </r>
    <r>
      <rPr>
        <vertAlign val="superscript"/>
        <sz val="14"/>
        <color theme="1"/>
        <rFont val="Calibri"/>
      </rPr>
      <t>2</t>
    </r>
  </si>
  <si>
    <t xml:space="preserve">EXTERNAS=140X7,50+INTERNAS =(19X4+28X3+12X3)+(3X5,5X3,2)+90 DE ARQUIBANCADAS SUPERIORES+ 75M² de MURETA DE 60CM EM TORNO DA QUADRA (1300+75) </t>
  </si>
  <si>
    <t>Arquibancadas superiores e inferiores, todo o fechamento das laterais, paredes internas, mureta em torno da quadra</t>
  </si>
  <si>
    <t>TELHAS DA COBERTURA E =  (38M + 45)/2 + (54+45)/2 - 239 M</t>
  </si>
  <si>
    <t>Toda a cobertura da obra</t>
  </si>
  <si>
    <t>56m+47m</t>
  </si>
  <si>
    <t>Calha do telhado, dois lados</t>
  </si>
  <si>
    <t>50 m + 50 m</t>
  </si>
  <si>
    <t>Rufo das duas paredes do fechamento</t>
  </si>
  <si>
    <t xml:space="preserve">(3X8,50) X 2 </t>
  </si>
  <si>
    <t>Água de calha e do piso</t>
  </si>
  <si>
    <t>50 m</t>
  </si>
  <si>
    <t>Telhado duas águas</t>
  </si>
  <si>
    <t xml:space="preserve">SOMA DE PESO DE TODOS OS PERFIS (15.650+5.720+1.920+1040) </t>
  </si>
  <si>
    <t>Toda a estrutura da cobertura</t>
  </si>
  <si>
    <t>Uso para limpeza do espaço</t>
  </si>
  <si>
    <t>Cozinha</t>
  </si>
  <si>
    <t>Caixa de água</t>
  </si>
  <si>
    <t>Para os vasos sanitários</t>
  </si>
  <si>
    <t>Banheiros</t>
  </si>
  <si>
    <t>1 + 1 + 1</t>
  </si>
  <si>
    <t>Poço de visita</t>
  </si>
  <si>
    <t>1 + 1 + 1 +1</t>
  </si>
  <si>
    <t>Drenagem de água pluvial</t>
  </si>
  <si>
    <t>REDE DE ESGOTO DOS BANHEIROS 6 x 2,5</t>
  </si>
  <si>
    <t>REDE DE ESGOTO DOS BANHEIROS= 5 x 6</t>
  </si>
  <si>
    <t xml:space="preserve">DA CAIXA DE GORDURA ATÉ A CAIXA DE PASSAGEM </t>
  </si>
  <si>
    <t>1+1+1</t>
  </si>
  <si>
    <t>Aterramento</t>
  </si>
  <si>
    <t>1+1+1+1+1+1+1+1</t>
  </si>
  <si>
    <t>Caixa de inspeção</t>
  </si>
  <si>
    <t>Cabo para aterramento</t>
  </si>
  <si>
    <t>Portão de entrada</t>
  </si>
  <si>
    <t>45 M</t>
  </si>
  <si>
    <t>Quarda corpo das arquibancadas superiores</t>
  </si>
  <si>
    <t>EXTERNAS=(45+54X8,50)+(53X6,50)+INTERNAS ; 125X3,20+(90/2) DE ARQUIBANCADAS SUPERIORES, SENDO OS DOIS LADOS</t>
  </si>
  <si>
    <t>Reboco de toda a obra ( Alvenaria)</t>
  </si>
  <si>
    <t>Chapisco de toda a obra</t>
  </si>
  <si>
    <t>127,60 + 202,40</t>
  </si>
  <si>
    <t>Reboco das lajes</t>
  </si>
  <si>
    <t>Abrigo para o gás GLP  P/ cozinha da lanchonete</t>
  </si>
  <si>
    <t>QUADRA</t>
  </si>
  <si>
    <t>200102</t>
  </si>
  <si>
    <r>
      <rPr>
        <sz val="14"/>
        <color theme="1"/>
        <rFont val="Calibri"/>
      </rPr>
      <t>M</t>
    </r>
    <r>
      <rPr>
        <vertAlign val="superscript"/>
        <sz val="14"/>
        <color theme="1"/>
        <rFont val="Calibri"/>
      </rPr>
      <t>2</t>
    </r>
  </si>
  <si>
    <t>(20,40+38,40)X2</t>
  </si>
  <si>
    <t>Quadra</t>
  </si>
  <si>
    <t xml:space="preserve">Pintura com tinta a base epóxi em piso de quadra esportiva concreto 2 demãos </t>
  </si>
  <si>
    <r>
      <rPr>
        <sz val="14"/>
        <color theme="1"/>
        <rFont val="Calibri"/>
      </rPr>
      <t>M</t>
    </r>
    <r>
      <rPr>
        <vertAlign val="superscript"/>
        <sz val="14"/>
        <color theme="1"/>
        <rFont val="Calibri"/>
      </rPr>
      <t>2</t>
    </r>
  </si>
  <si>
    <t>20,40X38,40</t>
  </si>
  <si>
    <t>Será medido pela área de superfície pintada, deduzindo-se toda e qualquer interferência (m²).
O item remunera o fornecimento de tinta à base epóxi,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epóxi, conforme especificações do fabricante; não remunera o preparo de base, quando necessário.</t>
  </si>
  <si>
    <t>Demarcação de quadra (tinta acrílica em piso para faixas de demarcação, com faixas de 5 cm e 8 cm de largura, aplicada com trincha)</t>
  </si>
  <si>
    <t>DEMARCAÇÃO DA QUADRA = 250 METROS LINEARES</t>
  </si>
  <si>
    <t>Será medido por comprimento de faixa de sinalização pintada (m).
O item remunera o fornecimento de tinta acrílica fosca de grande desempenho para pisos, várias cores, conforme especificações do fabricante, que confere um acabamento microtexturizado e antiderrapante com refletorização, materiais acessórios e a mão-de-obra necessária para o preparo de pavimento de concreto e a aplicação da tinta em faixas com até 8 cm de largura.</t>
  </si>
  <si>
    <t>Alambrados e portão</t>
  </si>
  <si>
    <t>O item remunera a execução de alambrado tubular em quadro para fechamento em geral, com altura determinada aferida na projeção vertical, não sendo considerada a altura do chumbamento em mureta, em (m)
 Constituído por:
A) Fornecimento e instalação de montantes verticais, em tubos de aço carbono SAE 1008 / 1010, galvanizados de acordo com norma ASTM A 513, com diâmetro externo de 2" e espessura de 2,25 mm, chumbados diretamente sobre mureta na profundidade média de 0,50 m e com espaçamento máximo de 2,40 m entre colunas;
B) Fornecimento e instalação de travamentos horizontais soldados aos montantes verticais, nas partes superior e inferior do alambrado, em tubos de aço carbono SAE 1008 / 1010, galvanizados de acordo com norma ASTM A 513, com diâmetro externo de 2" e espessura de 2,65 mm;
C) Fornecimento e instalação de tela,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D) Remunera também o fornecimento de materiais e mão-de-obra necessária para: aplicação em uma demão de galvanização a frio, nos pontos de solda e / ou corte dos elementos que compõem o alambrado.
E) Não remunera os serviços de execução de base para fixação dos montantes.</t>
  </si>
  <si>
    <t>38.4X2+ 20,40X2=118X2 = 235m²</t>
  </si>
  <si>
    <t>200202</t>
  </si>
  <si>
    <r>
      <rPr>
        <b/>
        <sz val="12"/>
        <color rgb="FF000000"/>
        <rFont val="Calibri"/>
      </rPr>
      <t>Alambrado para quadra esportiva com tela de arame galvanizado</t>
    </r>
    <r>
      <rPr>
        <b/>
        <i/>
        <u/>
        <sz val="12"/>
        <color rgb="FF000000"/>
        <rFont val="Calibri"/>
      </rPr>
      <t xml:space="preserve"> </t>
    </r>
    <r>
      <rPr>
        <b/>
        <sz val="12"/>
        <color rgb="FF000000"/>
        <rFont val="Calibri"/>
      </rPr>
      <t>, fixada em quadros de tubos de aço galvanizado, h=2m</t>
    </r>
  </si>
  <si>
    <t>(38.4X2+ 20,40X2)</t>
  </si>
  <si>
    <t>200204</t>
  </si>
  <si>
    <t xml:space="preserve">Portão para alambrado, com uma (1) folha, dimensão (90x210)cm, em tela de arame, exclusive pintura, inclusive fixação e fornecimento em quadros de tubos de aço carbono galvanizado diâmetro de 50mm (2"), </t>
  </si>
  <si>
    <t xml:space="preserve">Será medido pela unidade de portão instalado (un).
O item remunera o fornecimento e instalação de portão pivotante de uma folha com dimensões 90 x 210cm, constituído por: perfil tubular de aço carbono SAE 1008 / 1010 galvanizada norma ASTM A 513, com diâmetro externo de 50mm (2”), batente, dobradiças e cadeado com largura de 50mm, trama losangular de 2" (50,8mm) e fio bwg12 (2,77mm); trinco e ferrolho com porta-cadeado. O item remunera também o fornecimento de materiais e mão-de-obra necessários para uma demão de galvanização a frio, nos pontos de solda e / ou corte dos elementos que compõem o portão, remunera também o cadeado.
</t>
  </si>
  <si>
    <t>200300</t>
  </si>
  <si>
    <t>Outros</t>
  </si>
  <si>
    <t>200301</t>
  </si>
  <si>
    <t>ED-50600 - SEINFRA (C): APLICAÇÃO DE LONA PRETA, ESP. 150 MICRAS, INCLUSIVE FORNECIMENTO</t>
  </si>
  <si>
    <t>127,60+345+727,40</t>
  </si>
  <si>
    <t>Para o piso a ser concretado</t>
  </si>
  <si>
    <t>200303</t>
  </si>
  <si>
    <t>Regularização sarrafeada de base para revestimento de piso com argamassa de cimento e areia sem peneirar traço 1:3,  e=3cm</t>
  </si>
  <si>
    <t>22X5,80</t>
  </si>
  <si>
    <t>Argamassa de regularização</t>
  </si>
  <si>
    <t>Será medido pela área onde será executado, na espessura mínima de 3 cm (m²).
O item remunera o fornecimento de cimento, areia e a mão-de-obra necessária para a regularização do contrapiso acertando o contrapiso para o recebimento do piso com a utilização de régua para um perfeito acabamento.</t>
  </si>
  <si>
    <t>200304</t>
  </si>
  <si>
    <t>Armadura de tela de aço CA 60B (tela de aço CA 60 soldada com trama de 100x100mm D=4,20mm do fio e arame recozido)</t>
  </si>
  <si>
    <t>Será medido pelo peso nominal das telas constantes no projeto de armadura (m²).
O item remunera o fornecimento de tela soldada em aço CA-60B com trama 100 x 100mm tipo Q138, transporte e colocação; estão incluídos no item os serviços e materiais secundários como arame, espaçadores, emendas e perdas por desbitolamento, cortes e pontas de traspasse para emendas.</t>
  </si>
  <si>
    <t>200305</t>
  </si>
  <si>
    <t>Concreto Fck=25Mpa, e=8cm lançado em piso de quadra, executado em etapa única, para polimento mecânico, inclusive com juntas ou cortes em placas não maiores que 4,0 m2 e polimento mecânico superficial</t>
  </si>
  <si>
    <t>783,36X0,08</t>
  </si>
  <si>
    <t>Será medido pelo volume calculado no projeto de formas, sendo que o volume da interseção dos diversos elementos estruturais deve ser computado uma só vez (m³).
O item remunera o fornecimento e lançamento de concreto usinado com resistência mínima à compressão de 25 Mpa, o adensamento através de vibradores de imersão e réguas vibradoras e o desempeno utilizando desempenadeiras mecânicas, o requadro em forma de juntas serradas e de construção, remunera também a aspersão contínua de água nas horas subsequentes à concretagem e durante os 14 dias seguintes e o corte das juntas de dilatação que será executado com serra mecânica provida de disco diamantado com a profundidade do corte de no máximo 3 cm e o fornecimento e instalação de formas e barras de transferência.</t>
  </si>
  <si>
    <t>230000</t>
  </si>
  <si>
    <t>LIMPEZA</t>
  </si>
  <si>
    <t>230100</t>
  </si>
  <si>
    <t>Limpeza:</t>
  </si>
  <si>
    <t>230101</t>
  </si>
  <si>
    <t>Limpeza Geral da edificação</t>
  </si>
  <si>
    <t>18,70 X 18,70</t>
  </si>
  <si>
    <t>Limpeza da obra</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</si>
  <si>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</si>
  <si>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260001</t>
  </si>
  <si>
    <t>ED-28454 - SEINFRA (C): PERFIL TABICA GALVANIZADO, TIPO LISA, COM ACABAMENTO EM PINTURA, NA COR BRANCA, PARA FORRO EM CHAPA DE GESSO ACARTONADO, INCLUSIVE ACESSÓRIOS DE FIXAÇÃO</t>
  </si>
  <si>
    <t>10+10+10+10+10+10+10+10+5+5+10</t>
  </si>
  <si>
    <t>Detalhe da fachada, friso feito de 0,80 cm a 0,80cm</t>
  </si>
  <si>
    <t>260006</t>
  </si>
  <si>
    <t>TOTAL CUSTO =</t>
  </si>
  <si>
    <t>BDI PROJETO =</t>
  </si>
  <si>
    <t xml:space="preserve">BDI OBRA = </t>
  </si>
  <si>
    <t xml:space="preserve">TOTAL GERAL = </t>
  </si>
  <si>
    <t xml:space="preserve">QUANDO DA CELEBRAÇÃO DO CONTRATO ASSEGURAR QUE A EMPRESA TENHA EM SEU PODER CÓPIA DO CADERNO DE ESPECIFICAÇÕES                  </t>
  </si>
  <si>
    <t>BASE                                                                                           PINI, ORSE, SICOR, SINAPI, SUDECAP OUT/24</t>
  </si>
  <si>
    <t>REV00   MAR/25</t>
  </si>
  <si>
    <t>REGINALDO APARECIDO FONSECA</t>
  </si>
  <si>
    <t>CREA 398912/D</t>
  </si>
  <si>
    <t>DATAS MG 29/09/2025</t>
  </si>
  <si>
    <t>____________________________</t>
  </si>
  <si>
    <t>________________________</t>
  </si>
  <si>
    <t>Reginaldo Aparecido Fonseca</t>
  </si>
  <si>
    <t>Narlisson de Jesus Martins</t>
  </si>
  <si>
    <t xml:space="preserve">          Engenheiro Civil</t>
  </si>
  <si>
    <t>Prefeito Municipal</t>
  </si>
  <si>
    <t xml:space="preserve">           CREA 398912/D</t>
  </si>
  <si>
    <t xml:space="preserve">      PREFEITURA MUNICIPAL DE RECREIO
Rua Prefeito José Antônio, 126 -Centro,Recreio-MG
CNPJ:14.735.754/0001-92
</t>
  </si>
  <si>
    <t>CRECHE DO DISTRITO DE CONCEIÇÃO DA BOA VISTA</t>
  </si>
  <si>
    <t xml:space="preserve">MUNICÍPIO:CONCEIÇÃO DA BOA VISTA/MG      PRAÇA DOM PRUDÊNCIO, S/N                                                                                                                                                   </t>
  </si>
  <si>
    <t>RECREIO MG  / BDI USADO=22,47%</t>
  </si>
  <si>
    <t>1</t>
  </si>
  <si>
    <t>LOCAÇÃO DE BANHEIRO QUÍMICO, DIMENSÃO (110X120X230)CM, LINHA PADRÃO, CONTENDO UMA (1) PIA/HIGIENIZADOR DE MÃOS, INCLUSIVE MANUTENÇÃO E MOBILIZAÇÃO/DESMOBILIZAÇÃO</t>
  </si>
  <si>
    <t>ADMINISTRAÇÃO LOCAL</t>
  </si>
  <si>
    <t>1.1</t>
  </si>
  <si>
    <t>SEINFRA -  ED-50155</t>
  </si>
  <si>
    <t>MÊS</t>
  </si>
  <si>
    <t>1.2</t>
  </si>
  <si>
    <t>SINAPI - 98459</t>
  </si>
  <si>
    <t>TAPUME COM TELHA METÁLICA. AF_03/2024</t>
  </si>
  <si>
    <t>SERVIÇOS PRELIMINARES</t>
  </si>
  <si>
    <t>2</t>
  </si>
  <si>
    <t>2.1</t>
  </si>
  <si>
    <t xml:space="preserve">SEINFRA - </t>
  </si>
  <si>
    <t>SEINFRA - 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</si>
  <si>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</si>
  <si>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INFRAESTRUTURA</t>
  </si>
  <si>
    <t>3</t>
  </si>
  <si>
    <t>3.1</t>
  </si>
  <si>
    <t>SINAPI - 96523</t>
  </si>
  <si>
    <t>ESCAVAÇÃO MANUAL PARA BLOCO DE COROAMENTO OU SAPATA (INCLUINDO ESCAVAÇÃO PARA COLOCAÇÃO DE FÔRMAS). AF_01/2024</t>
  </si>
  <si>
    <t>3.2</t>
  </si>
  <si>
    <t>SINAPI - 96527</t>
  </si>
  <si>
    <t>ESCAVAÇÃO MANUAL PARA VIGA BALDRAME OU SAPATA CORRIDA (INCLUINDO ESCAVAÇÃO PARA COLOCAÇÃO DE FÔRMAS). AF_01/2024</t>
  </si>
  <si>
    <t>3.3</t>
  </si>
  <si>
    <t>SINAPI - 92800</t>
  </si>
  <si>
    <t>CORTE E DOBRA DE AÇO CA-60, DIÂMETRO DE 5,0 MM. AF_06/2022</t>
  </si>
  <si>
    <t>3.4</t>
  </si>
  <si>
    <t>SINAPI - 92876</t>
  </si>
  <si>
    <t>CORTE E DOBRA DE AÇO CA-25, DIÂMETRO DE 8,0 MM. AF_06/2022</t>
  </si>
  <si>
    <t>SINAPI - 92803</t>
  </si>
  <si>
    <t>3.5</t>
  </si>
  <si>
    <t>CORTE E DOBRA DE AÇO CA-50, DIÂMETRO DE 10,0 MM. AF_06/2022</t>
  </si>
  <si>
    <t>3.6</t>
  </si>
  <si>
    <t>SINAPI - 92804</t>
  </si>
  <si>
    <t>CORTE E DOBRA DE AÇO CA-50, DIÂMETRO DE 12,5 MM. AF_06/2022</t>
  </si>
  <si>
    <t>3.7</t>
  </si>
  <si>
    <t>CORTE E DOBRA DE AÇO CA-50, DIÂMETRO DE 16,0 MM. AF_06/2022</t>
  </si>
  <si>
    <t>SINAPI - 92805</t>
  </si>
  <si>
    <t>3.8</t>
  </si>
  <si>
    <t>SINAPI - 101617</t>
  </si>
  <si>
    <t>PREPARO DE FUNDO DE VALA COM LARGURA MAIOR OU IGUAL A 1,5 M E MENOR QUE 2,5 M (ACERTO DO SOLO NATURAL), EM LOCAL COM NÍVEL BAIXO DE INTERFERÊNCIA. AF_01/2026</t>
  </si>
  <si>
    <t>3.9</t>
  </si>
  <si>
    <t>COMPOSIÇÃO - CO-001</t>
  </si>
  <si>
    <t xml:space="preserve">FÔRMA E DESFORMA COM TÁBUA DE SARRAFO, COM REAPROVEITAMENTO </t>
  </si>
  <si>
    <t>3.10</t>
  </si>
  <si>
    <t>COMPOSIÇÃO - CO-002</t>
  </si>
  <si>
    <t>FORNECIMENTO DE CONCRETO ESTRUTURAL, USINADO, COMBEADO, COM FCK 30MPA, INCLUSIVE LANÇAMENTO, ADENSAMENTO E ACABAMENTO</t>
  </si>
  <si>
    <t>3.11</t>
  </si>
  <si>
    <t>IMPERMEABILIZAÇÃO DE SUPERFÍCIE COM EMULSÃO ASFÁLTICA, 2 DEMÃOS. AF_09/2023</t>
  </si>
  <si>
    <t>SINAPI - 98557</t>
  </si>
  <si>
    <t>4</t>
  </si>
  <si>
    <t>4.1</t>
  </si>
  <si>
    <t>4.2</t>
  </si>
  <si>
    <t>SINAPI - 92801</t>
  </si>
  <si>
    <t>CORTE E DOBRA DE AÇO CA-50, DIÂMETRO DE 6,3 MM. AF_06/2022</t>
  </si>
  <si>
    <t>4.3</t>
  </si>
  <si>
    <t>4.4</t>
  </si>
  <si>
    <t>4.5</t>
  </si>
  <si>
    <t>4.6</t>
  </si>
  <si>
    <t>4.7</t>
  </si>
  <si>
    <t>4.8</t>
  </si>
  <si>
    <t>COMPOSIÇÃO - CO - 002</t>
  </si>
  <si>
    <t>FORNECIMENTO DE CONCRETO ESTRUTURAL, USINADO, COMBEADO, COM FCK 25MPA, INCLUSIVE LANÇAMENTO, ADENSAMENTO E ACABAMENTO</t>
  </si>
  <si>
    <t>5</t>
  </si>
  <si>
    <t>5.1</t>
  </si>
  <si>
    <t>ALVENARIA DE VEDAÇÃO</t>
  </si>
  <si>
    <t>SINAPI - 103364</t>
  </si>
  <si>
    <t>ALVENARIA DE VEDAÇÃO DE BLOCOS CERÂMICOS FURADOS NA HORIZONTAL DE 9X19X39 CM (ESPESSURA 9 CM) E ARGAMASSA DE ASSENTAMENTO COM PREPARO EM BETONEIRA. AF_12/2021</t>
  </si>
  <si>
    <t>PISOS E REVESTIMENTOS</t>
  </si>
  <si>
    <t>6</t>
  </si>
  <si>
    <t>6.1</t>
  </si>
  <si>
    <t>SINAPI - 97113</t>
  </si>
  <si>
    <t>APLICAÇÃO DE LONA PLÁSTICA PARA EXECUÇÃO DE PAVIMENTOS DE CONCRETO. AF_04/2022</t>
  </si>
  <si>
    <t>7.2</t>
  </si>
  <si>
    <t>6.2</t>
  </si>
  <si>
    <t>SEINFRA - ED-50569</t>
  </si>
  <si>
    <t>CONTRAPISO DESEMPENADO COM ARGAMASSA, TRAÇO 1:3 (CIMENTO E AREIA), ESP. 50MM, INCLUSIVE ARGAMASSA COM PREPARO MECANIZADO</t>
  </si>
  <si>
    <t>6.3</t>
  </si>
  <si>
    <t>SEINFRA - ED-50730</t>
  </si>
  <si>
    <t>CHAPISCO COM ARGAMASSA, TRAÇO 1:2:3 (CIMENTO, AREIA E PEDRISCO), APLICADO COM COLHER, ESP. 5MM, INCLUSIVE ARGAMASSA COM PREPARO MECANIZADO</t>
  </si>
  <si>
    <t>6.4</t>
  </si>
  <si>
    <t>SEINFRA - ED-50732</t>
  </si>
  <si>
    <t>EMBOÇO COM ARGAMASSA, TRAÇO 1:6 (CIMENTO E AREIA), ESP. 20MM, APLICAÇÃO MANUAL, INCLUSIVE ARGAMASSA COM PREPARO MECANIZADO, EXCLUSIVE CHAPISCO</t>
  </si>
  <si>
    <t>6.5</t>
  </si>
  <si>
    <t>SEINFRA - ED-29582</t>
  </si>
  <si>
    <t>ARMADURA DE TELA DE AÇO CA-60, SOLDADA TIPO Q-138, DIÂMETRO Ø4,2MM, TRAMA COM DIMENSÃO (100X100)MM, INCLUSIVE ESPAÇADOR,</t>
  </si>
  <si>
    <t>6.6</t>
  </si>
  <si>
    <t>SINAPI - 104595</t>
  </si>
  <si>
    <t>REVESTIMENTO CERÂMICO PARA PISO COM PLACAS TIPO ESMALTADA DE DIMENSÕES 80X80 CM APLICADA EM AMBIENTES DE ÁREA MAIOR QUE 10 M². AF_02/2023_PE</t>
  </si>
  <si>
    <t>6.7</t>
  </si>
  <si>
    <t>SINAPI - 104619</t>
  </si>
  <si>
    <t>RODAPÉ CERÂMICO DE 7CM DE ALTURA COM PLACAS TIPO ESMALTADA DE DIMENSÕES 80X80CM. AF_02/2023</t>
  </si>
  <si>
    <t>6.8</t>
  </si>
  <si>
    <t>SINAPI - 87273</t>
  </si>
  <si>
    <t>REVESTIMENTO CERÂMICO PARA PAREDES INTERNAS COM PLACAS TIPO ESMALTADA DE DIMENSÕES 33X45 CM APLICADAS NA ALTURA INTEIRA DAS PAREDES. AF_02/2023_PE</t>
  </si>
  <si>
    <t>7</t>
  </si>
  <si>
    <t>COBERTURA METÁLICA E DRENAGEM DE ÁGUAS PLUVIAIS</t>
  </si>
  <si>
    <t>7.1</t>
  </si>
  <si>
    <t>SEINFRA - ED-20603</t>
  </si>
  <si>
    <t>FORNECIMENTO DE ESTRUTURA METÁLICA E ENGRADAMENTO METÁLICO, EM AÇO, PARA TELHADO, EXCLUSIVE TELHA, INCLUSIVE FABRICAÇÃO, TRANSPORTE, MONTAGEM E APLICAÇÃO DE FUNDO PREPARADOR ANTICORROSIVO EM SUPERFÍCIE METÁLICA, UMA (1) DEMÃO</t>
  </si>
  <si>
    <t>SINAPI - 94213</t>
  </si>
  <si>
    <t>TELHAMENTO COM TELHA DE AÇO/ALUMÍNIO E = 0,5 MM, COM ATÉ 2 ÁGUAS, INCLUSO IÇAMENTO. AF_07/2019</t>
  </si>
  <si>
    <t>7.3</t>
  </si>
  <si>
    <t>SINAPI - 94228</t>
  </si>
  <si>
    <t>CALHA EM CHAPA DE AÇO GALVANIZADO NÚMERO 24, DESENVOLVIMENTO DE 50 CM, INCLUSO TRANSPORTE VERTICAL. AF_07/2019</t>
  </si>
  <si>
    <t>7.4</t>
  </si>
  <si>
    <t>SINAPI - 94231</t>
  </si>
  <si>
    <t>RUFO EM CHAPA DE AÇO GALVANIZADO NÚMERO 24, CORTE DE 25 CM, INCLUSO TRANSPORTE VERTICAL. AF_07/2019</t>
  </si>
  <si>
    <t>7.5</t>
  </si>
  <si>
    <t>SEINFRA - ED-50667</t>
  </si>
  <si>
    <t>CHAPIM EM CHAPA GALVANIZADA, COM PINGADEIRA, ESP. 0,65MM (GSG-24), COM DESENVOLVIMENTO DE 35CM, INCLUSIVE IÇAMENTO MANUAL VERTICAL</t>
  </si>
  <si>
    <t>7.6</t>
  </si>
  <si>
    <t>SEINFRA - ED-48669</t>
  </si>
  <si>
    <t>FORNECIMENTO E ASSENTAMENTO DE TUBO PVC RÍGIDO, DRENAGEM/PLUVIAL, PBV - SÉRIE NORMAL, DN 100 MM (4"), INCLUSIVE CONEXÕES</t>
  </si>
  <si>
    <t>8</t>
  </si>
  <si>
    <t>ESQUADRIAS</t>
  </si>
  <si>
    <t>8.1</t>
  </si>
  <si>
    <t>COMPOSIÇÃO - CO - 009</t>
  </si>
  <si>
    <t>JANELA DE ALUMÍNIO COM VIDRO TEMPERADO 8MM, COM BANDEIRA, BATENTE/REQUADRO 6 A 14 CM, ACABAMENTO COM ACETATO OU BRILHANTE, FIXAÇÃO COM PARAFUSO, COM GUARNIÇÃO E ALIZAR, VEDAÇÃO COM SILICONE, INCLUSIVE CONTRMARCO CONTRAMARCO - FORNECIMENTO E INSTALAÇÃO</t>
  </si>
  <si>
    <t>8.2</t>
  </si>
  <si>
    <t>COMPOSIÇÃO - CO - 010</t>
  </si>
  <si>
    <t>PORTA EM MADEIRA, DIMENSÃO (90X210)CM COM PINTURA ESMALTE EM DUAS DEMÃOS COM APLICAÇÃO MANUAL E UMA DEMÃO DE FUNDO NIVELADOR E PREPARAÇÃO DA SUPERFÍCIE COM LIXAMENTO, TIPO PRANCHETA/SARRAFEADA, INCLUSIVE ASSENTAMENTO, INCLUSIVE MARCO, FERRAGENS, FORNECIMENTO E INSTALAÇÃO</t>
  </si>
  <si>
    <t>8.3</t>
  </si>
  <si>
    <t>SINAPI - 91341</t>
  </si>
  <si>
    <t>PORTA EM ALUMÍNIO DE ABRIR TIPO VENEZIANA COM GUARNIÇÃO, FIXAÇÃO COM PARAFUSOS - FORNECIMENTO E INSTALAÇÃO. AF_10/2025</t>
  </si>
  <si>
    <t>8.4</t>
  </si>
  <si>
    <t>COMPOSIÇÃO - CO-015</t>
  </si>
  <si>
    <t>PORTA DE ABRIR , EM VIDRO TEMPERADO, 120X210 CM, ESPESSURA 10 MM, INCLUSIVE ACESSÓRIOS.</t>
  </si>
  <si>
    <t>8.5</t>
  </si>
  <si>
    <t>PORTA DE CORRER, EM VIDRO TEMPERADO, 1,20X2,10M, ESPESSURA 10MM, INCLUSIVE ACESSÓRIOS.</t>
  </si>
  <si>
    <t>COMPOSIÇÃO - CO - 016</t>
  </si>
  <si>
    <t>8.6</t>
  </si>
  <si>
    <t>COMPOSIÇÃO - CO - 017</t>
  </si>
  <si>
    <t>PORTÃO DE GRADE EM BARRA REDONDA 1/2" E REQUADRO EM BARRA CHATA 1.1/4"X3/16", COM FECHADURA E PINTURA</t>
  </si>
  <si>
    <t>8.7</t>
  </si>
  <si>
    <t>COMPOSIÇÃO - CO - 023</t>
  </si>
  <si>
    <t>INSTALAÇÃO DE TELA DE ARAME GALVANIZADA REVESTIDA EM PVC, PARA ALAMBRADO COM TUBOS DE AÇO, QUADRANGULAR / LOSANGULAR, FIO 2,11 MM (14 BWG), MALHA 5 X 5 CM, H = 1,20M</t>
  </si>
  <si>
    <t>9</t>
  </si>
  <si>
    <t xml:space="preserve">PINTURAS </t>
  </si>
  <si>
    <t>9.1</t>
  </si>
  <si>
    <t>PINTURA LÁTEX ACRÍLICA PREMIUM, APLICAÇÃO MANUAL EM PAREDES, DUAS DEMÃOS. AF_04/2023</t>
  </si>
  <si>
    <t>9.2</t>
  </si>
  <si>
    <t>SINAPI - 88489</t>
  </si>
  <si>
    <t>SINAPI - 88488</t>
  </si>
  <si>
    <t>PINTURA LÁTEX ACRÍLICA PREMIUM, APLICAÇÃO MANUAL EM TETO, DUAS DEMÃOS. AF_04/2023</t>
  </si>
  <si>
    <t>9.3</t>
  </si>
  <si>
    <t>PINTURA ESMALTE BASE SOLVENTE EM SUPERFÍCIE DE CONCRETO/ALVENARIA, DUAS (2) DEMÃOS, COM APLICAÇÃO MANUAL, EXCLUSIVE SELADOR ACRÍLICO E MASSA ACRÍLICA/CORRIDA (PVA)</t>
  </si>
  <si>
    <t>10</t>
  </si>
  <si>
    <t>ESGOTAMENTO SANITÁRIO</t>
  </si>
  <si>
    <t>10.1</t>
  </si>
  <si>
    <t>SEINFRA -  ED-50034</t>
  </si>
  <si>
    <t>FORNECIMENTO E ASSENTAMENTO DE TUBO PVC RÍGIDO, ESGOTO, PB - SÉRIE NORMAL, DN 40MM (1.1/2"), INCLUSIVE CONEXÕES</t>
  </si>
  <si>
    <t>10.2</t>
  </si>
  <si>
    <t>SEINFRA - ED-50028</t>
  </si>
  <si>
    <t>FORNECIMENTO E ASSENTAMENTO DE TUBO PVC RÍGIDO, ESGOTO, PBV - SÉRIE NORMAL, DN 75 MM (3"), INCLUSIVE CONEXÕES</t>
  </si>
  <si>
    <t>10.3</t>
  </si>
  <si>
    <t>SEINFRA - ED-50029</t>
  </si>
  <si>
    <t>FORNECIMENTO E ASSENTAMENTO DE TUBO PVC RÍGIDO, ESGOTO, PBV - SÉRIE NORMAL, DN 100 MM (4"), INCLUSIVE CONEXÕES</t>
  </si>
  <si>
    <t>10.4</t>
  </si>
  <si>
    <t>SINAPI - 98107</t>
  </si>
  <si>
    <t>CAIXA DE GORDURA SIMPLES (CAPACIDADE: 36 L), RETANGULAR, EM ALVENARIA COM BLOCOS DE CONCRETO, DIMENSÕES INTERNAS = 0,2X0,4 M, ALTURA INTERNA = 0,8 M. AF_12/2020</t>
  </si>
  <si>
    <t>UM</t>
  </si>
  <si>
    <t>10.5</t>
  </si>
  <si>
    <t>SINAPI - 97902</t>
  </si>
  <si>
    <t>CAIXA ENTERRADA HIDRÁULICA RETANGULAR EM ALVENARIA COM TIJOLOS CERÂMICOS MACIÇOS, DIMENSÕES INTERNAS: 0,6X0,6X0,6 M PARA REDE DE ESGOTO. AF_12/2020</t>
  </si>
  <si>
    <t>10.6</t>
  </si>
  <si>
    <t>SINAPI - 104327</t>
  </si>
  <si>
    <t>RALO SIFONADO REDONDO, PVC, DN 100 X 40 MM, JUNTA SOLDÁVEL, FORNECIDO E INSTALADO EM RAMAL DE DESCARGA OU EM RAMAL DE ESGOTO SANITÁRIO. AF_08/2022</t>
  </si>
  <si>
    <t>11</t>
  </si>
  <si>
    <t>INTALAÇÕES HIDRÁULICAS</t>
  </si>
  <si>
    <t>11.1</t>
  </si>
  <si>
    <t>11.2</t>
  </si>
  <si>
    <t>11.3</t>
  </si>
  <si>
    <t>11.4</t>
  </si>
  <si>
    <t>11.5</t>
  </si>
  <si>
    <t>11.6</t>
  </si>
  <si>
    <t>11.7</t>
  </si>
  <si>
    <t>11.8</t>
  </si>
  <si>
    <t>11.9</t>
  </si>
  <si>
    <t>11.10</t>
  </si>
  <si>
    <t>11.11</t>
  </si>
  <si>
    <t>11.12</t>
  </si>
  <si>
    <t>11.13</t>
  </si>
  <si>
    <t>11.14</t>
  </si>
  <si>
    <t>11.15</t>
  </si>
  <si>
    <t>11.16</t>
  </si>
  <si>
    <t>11.17</t>
  </si>
  <si>
    <t>11.18</t>
  </si>
  <si>
    <t>11.19</t>
  </si>
  <si>
    <t>11.20</t>
  </si>
  <si>
    <t>11.21</t>
  </si>
  <si>
    <t>11.22</t>
  </si>
  <si>
    <t>11.23</t>
  </si>
  <si>
    <t>11.24</t>
  </si>
  <si>
    <t>SINAPI - 102617</t>
  </si>
  <si>
    <t>CAIXA D´ÁGUA EM POLIÉSTER REFORÇADO COM FIBRA DE VIDRO, 5000 LITROS - FORNECIMENTO E INSTALAÇÃO. AF_06/2021</t>
  </si>
  <si>
    <t>SINAPI - 102589</t>
  </si>
  <si>
    <t>FURO EM CAIXA D'ÁGUA COM ESPESSURA DE 2 ATÉ 5 MM E DIÂMETRO DE 20 MM. AF_06/2021</t>
  </si>
  <si>
    <t>SINAPI - 102597</t>
  </si>
  <si>
    <t>FURO EM CAIXA D'ÁGUA COM ESPESSURA DE 2 ATÉ 5 MM E DIÂMETRO DE 50 MM. AF_06/2021</t>
  </si>
  <si>
    <t>SINAPI - 94765</t>
  </si>
  <si>
    <t>ADAPTADOR COM FLANGE E ANEL DE VEDAÇÃO, CPVC, ROSCÁVEL, DN 22 MM, INSTALADO EM RESERVAÇÃO PREDIAL DE ÁGUA - FORNECIMENTO E INSTALAÇÃO. AF_04/2024</t>
  </si>
  <si>
    <t>SINAPI - 94769</t>
  </si>
  <si>
    <t>ADAPTADOR COM FLANGE E ANEL DE VEDAÇÃO, CPVC, ROSCÁVEL, DN 54 MM, INSTALADO EM RESERVAÇÃO PREDIAL DE ÁGUA - FORNECIMENTO E INSTALAÇÃO. AF_04/2024</t>
  </si>
  <si>
    <t>SINAPI - 103047</t>
  </si>
  <si>
    <t>REGISTRO DE ESFERA, PVC, SOLDÁVEL, COM VOLANTE, DN 20 MM - FORNECIMENTO E INSTALAÇÃO. AF_08/2021</t>
  </si>
  <si>
    <t>SINAPI - 94492</t>
  </si>
  <si>
    <t>REGISTRO DE ESFERA, PVC, SOLDÁVEL, COM VOLANTE, DN 50 MM - FORNECIMENTO E INSTALAÇÃO. AF_08/2021</t>
  </si>
  <si>
    <t>SEINFRA - ED-50018</t>
  </si>
  <si>
    <t>SEINFRA - ED-50019</t>
  </si>
  <si>
    <t>SEINFRA - ED-50022</t>
  </si>
  <si>
    <t>FORNECIMENTO E ASSENTAMENTO DE TUBO PVC RÍGIDO SOLDÁVEL, ÁGUA FRIA, DN 20 MM (1/2"), INCLUSIVE CONEXÕES</t>
  </si>
  <si>
    <t>FORNECIMENTO E ASSENTAMENTO DE TUBO PVC RÍGIDO SOLDÁVEL, ÁGUA FRIA, DN 25 MM (3/4")</t>
  </si>
  <si>
    <t>FORNECIMENTO E ASSENTAMENTO DE TUBO PVC RÍGIDO SOLDÁVEL, ÁGUA FRIA, DN 50 MM (1.1/2"), INCLUSIVE</t>
  </si>
  <si>
    <t>SINAPI - 94797</t>
  </si>
  <si>
    <t>SINAPI - 89985</t>
  </si>
  <si>
    <t>SINAPI - 94794</t>
  </si>
  <si>
    <t>SINAPI - 99635</t>
  </si>
  <si>
    <t>SINAPI - 100860</t>
  </si>
  <si>
    <t>TORNEIRA DE BOIA PARA CAIXA D'ÁGUA, ROSCÁVEL, 1" - FORNECIMENTO E INSTALAÇÃO. AF_08/2021</t>
  </si>
  <si>
    <t>REGISTRO DE PRESSÃO BRUTO, LATÃO, ROSCÁVEL, 3/4", COM ACABAMENTO E CANOPLA CROMADOS - FORNECIMENTO E INSTALAÇÃO. AF_08/2021</t>
  </si>
  <si>
    <t>REGISTRO DE GAVETA BRUTO, LATÃO, ROSCÁVEL, 1 1/2", COM ACABAMENTO E CANOPLA CROMADOS - FORNECIMENTO E INSTALAÇÃO. AF_08/2021</t>
  </si>
  <si>
    <t>VÁLVULA DE DESCARGA METÁLICA, BASE 1 1/2", ACABAMENTO METALICO CROMADO - FORNECIMENTO E INSTALAÇÃO. AF_08/2021</t>
  </si>
  <si>
    <t>CHUVEIRO ELÉTRICO COMUM CORPO PLÁSTICO, TIPO DUCHA - FORNECIMENTO E INSTALAÇÃO. AF_01/2020</t>
  </si>
  <si>
    <t>12</t>
  </si>
  <si>
    <t>LOUÇAS E METAIS</t>
  </si>
  <si>
    <t>12.1</t>
  </si>
  <si>
    <t>12.2</t>
  </si>
  <si>
    <t>12.3</t>
  </si>
  <si>
    <t>12.4</t>
  </si>
  <si>
    <t>12.5</t>
  </si>
  <si>
    <t>12.6</t>
  </si>
  <si>
    <t>12.7</t>
  </si>
  <si>
    <t>12.8</t>
  </si>
  <si>
    <t>12.9</t>
  </si>
  <si>
    <t>12.10</t>
  </si>
  <si>
    <t>12.11</t>
  </si>
  <si>
    <t>12.12</t>
  </si>
  <si>
    <t>12.13</t>
  </si>
  <si>
    <t>12.14</t>
  </si>
  <si>
    <t>12.15</t>
  </si>
  <si>
    <t>12.16</t>
  </si>
  <si>
    <t>SINAPI - 102253</t>
  </si>
  <si>
    <t>DIVISORIA SANITÁRIA, EM GRANITO CINZA POLIDO, ESP = 3CM, ASSENTADO COM ARGAMASSA COLANTE AC III-E. AF_10/2025</t>
  </si>
  <si>
    <t>SEINFRA - ED-48160</t>
  </si>
  <si>
    <t>BARRA DE APOIO EM AÇO INOX POLIDO RETA, DIÂMETRO DE 1.1/4", PARA ACESSIBILIDADE (PMR/PCR), COMPRIMENTO 80CM, INSTALADO EM PAREDE, INCLUSIVE ACESSÓRIOS PARA FIXAÇÃO</t>
  </si>
  <si>
    <t>SEINFRA - ED--48163</t>
  </si>
  <si>
    <t>BARRA DE APOIO EM AÇO INOX POLIDO RETA, DIÂMETRO DE 1.1/4", PARA ACESSIBILIDADE (PMR/PCR), COMPRIMENTO 40CM, INSTALADO EM PORTA/PAREDE, INCLUSIVE ACESSÓRIOS PARA FIXAÇÃO</t>
  </si>
  <si>
    <t>SINAPI - 95470</t>
  </si>
  <si>
    <t>VASO SANITARIO SIFONADO CONVENCIONAL COM LOUÇA BRANCA, INCLUSO CONJUNTO DE LIGAÇÃO PARA BACIA SANITÁRIA AJUSTÁVEL - FORNECIMENTO E INSTALAÇÃO. AF_01/2020</t>
  </si>
  <si>
    <t>SINAPI - 100848</t>
  </si>
  <si>
    <t>VASO SANITÁRIO INFANTIL LOUÇA BRANCA - FORNECIMENTO E INSTALACAO. AF_01/2020</t>
  </si>
  <si>
    <t>SINAPI - 100849</t>
  </si>
  <si>
    <t>ASSENTO SANITÁRIO CONVENCIONAL - FORNECIMENTO E INSTALACAO. AF_01/2020</t>
  </si>
  <si>
    <t>SINAPI - 100851</t>
  </si>
  <si>
    <t>ASSENTO SANITÁRIO INFANTIL - FORNECIMENTO E INSTALACAO. AF_01/2020</t>
  </si>
  <si>
    <t>SINAPI - 86901</t>
  </si>
  <si>
    <t>CUBA DE EMBUTIR OVAL EM LOUÇA BRANCA, 35 X 50CM OU EQUIVALENTE - FORNECIMENTO E INSTALAÇÃO. AF_01/2020</t>
  </si>
  <si>
    <t>SINAPI - 86902</t>
  </si>
  <si>
    <t>LAVATÓRIO LOUÇA BRANCA COM COLUNA, *44 X 35,5* CM, PADRÃO POPULAR - FORNECIMENTO E INSTALAÇÃO. AF_01/2020</t>
  </si>
  <si>
    <t>SINAPI - 86900</t>
  </si>
  <si>
    <t>CUBA DE EMBUTIR RETANGULAR DE AÇO INOXIDÁVEL, 46 X 30 X 12 CM - FORNECIMENTO E INSTALAÇÃO. AF_01/2020</t>
  </si>
  <si>
    <t>SINAPI - 86909</t>
  </si>
  <si>
    <t>TORNEIRA CROMADA TUBO MÓVEL, DE MESA, 1/2" OU 3/4", PARA PIA DE COZINHA, PADRÃO ALTO - FORNECIMENTO E INSTALAÇÃO. AF_01/2020</t>
  </si>
  <si>
    <t>SINAPI - 86913</t>
  </si>
  <si>
    <t>TORNEIRA CROMADA 1/2" OU 3/4" PARA TANQUE, PADRÃO POPULAR - FORNECIMENTO E INSTALAÇÃO. AF_01/2020</t>
  </si>
  <si>
    <t>SEINFRA - ED-48158</t>
  </si>
  <si>
    <t>BANCO ARTICULADO EM AÇO INOX COM CANTOS ARREDONDADOS, LARGURA DE 45CM, COMPRIMENTO DE 70CM, PARA ACESSIBILIDADE (PMR/PCR), INSTALADO EM PAREDE, INCLUSIVE ACESSÓRIOS PARA FIXAÇÃO</t>
  </si>
  <si>
    <t>SINAPI - 101965</t>
  </si>
  <si>
    <t>PEITORIL LINEAR EM GRANITO OU MÁRMORE, L = 15CM, ASSENTADO COM ARGAMASSA 1:6 COM ADITIVO. AF_11/2020</t>
  </si>
  <si>
    <t>SINAPI - 86930</t>
  </si>
  <si>
    <t>TANQUE DE MÁRMORE SINTÉTICO SUSPENSO, 22L OU EQUIVALENTE, INCLUSO SIFÃO FLEXÍVEL EM PVC, VÁLVULA PLÁSTICA E TORNEIRA DE PLÁSTICO - FORNECIMENTO E INSTALAÇÃO. AF_01/2020</t>
  </si>
  <si>
    <t>COMPOSIÇÃO - CO-021</t>
  </si>
  <si>
    <t>BANCADA EM GRANITO, COR CINZA ANDORINHA, ESP. 2CM, ACABAMENTO POLIDO, APOIADA EM CONSOLE DE METALON ( 50X30)MM, EXCLUSIVE RODABANCA/FRONTÃO, TESTEIRA/FAIXA, FURO EM BANCADA, CUBA METÁLICA, VÁLVULA, SIFÃO E ENGATE FLEXÍVEL</t>
  </si>
  <si>
    <t>13</t>
  </si>
  <si>
    <t>MURO DE DIVISA E FACHADA</t>
  </si>
  <si>
    <t>13.1</t>
  </si>
  <si>
    <t>13.2</t>
  </si>
  <si>
    <t>13.3</t>
  </si>
  <si>
    <t>13.4</t>
  </si>
  <si>
    <t>13.5</t>
  </si>
  <si>
    <t>13.6</t>
  </si>
  <si>
    <t>13.7</t>
  </si>
  <si>
    <t>13.8</t>
  </si>
  <si>
    <t>13.9</t>
  </si>
  <si>
    <t>13.10</t>
  </si>
  <si>
    <t>COMPOSIÇÃO - CO-022</t>
  </si>
  <si>
    <t>GRADE EM BARRA REDONDA 1/2" E REQUADRO EM BARRA CHATA 1.1/4"X3/16", INCLUSIVE PINTURA, FORNECIMENTO E INSTALAÇÃO</t>
  </si>
  <si>
    <t>COMPOSIÇÃO - CO-003</t>
  </si>
  <si>
    <t>SINAPI - 103337</t>
  </si>
  <si>
    <t>ALVENARIA DE VEDAÇÃO DE BLOCOS VAZADOS DE CONCRETO APARENTE DE 9X19X39 CM (ESPESSURA 9 CM) E ARGAMASSA DE ASSENTAMENTO COM PREPARO MANUAL. AF_12/2021</t>
  </si>
  <si>
    <t>14</t>
  </si>
  <si>
    <t>PAVIMENTAÇÃO EXTERNA</t>
  </si>
  <si>
    <t>14.1</t>
  </si>
  <si>
    <t>14.2</t>
  </si>
  <si>
    <t>SINAPI - 92402</t>
  </si>
  <si>
    <t>EXECUÇÃO DE PASSEIO EM PISO INTERTRAVADO, COM BLOCO 16 FACES DE 22 X 11 CM, ESPESSURA 6 CM. AF_10/2022</t>
  </si>
  <si>
    <t>SEINFRA - ED-50437</t>
  </si>
  <si>
    <t>PLANTIO DE GRAMA ESMERALDA EM PLACAS, INCLUSIVE TERRA VEGETAL E CONSERVAÇÃO POR TRINTA (30) DIAS</t>
  </si>
  <si>
    <t>15</t>
  </si>
  <si>
    <t xml:space="preserve">INSTALAÇÕES ELÉTRICAS </t>
  </si>
  <si>
    <t>15.1</t>
  </si>
  <si>
    <t>15.2</t>
  </si>
  <si>
    <t>15.3</t>
  </si>
  <si>
    <t>15.4</t>
  </si>
  <si>
    <t>15.5</t>
  </si>
  <si>
    <t>15.6</t>
  </si>
  <si>
    <t>15.7</t>
  </si>
  <si>
    <t>15.8</t>
  </si>
  <si>
    <t>15.9</t>
  </si>
  <si>
    <t>15.10</t>
  </si>
  <si>
    <t>15.11</t>
  </si>
  <si>
    <t>15.12</t>
  </si>
  <si>
    <t>15.13</t>
  </si>
  <si>
    <t>15.14</t>
  </si>
  <si>
    <t>15.15</t>
  </si>
  <si>
    <t>15.16</t>
  </si>
  <si>
    <t>15.17</t>
  </si>
  <si>
    <t>SEINFRA - ED-49415</t>
  </si>
  <si>
    <t>ELETRODUTO FLEXÍVEL CORRUGADO EM PVC, ANTI-CHAMA, DIÂMETRO DE 32MM (1"), APLICADO EM ALVENARIA, INCLUSIVE RASGO</t>
  </si>
  <si>
    <t>SEINFRA - ED-48946</t>
  </si>
  <si>
    <t>CABO ISOLADO DE COBRE FLEXÍVEL, CLASSE 5, ISOLAMENTO TIPO LSHF/ATOX, NÃO HALOGENADO E ANTICHAMA, DIÂMETRO DA SEÇÃO DE 1,5MM2, TEMPERATURA DE TRABALHO 70°C, TENSÃO NOMINAL DE OPERAÇÃO 450/750V</t>
  </si>
  <si>
    <t>SEINFRA - ED-48951</t>
  </si>
  <si>
    <t>CABO ISOLADO DE COBRE FLEXÍVEL, CLASSE 5, ISOLAMENTO TIPO LSHF/ATOX, NÃO HALOGENADO E ANTICHAMA, DIÂMETRO DA SEÇÃO DE 2,5MM2, TEMPERATURA DE TRABALHO 70°C, TENSÃO NOMINAL DE OPERAÇÃO 450/750V</t>
  </si>
  <si>
    <t>SEINFRA - ED-48956</t>
  </si>
  <si>
    <t>CABO ISOLADO DE COBRE FLEXÍVEL, CLASSE 5, ISOLAMENTO TIPO LSHF/ATOX, NÃO HALOGENADO E ANTICHAMA, DIÂMETRO DA SEÇÃO DE 4MM2, TEMPERATURA DE TRABALHO 70°C, TENSÃO NOMINAL DE OPERAÇÃO 450/750V</t>
  </si>
  <si>
    <t>SEINFRA - ED-48961</t>
  </si>
  <si>
    <t>CABO ISOLADO DE COBRE FLEXÍVEL, CLASSE 5, ISOLAMENTO TIPO LSHF/ATOX, NÃO HALOGENADO E ANTICHAMA, DIÂMETRO DA SEÇÃO DE 6MM2, TEMPERATURA DE TRABALHO 70°C, TENSÃO NOMINAL DE OPERAÇÃO 450/750V</t>
  </si>
  <si>
    <t>SEINFRA - ED-49187</t>
  </si>
  <si>
    <t>CAIXA DE LIGAÇÃO/PASSAGEM EM PVC RÍGIDO PARA ELETRODUTO, DIMENSÃO 4"X2", EMBUTIDA EM ALVENARIA, INCLUSIVE FIXAÇÃO</t>
  </si>
  <si>
    <t>SEINFRA - ED-49188</t>
  </si>
  <si>
    <t>CAIXA DE LIGAÇÃO/PASSAGEM EM PVC RÍGIDO PARA ELETRODUTO, DIMENSÃO 4"X4", EMBUTIDA EM ALVENARIA, INCLUSIVE FIXAÇÃO</t>
  </si>
  <si>
    <t>SEINFRA - ED-49189</t>
  </si>
  <si>
    <t>CAIXA DE LIGAÇÃO/PASSAGEM EM PVC RÍGIDO PARA ELETRODUTO, OCTOGONAL COM FUNDO MÓVEL, DIMENSÃO 4"X4" , EMBUTIDA EM LAJE, INCLUSIVE FIXAÇÃO</t>
  </si>
  <si>
    <t>SEINFRA - ED-15733</t>
  </si>
  <si>
    <t>CONJUNTO DE UM (1) INTERRUPTOR SIMPLES, CORRENTE 10A, TENSÃO 250V, (10A-250V), COM PLACA 4"X2" DE UM (1) POSTO, INCLUSIVE FORNECIMENTO, INSTALAÇÃO, SUPORTE, MÓDULO  E PLACA</t>
  </si>
  <si>
    <t>SEINFRA - ED-15739</t>
  </si>
  <si>
    <t>CONJUNTO DE DOIS (2) INTERRUPTORES SIMPLES, CORRENTE 10A, TENSÃO 250V, (10A-250V), COM PLACA 4"X2" DE DOIS (2) POSTOS, INCLUSIVE FORNECIMENTO, INSTALAÇÃO, SUPORTE, MÓDULO E PLACA</t>
  </si>
  <si>
    <t>SEINFRA - ED-15741</t>
  </si>
  <si>
    <t>CONJUNTO DE TRÊS (3) INTERRUPTORES SIMPLES, CORRENTE 10A, TENSÃO 250V, (10A-250V), COM PLACA 4"X2" DE TRÊS (3) POSTOS, INCLUSIVE FORNECIMENTO, INSTALAÇÃO, SUPORTE, MÓDULO E PLACA</t>
  </si>
  <si>
    <t>SEINFRA - ED-15784</t>
  </si>
  <si>
    <t>CONJUNTO DE QUATRO (4) INTERRUPTORES SIMPLES, CORRENTE 10A, TENSÃO 250V, (10A-250V), COM PLACA 4"X4" DE QUATRO (4) POSTOS, INCLUSIVE FORNECIMENTO, INSTALAÇÃO, SUPORTE, MÓDULO E PLACA</t>
  </si>
  <si>
    <t xml:space="preserve">SEINFRA - ED-22350 </t>
  </si>
  <si>
    <t>REFLETOR DE LED, POTÊNCIA DE 200W, EXCLUSIVE SUPORTE E POSTE</t>
  </si>
  <si>
    <t>COMPOSIÇÃO - CO-024</t>
  </si>
  <si>
    <t>LUMINÁRIA PLAFON DE LED 25W REDONDA DE SOBREPOR COMPLETA, BRANCO FRIO, FORNECIMENTO E  INSTALAÇÃO, INCLUSIVE BASE E LÂMPADA.</t>
  </si>
  <si>
    <t>SEINFRA - ED-15748</t>
  </si>
  <si>
    <t>CONJUNTO DE UMA (1) TOMADA PADRÃO, TRÊS (3) POLOS, CORRENTE 10A, TENSÃO 250V, (2P+T/10A-250V), COM PLACA 4"X2" DE UM (1) POSTO, INCLUSIVE FORNECIMENTO, INSTALAÇÃO, SUPORTE, MÓDULO E PLACA</t>
  </si>
  <si>
    <t>SEINFRA - ED-15749</t>
  </si>
  <si>
    <t>CONJUNTO DE UMA (1) TOMADA PADRÃO, TRÊS (3) POLOS, CORRENTE 20A, TENSÃO 250V, (2P+T/20A-250V), COM PLACA 4"X2" DE UM (1) POSTO, INCLUSIVE FORNECIMENTO, INSTALAÇÃO, SUPORTE, MÓDULO E PLACA</t>
  </si>
  <si>
    <t>SEINFRA - ED-14193</t>
  </si>
  <si>
    <t>QUADRO DE DISTRIBUIÇÃO DE EMBUTIR EM CHAPA, PARA 34 DISJUNTORES DIN, INCLUSIVE BARRAMENTOS NEUTRO/TERRA E BARRAMENTO TRIFÁSICO DE 100A</t>
  </si>
  <si>
    <t>=26,39*2</t>
  </si>
  <si>
    <t>=3,00x1,50 = 4,50m²</t>
  </si>
  <si>
    <t>=(3,55+10,02)*1,2</t>
  </si>
  <si>
    <t>=14,1*1,2</t>
  </si>
  <si>
    <t>=252,5+76,86</t>
  </si>
  <si>
    <t>=218,85*2,8 + 99,7*1 = 790,04</t>
  </si>
  <si>
    <t>=540,8+24,34+32,53+25,64</t>
  </si>
  <si>
    <t>=712,48x2 lados</t>
  </si>
  <si>
    <t>=24,34+25,64+32,53</t>
  </si>
  <si>
    <t>=4,87+6,39+8,33+29,81+9,8+9,8 +9,8+56,55+4,52+4,52+14+22,8 +34,8+42,79+34,8+47,37+15,95 +15,95+34,8+34,8+16,05+2,24+ 17,59+9,88</t>
  </si>
  <si>
    <t>=18,70+19+12,60+23,99+52,30+24 +23,97+24+15+20+15,50+22,95+7, 45</t>
  </si>
  <si>
    <t>=(5,05+12,6+12,6+12,02+20,8+ 8,55+8,55+20,85+22,76+5,99)*2,8</t>
  </si>
  <si>
    <t>=((63,04+50,27)*1,08)+(294,76*1,0 8)</t>
  </si>
  <si>
    <t>=8*6+37*2</t>
  </si>
  <si>
    <t>=(2*1,9*8)+(2*1,9*3)+(2*1,1* 9)+(3,2*1,9)+(0,8*0,8*2)+(0,8*0,8 *3)</t>
  </si>
  <si>
    <t>=(0,6*1,05*4)+(0,6*1,6*6)+(1 *1)</t>
  </si>
  <si>
    <t>=(1,80*2,4)+(2,57*2,4)+(0,9*2,1)+(2
,7*2,4)+(2,95*1,8)</t>
  </si>
  <si>
    <t>=(18,70+19+12,60+23,99+52,30+2 4+23+97+20+15+7,45+6,30+22,95 +16,60+22,95+9,30+15,50+15,50+ 5,50+3,8)*(2,8-1,1)</t>
  </si>
  <si>
    <t>=(16,05+17,59+9,88+34,8+34,8+ 15,95+42,79+15,95+47,37+34,8+ 34,8+4,2+4,52+14+22,8+29,81+ 56,65+8,33+4,87+6,39+9,8+9,8+ 9,8)</t>
  </si>
  <si>
    <t>=(18,70+19+12,60+23,99+52,30+2 4+23+97+20+15+7,45+6,30+22,95 +16,60+22,95+9,30+15,50+15,50+ 5,50+3,8)*1,1</t>
  </si>
  <si>
    <t>=(1,15*1,8*4)+(0,12*1,8)+(0,18*1,8) +(0,19*1,8)+(0,17*1,8)+(0,05*1,8)+( 1,13*1,8*3*2)+(0,24*1,8*2)+(0,05*1, 8*2)+(0,24*1,8*2)+(0,22*1,8*2)+(0, 17*1,8*2)</t>
  </si>
  <si>
    <t>=(2*8)+(2*3)+(2*9)+(3,2*1)+(0,8*2) +(0,8*3)</t>
  </si>
  <si>
    <t>=(2,43*1,2*2)+(2,26*1,2*3)+(2,07*1, 2*2)</t>
  </si>
  <si>
    <t>=(0,6*22,69)+(2,8*41,35)</t>
  </si>
  <si>
    <t>=(0,6*22,69*2)+(2,8*41,35)</t>
  </si>
  <si>
    <t>=331,39*1,05</t>
  </si>
  <si>
    <t>=537,28*1,05</t>
  </si>
  <si>
    <t>=513,93*1,05</t>
  </si>
  <si>
    <t>=331,86*1,05</t>
  </si>
  <si>
    <t>=645,09*1,05</t>
  </si>
  <si>
    <t>=44+12+9+2</t>
  </si>
  <si>
    <t>Antonionne Silva de Oliveira</t>
  </si>
  <si>
    <t>CREA 290486MG</t>
  </si>
  <si>
    <t>Leandro Ferreira Medeiros</t>
  </si>
  <si>
    <t>Engenheiro Civil</t>
  </si>
  <si>
    <t>RECREIO MG  / BDI USADO=20,99%</t>
  </si>
  <si>
    <t>BASE                                                                                           SINAPI, SEINFRA E COMPOSIÇÕES</t>
  </si>
  <si>
    <t>4 um</t>
  </si>
  <si>
    <t>389,54 kg</t>
  </si>
  <si>
    <t>917,10 Kg</t>
  </si>
  <si>
    <t>502,30 Kg</t>
  </si>
  <si>
    <t>192,57 Kg</t>
  </si>
  <si>
    <t xml:space="preserve">109,60 Kg </t>
  </si>
  <si>
    <t>50,01 Kg</t>
  </si>
  <si>
    <t>381,83 Kg</t>
  </si>
  <si>
    <t>27,67 Kg</t>
  </si>
  <si>
    <t>1506,72 Kg</t>
  </si>
  <si>
    <t>1175,10 Kg</t>
  </si>
  <si>
    <t>1202,50 Kg</t>
  </si>
  <si>
    <t>977,99 Kg</t>
  </si>
  <si>
    <t>297,30 Kg</t>
  </si>
  <si>
    <t>10,40 Kg</t>
  </si>
  <si>
    <t>874,65 m²</t>
  </si>
  <si>
    <t>68,95 m³</t>
  </si>
  <si>
    <t>549,79 m²</t>
  </si>
  <si>
    <t>66,63 m</t>
  </si>
  <si>
    <t>99,70 m</t>
  </si>
  <si>
    <t xml:space="preserve">18 unidades </t>
  </si>
  <si>
    <t>1 unidade</t>
  </si>
  <si>
    <t>20,69 m</t>
  </si>
  <si>
    <t>41,93 m</t>
  </si>
  <si>
    <t>108,02 m</t>
  </si>
  <si>
    <t xml:space="preserve">27,65 m </t>
  </si>
  <si>
    <t>5 unidades</t>
  </si>
  <si>
    <t>14 unidades</t>
  </si>
  <si>
    <t>35,75 m</t>
  </si>
  <si>
    <t>65,82 m</t>
  </si>
  <si>
    <t>159,82 m</t>
  </si>
  <si>
    <t>6 unidades</t>
  </si>
  <si>
    <t>10 unidades</t>
  </si>
  <si>
    <t>7 unidades</t>
  </si>
  <si>
    <t>12 unidades</t>
  </si>
  <si>
    <t>2,33 Kg</t>
  </si>
  <si>
    <t>23,9 Kg</t>
  </si>
  <si>
    <t>7,2 Kg</t>
  </si>
  <si>
    <t>54,10 Kg</t>
  </si>
  <si>
    <t>36,70 Kg</t>
  </si>
  <si>
    <t>2,97 m²</t>
  </si>
  <si>
    <t>28,55 m²</t>
  </si>
  <si>
    <t>2,10 m³</t>
  </si>
  <si>
    <t>3 unidades</t>
  </si>
  <si>
    <t>2 unidades</t>
  </si>
  <si>
    <t>4 unidades</t>
  </si>
  <si>
    <t>15,22 m²</t>
  </si>
  <si>
    <t>3,82 m³</t>
  </si>
  <si>
    <t>81,66 Kg</t>
  </si>
  <si>
    <t>182,73 Kg</t>
  </si>
  <si>
    <t>46,55 m²</t>
  </si>
  <si>
    <t>5,66 m³</t>
  </si>
  <si>
    <t>52,56 m²</t>
  </si>
  <si>
    <t>151,00 m²</t>
  </si>
  <si>
    <t>38 unidades</t>
  </si>
  <si>
    <t>9 unidades</t>
  </si>
  <si>
    <t>40 unidades</t>
  </si>
  <si>
    <t>CENTRO EDUCACIONAL MUNICIPAL TEREZA DE LOURDES PIMENTA</t>
  </si>
  <si>
    <t>DATAS MG 28/04/2026</t>
  </si>
  <si>
    <r>
      <t xml:space="preserve">CONSTRUÇÃO  </t>
    </r>
    <r>
      <rPr>
        <sz val="14"/>
        <color rgb="FFFF0000"/>
        <rFont val="Calibri"/>
      </rPr>
      <t>(TIPO DE CONSTRUÇÃO(INDIRETA)</t>
    </r>
  </si>
  <si>
    <t xml:space="preserve">   SUB-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</si>
</sst>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 ;&quot; (&quot;#,##0.00\);&quot; -&quot;#\ ;@\ "/>
    <numFmt numFmtId="165" formatCode="0.00_);\(0.00\)"/>
    <numFmt numFmtId="166" formatCode="_(* #,##0.00_);_(* \(#,##0.00\);_(* &quot;-&quot;??_);_(@_)"/>
    <numFmt numFmtId="167" formatCode="#,##0.000"/>
    <numFmt numFmtId="168" formatCode="#,##0.0\ ;&quot; (&quot;#,##0.0\);&quot; -&quot;#.0\ ;@\ "/>
    <numFmt numFmtId="169" formatCode="#,##0.00\ ;&quot; (&quot;#,##0.00\);&quot; -&quot;#.0\ ;@\ "/>
    <numFmt numFmtId="170" formatCode="#,##0.000\ ;&quot; (&quot;#,##0.000\);&quot; -&quot;#.00\ ;@\ "/>
    <numFmt numFmtId="171" formatCode="#,##0.0000\ ;&quot; (&quot;#,##0.0000\);&quot; -&quot;#.00\ ;@\ "/>
    <numFmt numFmtId="172" formatCode="dd/mm/yy"/>
    <numFmt numFmtId="173" formatCode="_(* #,##0.000_);_(* \(#,##0.000\);_(* &quot;-&quot;??_);_(@_)"/>
  </numFmts>
  <fonts count="54">
    <font>
      <sz val="11"/>
      <color theme="1"/>
      <name val="Calibri"/>
      <scheme val="minor"/>
    </font>
    <font>
      <sz val="11"/>
      <color theme="1"/>
      <name val="Calibri"/>
      <family val="2"/>
      <scheme val="minor"/>
    </font>
    <font>
      <b/>
      <sz val="12"/>
      <color theme="1"/>
      <name val="Calibri"/>
    </font>
    <font>
      <b/>
      <sz val="14"/>
      <color theme="1"/>
      <name val="Calibri"/>
    </font>
    <font>
      <sz val="11"/>
      <name val="Calibri"/>
    </font>
    <font>
      <sz val="11"/>
      <color theme="1"/>
      <name val="Calibri"/>
    </font>
    <font>
      <sz val="14"/>
      <color theme="1"/>
      <name val="Calibri"/>
    </font>
    <font>
      <b/>
      <sz val="10"/>
      <color theme="1"/>
      <name val="Arial"/>
    </font>
    <font>
      <sz val="12"/>
      <color theme="1"/>
      <name val="Times New Roman"/>
    </font>
    <font>
      <sz val="12"/>
      <color theme="1"/>
      <name val="Calibri"/>
    </font>
    <font>
      <sz val="10"/>
      <color theme="1"/>
      <name val="Times New Roman"/>
    </font>
    <font>
      <sz val="10"/>
      <color theme="1"/>
      <name val="Arial"/>
    </font>
    <font>
      <b/>
      <sz val="10"/>
      <color theme="1"/>
      <name val="Calibri"/>
    </font>
    <font>
      <sz val="10"/>
      <color theme="1"/>
      <name val="Calibri"/>
    </font>
    <font>
      <sz val="11"/>
      <color theme="1"/>
      <name val="Times New Roman"/>
    </font>
    <font>
      <sz val="14"/>
      <color rgb="FF000000"/>
      <name val="Calibri"/>
    </font>
    <font>
      <b/>
      <u/>
      <sz val="12"/>
      <color theme="1"/>
      <name val="Calibri"/>
    </font>
    <font>
      <b/>
      <u/>
      <sz val="12"/>
      <color theme="1"/>
      <name val="Calibri"/>
    </font>
    <font>
      <sz val="12"/>
      <color rgb="FF000000"/>
      <name val="Calibri"/>
    </font>
    <font>
      <b/>
      <sz val="12"/>
      <color rgb="FF000000"/>
      <name val="Calibri"/>
    </font>
    <font>
      <b/>
      <sz val="12"/>
      <color theme="1"/>
      <name val="Comic Sans MS"/>
    </font>
    <font>
      <b/>
      <sz val="12"/>
      <color rgb="FFFF0000"/>
      <name val="Calibri"/>
    </font>
    <font>
      <b/>
      <u/>
      <sz val="12"/>
      <color theme="1"/>
      <name val="Calibri"/>
    </font>
    <font>
      <b/>
      <sz val="18"/>
      <color theme="1"/>
      <name val="Arial"/>
    </font>
    <font>
      <sz val="10"/>
      <color rgb="FF000000"/>
      <name val="Nunito"/>
    </font>
    <font>
      <b/>
      <sz val="14"/>
      <color rgb="FFFF0000"/>
      <name val="Calibri"/>
    </font>
    <font>
      <b/>
      <sz val="6"/>
      <color theme="1"/>
      <name val="Comic Sans MS"/>
    </font>
    <font>
      <sz val="11"/>
      <color theme="1"/>
      <name val="Comic Sans MS"/>
    </font>
    <font>
      <b/>
      <sz val="12"/>
      <color theme="1"/>
      <name val="Arial"/>
    </font>
    <font>
      <sz val="14"/>
      <color theme="1"/>
      <name val="Arial"/>
    </font>
    <font>
      <b/>
      <sz val="12"/>
      <color rgb="FFFF0000"/>
      <name val="Arial"/>
    </font>
    <font>
      <b/>
      <sz val="12"/>
      <color rgb="FF000000"/>
      <name val="Arial"/>
    </font>
    <font>
      <b/>
      <sz val="10"/>
      <color rgb="FF000000"/>
      <name val="Arial"/>
    </font>
    <font>
      <sz val="12"/>
      <color theme="1"/>
      <name val="Arial"/>
    </font>
    <font>
      <b/>
      <sz val="14"/>
      <color theme="1"/>
      <name val="Arial"/>
    </font>
    <font>
      <sz val="14"/>
      <color rgb="FFFF0000"/>
      <name val="Calibri"/>
    </font>
    <font>
      <vertAlign val="superscript"/>
      <sz val="14"/>
      <color theme="1"/>
      <name val="Calibri"/>
    </font>
    <font>
      <b/>
      <i/>
      <u/>
      <sz val="12"/>
      <color rgb="FF000000"/>
      <name val="Calibri"/>
    </font>
    <font>
      <b/>
      <sz val="12"/>
      <color theme="1"/>
      <name val="Calibri"/>
      <family val="2"/>
    </font>
    <font>
      <sz val="14"/>
      <color theme="1"/>
      <name val="Calibri"/>
      <family val="2"/>
    </font>
    <font>
      <sz val="12"/>
      <color theme="1"/>
      <name val="Calibri"/>
      <family val="2"/>
    </font>
    <font>
      <b/>
      <sz val="14"/>
      <color theme="1"/>
      <name val="Calibri"/>
      <family val="2"/>
    </font>
    <font>
      <b/>
      <sz val="11"/>
      <color theme="1"/>
      <name val="Calibri"/>
      <family val="2"/>
    </font>
    <font>
      <b/>
      <sz val="12"/>
      <color rgb="FF000000"/>
      <name val="Calibri"/>
      <family val="2"/>
    </font>
    <font>
      <b/>
      <sz val="11"/>
      <color theme="1"/>
      <name val="Calibri"/>
      <family val="2"/>
      <scheme val="minor"/>
    </font>
    <font>
      <sz val="12"/>
      <color theme="1"/>
      <name val="Calibri"/>
      <family val="2"/>
      <scheme val="minor"/>
    </font>
    <font>
      <b/>
      <sz val="12"/>
      <color theme="1"/>
      <name val="Calibri"/>
      <family val="2"/>
      <scheme val="minor"/>
    </font>
    <font>
      <sz val="14"/>
      <color rgb="FF000000"/>
      <name val="Calibri"/>
      <family val="2"/>
    </font>
    <font>
      <sz val="10"/>
      <color theme="1"/>
      <name val="Times New Roman"/>
      <family val="1"/>
    </font>
    <font>
      <sz val="12"/>
      <color theme="1"/>
      <name val="Arial"/>
      <family val="2"/>
    </font>
    <font>
      <b/>
      <sz val="12"/>
      <color theme="1"/>
      <name val="Arial"/>
      <family val="2"/>
    </font>
    <font>
      <sz val="14"/>
      <color theme="1"/>
      <name val="Arial"/>
      <family val="2"/>
    </font>
    <font>
      <sz val="11"/>
      <color theme="1"/>
      <name val="Times New Roman"/>
      <family val="1"/>
    </font>
    <font>
      <sz val="12"/>
      <color theme="1"/>
      <name val="Times New Roman"/>
      <family val="1"/>
    </font>
  </fonts>
  <fills count="8">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FF"/>
        <bgColor rgb="FFFFFFFF"/>
      </patternFill>
    </fill>
    <fill>
      <patternFill patternType="solid">
        <fgColor rgb="FF00FF00"/>
        <bgColor rgb="FF00FF00"/>
      </patternFill>
    </fill>
    <fill>
      <patternFill patternType="solid">
        <fgColor theme="0"/>
        <bgColor rgb="FF00FF00"/>
      </patternFill>
    </fill>
    <fill>
      <patternFill patternType="solid">
        <fgColor theme="0"/>
        <bgColor rgb="FFFFFF00"/>
      </patternFill>
    </fill>
  </fills>
  <borders count="78">
    <border>
      <left/>
      <right/>
      <top/>
      <bottom/>
      <diagonal/>
    </border>
    <border>
      <left style="medium">
        <color rgb="FF000000"/>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bottom/>
      <diagonal/>
    </border>
    <border>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right style="medium">
        <color rgb="FF000000"/>
      </right>
      <top/>
      <bottom/>
      <diagonal/>
    </border>
    <border>
      <left/>
      <right/>
      <top/>
      <bottom/>
      <diagonal/>
    </border>
    <border>
      <left style="medium">
        <color rgb="FF000000"/>
      </left>
      <right style="thin">
        <color rgb="FF000000"/>
      </right>
      <top/>
      <bottom/>
      <diagonal/>
    </border>
    <border>
      <left/>
      <right style="thin">
        <color rgb="FF000000"/>
      </right>
      <top/>
      <bottom/>
      <diagonal/>
    </border>
    <border>
      <left/>
      <right/>
      <top/>
      <bottom/>
      <diagonal/>
    </border>
    <border>
      <left/>
      <right style="thin">
        <color rgb="FF000000"/>
      </right>
      <top/>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rgb="FF000000"/>
      </left>
      <right style="thin">
        <color rgb="FF000000"/>
      </right>
      <top/>
      <bottom style="thin">
        <color rgb="FF000000"/>
      </bottom>
      <diagonal/>
    </border>
    <border>
      <left style="thin">
        <color rgb="FFCCCCCC"/>
      </left>
      <right style="thin">
        <color rgb="FFCCCCCC"/>
      </right>
      <top style="thin">
        <color rgb="FFCCCCCC"/>
      </top>
      <bottom style="thin">
        <color rgb="FFCCCCCC"/>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top/>
      <bottom/>
      <diagonal/>
    </border>
    <border>
      <left/>
      <right/>
      <top style="medium">
        <color rgb="FF000000"/>
      </top>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indexed="64"/>
      </left>
      <right style="thin">
        <color indexed="64"/>
      </right>
      <top/>
      <bottom/>
      <diagonal/>
    </border>
    <border>
      <left style="thin">
        <color indexed="64"/>
      </left>
      <right style="thin">
        <color rgb="FF000000"/>
      </right>
      <top/>
      <bottom/>
      <diagonal/>
    </border>
    <border>
      <left style="thin">
        <color rgb="FF000000"/>
      </left>
      <right style="thin">
        <color indexed="64"/>
      </right>
      <top/>
      <bottom style="thin">
        <color rgb="FF000000"/>
      </bottom>
      <diagonal/>
    </border>
    <border>
      <left/>
      <right style="thin">
        <color indexed="64"/>
      </right>
      <top/>
      <bottom/>
      <diagonal/>
    </border>
    <border>
      <left/>
      <right style="thin">
        <color indexed="64"/>
      </right>
      <top/>
      <bottom style="thin">
        <color indexed="64"/>
      </bottom>
      <diagonal/>
    </border>
    <border>
      <left style="thin">
        <color rgb="FF000000"/>
      </left>
      <right/>
      <top style="thin">
        <color indexed="64"/>
      </top>
      <bottom style="thin">
        <color rgb="FF000000"/>
      </bottom>
      <diagonal/>
    </border>
    <border>
      <left style="thin">
        <color rgb="FF000000"/>
      </left>
      <right/>
      <top style="thin">
        <color indexed="64"/>
      </top>
      <bottom style="thin">
        <color indexed="64"/>
      </bottom>
      <diagonal/>
    </border>
    <border>
      <left style="thin">
        <color indexed="64"/>
      </left>
      <right style="thin">
        <color indexed="64"/>
      </right>
      <top style="thin">
        <color indexed="64"/>
      </top>
      <bottom style="thin">
        <color rgb="FF000000"/>
      </bottom>
      <diagonal/>
    </border>
    <border>
      <left style="thin">
        <color rgb="FF000000"/>
      </left>
      <right style="thin">
        <color indexed="64"/>
      </right>
      <top/>
      <bottom/>
      <diagonal/>
    </border>
    <border>
      <left style="thin">
        <color rgb="FF000000"/>
      </left>
      <right style="thin">
        <color indexed="64"/>
      </right>
      <top style="thin">
        <color rgb="FF000000"/>
      </top>
      <bottom style="thin">
        <color rgb="FF000000"/>
      </bottom>
      <diagonal/>
    </border>
    <border>
      <left/>
      <right style="medium">
        <color rgb="FF000000"/>
      </right>
      <top style="thin">
        <color indexed="64"/>
      </top>
      <bottom style="thin">
        <color indexed="64"/>
      </bottom>
      <diagonal/>
    </border>
    <border>
      <left style="thin">
        <color indexed="64"/>
      </left>
      <right style="thin">
        <color indexed="64"/>
      </right>
      <top style="thin">
        <color rgb="FF000000"/>
      </top>
      <bottom style="thin">
        <color rgb="FF000000"/>
      </bottom>
      <diagonal/>
    </border>
    <border>
      <left/>
      <right style="thin">
        <color indexed="64"/>
      </right>
      <top style="medium">
        <color rgb="FF000000"/>
      </top>
      <bottom style="medium">
        <color rgb="FF000000"/>
      </bottom>
      <diagonal/>
    </border>
  </borders>
  <cellStyleXfs count="1">
    <xf numFmtId="0" fontId="0" fillId="0" borderId="0"/>
  </cellStyleXfs>
  <cellXfs count="321">
    <xf numFmtId="0" fontId="0" fillId="0" borderId="0" xfId="0"/>
    <xf numFmtId="0" fontId="2" fillId="2" borderId="1" xfId="0" applyFont="1" applyFill="1" applyBorder="1" applyAlignment="1">
      <alignment horizontal="center" vertical="center"/>
    </xf>
    <xf numFmtId="0" fontId="4" fillId="0" borderId="3" xfId="0" applyFont="1" applyBorder="1"/>
    <xf numFmtId="0" fontId="4" fillId="0" borderId="4" xfId="0" applyFont="1" applyBorder="1"/>
    <xf numFmtId="0" fontId="5" fillId="2" borderId="5" xfId="0" applyFont="1" applyFill="1" applyBorder="1"/>
    <xf numFmtId="0" fontId="5" fillId="2" borderId="6" xfId="0" applyFont="1" applyFill="1" applyBorder="1"/>
    <xf numFmtId="0" fontId="3" fillId="2" borderId="9" xfId="0" applyFont="1" applyFill="1" applyBorder="1" applyAlignment="1">
      <alignment vertical="center"/>
    </xf>
    <xf numFmtId="49" fontId="3" fillId="2" borderId="11" xfId="0" applyNumberFormat="1" applyFont="1" applyFill="1" applyBorder="1" applyAlignment="1">
      <alignment horizontal="center" vertical="center"/>
    </xf>
    <xf numFmtId="0" fontId="6" fillId="2" borderId="5" xfId="0" applyFont="1" applyFill="1" applyBorder="1"/>
    <xf numFmtId="0" fontId="6" fillId="2" borderId="6" xfId="0" applyFont="1" applyFill="1" applyBorder="1"/>
    <xf numFmtId="49" fontId="3" fillId="2" borderId="15" xfId="0" applyNumberFormat="1" applyFont="1" applyFill="1" applyBorder="1" applyAlignment="1">
      <alignment horizontal="center" vertical="center"/>
    </xf>
    <xf numFmtId="10" fontId="3" fillId="3" borderId="16" xfId="0" applyNumberFormat="1" applyFont="1" applyFill="1" applyBorder="1" applyAlignment="1">
      <alignment horizontal="center" vertical="center"/>
    </xf>
    <xf numFmtId="49" fontId="3" fillId="2" borderId="7" xfId="0" applyNumberFormat="1" applyFont="1" applyFill="1" applyBorder="1" applyAlignment="1">
      <alignment vertical="center"/>
    </xf>
    <xf numFmtId="4" fontId="3" fillId="3" borderId="20" xfId="0" applyNumberFormat="1" applyFont="1" applyFill="1" applyBorder="1" applyAlignment="1">
      <alignment horizontal="center" vertical="center"/>
    </xf>
    <xf numFmtId="0" fontId="3" fillId="2" borderId="16" xfId="0" applyFont="1" applyFill="1" applyBorder="1" applyAlignment="1">
      <alignment horizontal="center" vertical="center" wrapText="1"/>
    </xf>
    <xf numFmtId="4" fontId="3" fillId="2" borderId="16" xfId="0" applyNumberFormat="1" applyFont="1" applyFill="1" applyBorder="1" applyAlignment="1">
      <alignment horizontal="center" vertical="center" wrapText="1"/>
    </xf>
    <xf numFmtId="0" fontId="7" fillId="2" borderId="5" xfId="0" applyFont="1" applyFill="1" applyBorder="1"/>
    <xf numFmtId="0" fontId="7" fillId="2" borderId="6" xfId="0" applyFont="1" applyFill="1" applyBorder="1"/>
    <xf numFmtId="49" fontId="2" fillId="3" borderId="27" xfId="0" applyNumberFormat="1" applyFont="1" applyFill="1" applyBorder="1" applyAlignment="1">
      <alignment horizontal="center" vertical="center" wrapText="1"/>
    </xf>
    <xf numFmtId="0" fontId="3" fillId="3" borderId="16" xfId="0" applyFont="1" applyFill="1" applyBorder="1" applyAlignment="1">
      <alignment horizontal="center" vertical="center" wrapText="1"/>
    </xf>
    <xf numFmtId="0" fontId="6" fillId="3" borderId="16" xfId="0" applyFont="1" applyFill="1" applyBorder="1" applyAlignment="1">
      <alignment horizontal="center" vertical="center" wrapText="1"/>
    </xf>
    <xf numFmtId="4" fontId="6" fillId="3" borderId="16" xfId="0" applyNumberFormat="1" applyFont="1" applyFill="1" applyBorder="1" applyAlignment="1">
      <alignment horizontal="center" vertical="center" wrapText="1"/>
    </xf>
    <xf numFmtId="4" fontId="3" fillId="3" borderId="16" xfId="0" applyNumberFormat="1" applyFont="1" applyFill="1" applyBorder="1" applyAlignment="1">
      <alignment horizontal="center" vertical="center" wrapText="1"/>
    </xf>
    <xf numFmtId="164" fontId="3" fillId="3" borderId="16" xfId="0" applyNumberFormat="1"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9" xfId="0" applyFont="1" applyFill="1" applyBorder="1" applyAlignment="1">
      <alignment vertical="center" wrapText="1"/>
    </xf>
    <xf numFmtId="0" fontId="7" fillId="2" borderId="5" xfId="0" applyFont="1" applyFill="1" applyBorder="1" applyAlignment="1">
      <alignment vertical="center" wrapText="1"/>
    </xf>
    <xf numFmtId="0" fontId="7" fillId="2" borderId="6" xfId="0" applyFont="1" applyFill="1" applyBorder="1" applyAlignment="1">
      <alignment vertical="center" wrapText="1"/>
    </xf>
    <xf numFmtId="49" fontId="2" fillId="2" borderId="30" xfId="0" applyNumberFormat="1" applyFont="1" applyFill="1" applyBorder="1" applyAlignment="1">
      <alignment horizontal="center" vertical="center" wrapText="1"/>
    </xf>
    <xf numFmtId="0" fontId="2" fillId="2" borderId="31" xfId="0" applyFont="1" applyFill="1" applyBorder="1" applyAlignment="1">
      <alignment horizontal="left" vertical="center" wrapText="1"/>
    </xf>
    <xf numFmtId="0" fontId="6" fillId="2" borderId="32" xfId="0" applyFont="1" applyFill="1" applyBorder="1" applyAlignment="1">
      <alignment horizontal="center" vertical="center" wrapText="1"/>
    </xf>
    <xf numFmtId="4" fontId="6" fillId="2" borderId="32" xfId="0" applyNumberFormat="1" applyFont="1" applyFill="1" applyBorder="1" applyAlignment="1">
      <alignment horizontal="center" vertical="center" wrapText="1"/>
    </xf>
    <xf numFmtId="164" fontId="6" fillId="2" borderId="32" xfId="0" applyNumberFormat="1" applyFont="1" applyFill="1" applyBorder="1" applyAlignment="1">
      <alignment horizontal="center" vertical="center" wrapText="1"/>
    </xf>
    <xf numFmtId="0" fontId="8" fillId="2" borderId="33" xfId="0" applyFont="1" applyFill="1" applyBorder="1" applyAlignment="1">
      <alignment horizontal="center" vertical="center" wrapText="1"/>
    </xf>
    <xf numFmtId="164" fontId="8" fillId="2" borderId="34" xfId="0" applyNumberFormat="1" applyFont="1" applyFill="1" applyBorder="1" applyAlignment="1">
      <alignment horizontal="center" vertical="center" wrapText="1"/>
    </xf>
    <xf numFmtId="10" fontId="2" fillId="2" borderId="29" xfId="0" applyNumberFormat="1" applyFont="1" applyFill="1" applyBorder="1" applyAlignment="1">
      <alignment vertical="center" wrapText="1"/>
    </xf>
    <xf numFmtId="49" fontId="2" fillId="2" borderId="35" xfId="0" applyNumberFormat="1" applyFont="1" applyFill="1" applyBorder="1" applyAlignment="1">
      <alignment horizontal="center" vertical="center" wrapText="1"/>
    </xf>
    <xf numFmtId="0" fontId="9" fillId="2" borderId="35" xfId="0" applyFont="1" applyFill="1" applyBorder="1" applyAlignment="1">
      <alignment horizontal="left" vertical="center" wrapText="1"/>
    </xf>
    <xf numFmtId="0" fontId="6" fillId="2" borderId="35" xfId="0" applyFont="1" applyFill="1" applyBorder="1" applyAlignment="1">
      <alignment horizontal="center" vertical="center" wrapText="1"/>
    </xf>
    <xf numFmtId="4" fontId="6" fillId="2" borderId="35" xfId="0" applyNumberFormat="1" applyFont="1" applyFill="1" applyBorder="1" applyAlignment="1">
      <alignment horizontal="center" vertical="center" wrapText="1"/>
    </xf>
    <xf numFmtId="164" fontId="9" fillId="2" borderId="35" xfId="0" applyNumberFormat="1" applyFont="1" applyFill="1" applyBorder="1" applyAlignment="1">
      <alignment horizontal="center" vertical="center" wrapText="1"/>
    </xf>
    <xf numFmtId="4" fontId="10" fillId="0" borderId="16" xfId="0" applyNumberFormat="1" applyFont="1" applyBorder="1" applyAlignment="1">
      <alignment horizontal="center" vertical="center" wrapText="1"/>
    </xf>
    <xf numFmtId="4" fontId="10" fillId="0" borderId="0" xfId="0" applyNumberFormat="1" applyFont="1" applyAlignment="1">
      <alignment horizontal="center" vertical="center" wrapText="1"/>
    </xf>
    <xf numFmtId="0" fontId="9" fillId="2" borderId="36" xfId="0" applyFont="1" applyFill="1" applyBorder="1" applyAlignment="1">
      <alignment vertical="center" wrapText="1"/>
    </xf>
    <xf numFmtId="49" fontId="2" fillId="2" borderId="38" xfId="0" applyNumberFormat="1" applyFont="1" applyFill="1" applyBorder="1" applyAlignment="1">
      <alignment horizontal="center" vertical="center" wrapText="1"/>
    </xf>
    <xf numFmtId="164" fontId="6" fillId="2" borderId="35" xfId="0" applyNumberFormat="1" applyFont="1" applyFill="1" applyBorder="1" applyAlignment="1">
      <alignment horizontal="center" vertical="center" wrapText="1"/>
    </xf>
    <xf numFmtId="0" fontId="8" fillId="2" borderId="39" xfId="0" applyFont="1" applyFill="1" applyBorder="1" applyAlignment="1">
      <alignment horizontal="center" vertical="center" wrapText="1"/>
    </xf>
    <xf numFmtId="164" fontId="8" fillId="2" borderId="40" xfId="0" applyNumberFormat="1" applyFont="1" applyFill="1" applyBorder="1" applyAlignment="1">
      <alignment horizontal="center" vertical="center" wrapText="1"/>
    </xf>
    <xf numFmtId="0" fontId="8" fillId="2" borderId="41" xfId="0" applyFont="1" applyFill="1" applyBorder="1" applyAlignment="1">
      <alignment horizontal="center" vertical="center" wrapText="1"/>
    </xf>
    <xf numFmtId="164" fontId="8" fillId="2" borderId="5" xfId="0" applyNumberFormat="1" applyFont="1" applyFill="1" applyBorder="1" applyAlignment="1">
      <alignment horizontal="center" vertical="center" wrapText="1"/>
    </xf>
    <xf numFmtId="0" fontId="2" fillId="2" borderId="35" xfId="0" applyFont="1" applyFill="1" applyBorder="1" applyAlignment="1">
      <alignment horizontal="left" vertical="center" wrapText="1"/>
    </xf>
    <xf numFmtId="0" fontId="9" fillId="2" borderId="6" xfId="0" applyFont="1" applyFill="1" applyBorder="1" applyAlignment="1">
      <alignment horizontal="left" vertical="center" wrapText="1"/>
    </xf>
    <xf numFmtId="2" fontId="8" fillId="2" borderId="35" xfId="0" applyNumberFormat="1" applyFont="1" applyFill="1" applyBorder="1" applyAlignment="1">
      <alignment vertical="center" wrapText="1"/>
    </xf>
    <xf numFmtId="2" fontId="8" fillId="2" borderId="5" xfId="0" applyNumberFormat="1" applyFont="1" applyFill="1" applyBorder="1" applyAlignment="1">
      <alignment vertical="center" wrapText="1"/>
    </xf>
    <xf numFmtId="2" fontId="2" fillId="2" borderId="29" xfId="0" applyNumberFormat="1" applyFont="1" applyFill="1" applyBorder="1" applyAlignment="1">
      <alignment vertical="center" wrapText="1"/>
    </xf>
    <xf numFmtId="0" fontId="12" fillId="2" borderId="42" xfId="0" applyFont="1" applyFill="1" applyBorder="1" applyAlignment="1">
      <alignment horizontal="left" vertical="center" wrapText="1"/>
    </xf>
    <xf numFmtId="0" fontId="3" fillId="3" borderId="43" xfId="0" applyFont="1" applyFill="1" applyBorder="1" applyAlignment="1">
      <alignment horizontal="center" vertical="center" wrapText="1"/>
    </xf>
    <xf numFmtId="0" fontId="6" fillId="2" borderId="31" xfId="0" applyFont="1" applyFill="1" applyBorder="1" applyAlignment="1">
      <alignment horizontal="center" vertical="center" wrapText="1"/>
    </xf>
    <xf numFmtId="2" fontId="6" fillId="2" borderId="35" xfId="0" applyNumberFormat="1" applyFont="1" applyFill="1" applyBorder="1" applyAlignment="1">
      <alignment horizontal="center" vertical="center" wrapText="1"/>
    </xf>
    <xf numFmtId="164" fontId="6" fillId="2" borderId="44" xfId="0" applyNumberFormat="1" applyFont="1" applyFill="1" applyBorder="1" applyAlignment="1">
      <alignment horizontal="center" vertical="center" wrapText="1"/>
    </xf>
    <xf numFmtId="0" fontId="8" fillId="2" borderId="45" xfId="0" applyFont="1" applyFill="1" applyBorder="1" applyAlignment="1">
      <alignment horizontal="center" vertical="center" wrapText="1"/>
    </xf>
    <xf numFmtId="4" fontId="10" fillId="0" borderId="45" xfId="0" applyNumberFormat="1" applyFont="1" applyBorder="1" applyAlignment="1">
      <alignment horizontal="center" vertical="center" wrapText="1"/>
    </xf>
    <xf numFmtId="164" fontId="10" fillId="2" borderId="5" xfId="0" applyNumberFormat="1" applyFont="1" applyFill="1" applyBorder="1" applyAlignment="1">
      <alignment horizontal="center" vertical="center" wrapText="1"/>
    </xf>
    <xf numFmtId="0" fontId="12" fillId="2" borderId="46" xfId="0" applyFont="1" applyFill="1" applyBorder="1" applyAlignment="1">
      <alignment horizontal="left" vertical="center" wrapText="1"/>
    </xf>
    <xf numFmtId="164" fontId="3" fillId="3" borderId="7" xfId="0" applyNumberFormat="1" applyFont="1" applyFill="1" applyBorder="1" applyAlignment="1">
      <alignment horizontal="center" vertical="center" wrapText="1"/>
    </xf>
    <xf numFmtId="4" fontId="6" fillId="2" borderId="31" xfId="0" applyNumberFormat="1" applyFont="1" applyFill="1" applyBorder="1" applyAlignment="1">
      <alignment horizontal="center" vertical="center" wrapText="1"/>
    </xf>
    <xf numFmtId="165" fontId="6" fillId="2" borderId="35" xfId="0" applyNumberFormat="1" applyFont="1" applyFill="1" applyBorder="1" applyAlignment="1">
      <alignment horizontal="center" vertical="center" wrapText="1"/>
    </xf>
    <xf numFmtId="0" fontId="13" fillId="2" borderId="35" xfId="0" applyFont="1" applyFill="1" applyBorder="1" applyAlignment="1">
      <alignment horizontal="left" vertical="center" wrapText="1"/>
    </xf>
    <xf numFmtId="4" fontId="6" fillId="2" borderId="41" xfId="0" applyNumberFormat="1" applyFont="1" applyFill="1" applyBorder="1" applyAlignment="1">
      <alignment horizontal="center" vertical="center" wrapText="1"/>
    </xf>
    <xf numFmtId="0" fontId="14" fillId="0" borderId="45" xfId="0" applyFont="1" applyBorder="1"/>
    <xf numFmtId="0" fontId="14" fillId="0" borderId="0" xfId="0" applyFont="1"/>
    <xf numFmtId="49" fontId="2" fillId="2" borderId="47" xfId="0" applyNumberFormat="1" applyFont="1" applyFill="1" applyBorder="1" applyAlignment="1">
      <alignment horizontal="center" vertical="center" wrapText="1"/>
    </xf>
    <xf numFmtId="0" fontId="5" fillId="2" borderId="35" xfId="0" applyFont="1" applyFill="1" applyBorder="1" applyAlignment="1">
      <alignment horizontal="left" vertical="center" wrapText="1"/>
    </xf>
    <xf numFmtId="2" fontId="15" fillId="4" borderId="45" xfId="0" applyNumberFormat="1" applyFont="1" applyFill="1" applyBorder="1" applyAlignment="1">
      <alignment horizontal="center"/>
    </xf>
    <xf numFmtId="0" fontId="2" fillId="2" borderId="46" xfId="0" applyFont="1" applyFill="1" applyBorder="1" applyAlignment="1">
      <alignment horizontal="left" vertical="center" wrapText="1"/>
    </xf>
    <xf numFmtId="0" fontId="3" fillId="2" borderId="31" xfId="0" applyFont="1" applyFill="1" applyBorder="1" applyAlignment="1">
      <alignment horizontal="center" vertical="center" wrapText="1"/>
    </xf>
    <xf numFmtId="2" fontId="6" fillId="2" borderId="31" xfId="0" applyNumberFormat="1" applyFont="1" applyFill="1" applyBorder="1" applyAlignment="1">
      <alignment horizontal="center" vertical="center" wrapText="1"/>
    </xf>
    <xf numFmtId="0" fontId="16" fillId="2" borderId="31" xfId="0" applyFont="1" applyFill="1" applyBorder="1" applyAlignment="1">
      <alignment horizontal="left" vertical="center" wrapText="1"/>
    </xf>
    <xf numFmtId="0" fontId="17" fillId="2" borderId="35" xfId="0" applyFont="1" applyFill="1" applyBorder="1" applyAlignment="1">
      <alignment horizontal="left" vertical="center" wrapText="1"/>
    </xf>
    <xf numFmtId="4" fontId="2" fillId="2" borderId="35" xfId="0" applyNumberFormat="1" applyFont="1" applyFill="1" applyBorder="1" applyAlignment="1">
      <alignment horizontal="center" vertical="center" wrapText="1"/>
    </xf>
    <xf numFmtId="49" fontId="2" fillId="2" borderId="44" xfId="0" applyNumberFormat="1" applyFont="1" applyFill="1" applyBorder="1" applyAlignment="1">
      <alignment horizontal="center" vertical="center" wrapText="1"/>
    </xf>
    <xf numFmtId="49" fontId="8" fillId="2" borderId="45" xfId="0" applyNumberFormat="1" applyFont="1" applyFill="1" applyBorder="1" applyAlignment="1">
      <alignment horizontal="center" vertical="center" wrapText="1"/>
    </xf>
    <xf numFmtId="0" fontId="18" fillId="2" borderId="35" xfId="0" applyFont="1" applyFill="1" applyBorder="1" applyAlignment="1">
      <alignment horizontal="left" vertical="center" wrapText="1"/>
    </xf>
    <xf numFmtId="0" fontId="19" fillId="2" borderId="35" xfId="0" applyFont="1" applyFill="1" applyBorder="1" applyAlignment="1">
      <alignment horizontal="left" vertical="center" wrapText="1"/>
    </xf>
    <xf numFmtId="2" fontId="8" fillId="2" borderId="41" xfId="0" applyNumberFormat="1" applyFont="1" applyFill="1" applyBorder="1" applyAlignment="1">
      <alignment horizontal="center" vertical="center" wrapText="1"/>
    </xf>
    <xf numFmtId="164" fontId="8" fillId="2" borderId="41" xfId="0" applyNumberFormat="1" applyFont="1" applyFill="1" applyBorder="1" applyAlignment="1">
      <alignment horizontal="center" vertical="center" wrapText="1"/>
    </xf>
    <xf numFmtId="166" fontId="8" fillId="2" borderId="45" xfId="0" applyNumberFormat="1" applyFont="1" applyFill="1" applyBorder="1" applyAlignment="1">
      <alignment horizontal="center" vertical="center" wrapText="1"/>
    </xf>
    <xf numFmtId="49" fontId="20" fillId="2" borderId="38" xfId="0" applyNumberFormat="1" applyFont="1" applyFill="1" applyBorder="1" applyAlignment="1">
      <alignment horizontal="center" vertical="center" wrapText="1"/>
    </xf>
    <xf numFmtId="167" fontId="6" fillId="2" borderId="35" xfId="0" applyNumberFormat="1" applyFont="1" applyFill="1" applyBorder="1" applyAlignment="1">
      <alignment horizontal="center" vertical="center" wrapText="1"/>
    </xf>
    <xf numFmtId="1" fontId="2" fillId="2" borderId="47" xfId="0" applyNumberFormat="1" applyFont="1" applyFill="1" applyBorder="1" applyAlignment="1">
      <alignment horizontal="center" vertical="center" wrapText="1"/>
    </xf>
    <xf numFmtId="0" fontId="2" fillId="2" borderId="46" xfId="0" applyFont="1" applyFill="1" applyBorder="1" applyAlignment="1">
      <alignment horizontal="left" vertical="center" shrinkToFit="1"/>
    </xf>
    <xf numFmtId="0" fontId="9" fillId="2" borderId="29" xfId="0" applyFont="1" applyFill="1" applyBorder="1" applyAlignment="1">
      <alignment vertical="center" wrapText="1"/>
    </xf>
    <xf numFmtId="0" fontId="11" fillId="2" borderId="5" xfId="0" applyFont="1" applyFill="1" applyBorder="1" applyAlignment="1">
      <alignment vertical="center" wrapText="1"/>
    </xf>
    <xf numFmtId="0" fontId="11" fillId="2" borderId="6" xfId="0" applyFont="1" applyFill="1" applyBorder="1" applyAlignment="1">
      <alignment vertical="center" wrapText="1"/>
    </xf>
    <xf numFmtId="168" fontId="3" fillId="3" borderId="16" xfId="0" applyNumberFormat="1" applyFont="1" applyFill="1" applyBorder="1" applyAlignment="1">
      <alignment horizontal="center" vertical="center" wrapText="1"/>
    </xf>
    <xf numFmtId="168" fontId="8" fillId="2" borderId="41" xfId="0" applyNumberFormat="1" applyFont="1" applyFill="1" applyBorder="1" applyAlignment="1">
      <alignment horizontal="center" vertical="center" wrapText="1"/>
    </xf>
    <xf numFmtId="0" fontId="3" fillId="3" borderId="31" xfId="0" applyFont="1" applyFill="1" applyBorder="1" applyAlignment="1">
      <alignment horizontal="center" vertical="center" wrapText="1"/>
    </xf>
    <xf numFmtId="169" fontId="6" fillId="2" borderId="35" xfId="0" applyNumberFormat="1" applyFont="1" applyFill="1" applyBorder="1" applyAlignment="1">
      <alignment horizontal="center" vertical="center" wrapText="1"/>
    </xf>
    <xf numFmtId="0" fontId="21" fillId="2" borderId="35" xfId="0" applyFont="1" applyFill="1" applyBorder="1" applyAlignment="1">
      <alignment horizontal="left" vertical="center" wrapText="1"/>
    </xf>
    <xf numFmtId="1" fontId="2" fillId="2" borderId="38" xfId="0" applyNumberFormat="1" applyFont="1" applyFill="1" applyBorder="1" applyAlignment="1">
      <alignment horizontal="center" vertical="center" wrapText="1"/>
    </xf>
    <xf numFmtId="0" fontId="2" fillId="2" borderId="35" xfId="0" applyFont="1" applyFill="1" applyBorder="1" applyAlignment="1">
      <alignment horizontal="left" vertical="center" shrinkToFit="1"/>
    </xf>
    <xf numFmtId="0" fontId="9" fillId="2" borderId="35" xfId="0" applyFont="1" applyFill="1" applyBorder="1" applyAlignment="1">
      <alignment horizontal="left" vertical="center" shrinkToFit="1"/>
    </xf>
    <xf numFmtId="0" fontId="22" fillId="2" borderId="35" xfId="0" applyFont="1" applyFill="1" applyBorder="1" applyAlignment="1">
      <alignment horizontal="left" vertical="center" shrinkToFit="1"/>
    </xf>
    <xf numFmtId="2" fontId="8" fillId="2" borderId="45" xfId="0" applyNumberFormat="1" applyFont="1" applyFill="1" applyBorder="1" applyAlignment="1">
      <alignment horizontal="center" vertical="center" wrapText="1"/>
    </xf>
    <xf numFmtId="170" fontId="6" fillId="2" borderId="35" xfId="0" applyNumberFormat="1" applyFont="1" applyFill="1" applyBorder="1" applyAlignment="1">
      <alignment horizontal="center" vertical="center" wrapText="1"/>
    </xf>
    <xf numFmtId="49" fontId="9" fillId="2" borderId="47" xfId="0" applyNumberFormat="1" applyFont="1" applyFill="1" applyBorder="1" applyAlignment="1">
      <alignment vertical="center" wrapText="1"/>
    </xf>
    <xf numFmtId="0" fontId="13" fillId="2" borderId="46" xfId="0" applyFont="1" applyFill="1" applyBorder="1" applyAlignment="1">
      <alignment horizontal="left" vertical="center" wrapText="1"/>
    </xf>
    <xf numFmtId="0" fontId="24" fillId="0" borderId="48" xfId="0" applyFont="1" applyBorder="1" applyAlignment="1">
      <alignment vertical="center" wrapText="1"/>
    </xf>
    <xf numFmtId="0" fontId="12" fillId="2" borderId="6" xfId="0" applyFont="1" applyFill="1" applyBorder="1" applyAlignment="1">
      <alignment horizontal="left" vertical="center" wrapText="1"/>
    </xf>
    <xf numFmtId="0" fontId="2" fillId="2" borderId="41" xfId="0" applyFont="1" applyFill="1" applyBorder="1" applyAlignment="1">
      <alignment horizontal="center" vertical="center" wrapText="1"/>
    </xf>
    <xf numFmtId="164" fontId="2" fillId="2" borderId="5" xfId="0" applyNumberFormat="1" applyFont="1" applyFill="1" applyBorder="1" applyAlignment="1">
      <alignment horizontal="center" vertical="center" wrapText="1"/>
    </xf>
    <xf numFmtId="0" fontId="2" fillId="2" borderId="29"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6" fillId="2" borderId="46" xfId="0" applyFont="1" applyFill="1" applyBorder="1" applyAlignment="1">
      <alignment horizontal="center" vertical="center" wrapText="1"/>
    </xf>
    <xf numFmtId="2" fontId="6" fillId="2" borderId="46" xfId="0" applyNumberFormat="1" applyFont="1" applyFill="1" applyBorder="1" applyAlignment="1">
      <alignment horizontal="center" vertical="center" wrapText="1"/>
    </xf>
    <xf numFmtId="4" fontId="6" fillId="2" borderId="46" xfId="0" applyNumberFormat="1" applyFont="1" applyFill="1" applyBorder="1" applyAlignment="1">
      <alignment horizontal="center" vertical="center" wrapText="1"/>
    </xf>
    <xf numFmtId="164" fontId="6" fillId="2" borderId="46" xfId="0" applyNumberFormat="1" applyFont="1" applyFill="1" applyBorder="1" applyAlignment="1">
      <alignment horizontal="center" vertical="center" wrapText="1"/>
    </xf>
    <xf numFmtId="0" fontId="2" fillId="2" borderId="29" xfId="0" applyFont="1" applyFill="1" applyBorder="1"/>
    <xf numFmtId="49" fontId="9" fillId="2" borderId="46" xfId="0" applyNumberFormat="1" applyFont="1" applyFill="1" applyBorder="1" applyAlignment="1">
      <alignment vertical="center" wrapText="1"/>
    </xf>
    <xf numFmtId="0" fontId="3" fillId="2" borderId="43" xfId="0" applyFont="1" applyFill="1" applyBorder="1" applyAlignment="1">
      <alignment horizontal="right" vertical="center" wrapText="1"/>
    </xf>
    <xf numFmtId="164" fontId="3" fillId="3" borderId="49" xfId="0" applyNumberFormat="1" applyFont="1" applyFill="1" applyBorder="1" applyAlignment="1">
      <alignment horizontal="center" vertical="center" wrapText="1"/>
    </xf>
    <xf numFmtId="0" fontId="2" fillId="5" borderId="41" xfId="0" applyFont="1" applyFill="1" applyBorder="1" applyAlignment="1">
      <alignment horizontal="center" vertical="center" wrapText="1"/>
    </xf>
    <xf numFmtId="49" fontId="9" fillId="2" borderId="6" xfId="0" applyNumberFormat="1" applyFont="1" applyFill="1" applyBorder="1" applyAlignment="1">
      <alignment horizontal="center" vertical="center" wrapText="1"/>
    </xf>
    <xf numFmtId="0" fontId="3" fillId="2" borderId="50" xfId="0" applyFont="1" applyFill="1" applyBorder="1" applyAlignment="1">
      <alignment horizontal="left" vertical="center" wrapText="1"/>
    </xf>
    <xf numFmtId="164" fontId="3" fillId="2" borderId="16" xfId="0" applyNumberFormat="1" applyFont="1" applyFill="1" applyBorder="1" applyAlignment="1">
      <alignment horizontal="center" vertical="center" wrapText="1"/>
    </xf>
    <xf numFmtId="0" fontId="2" fillId="2" borderId="5" xfId="0" applyFont="1" applyFill="1" applyBorder="1" applyAlignment="1">
      <alignment horizontal="center"/>
    </xf>
    <xf numFmtId="164" fontId="2" fillId="2" borderId="29" xfId="0" applyNumberFormat="1" applyFont="1" applyFill="1" applyBorder="1"/>
    <xf numFmtId="0" fontId="3" fillId="2" borderId="6" xfId="0" applyFont="1" applyFill="1" applyBorder="1" applyAlignment="1">
      <alignment horizontal="left" vertical="center" wrapText="1"/>
    </xf>
    <xf numFmtId="10" fontId="3" fillId="2" borderId="16" xfId="0" applyNumberFormat="1" applyFont="1" applyFill="1" applyBorder="1" applyAlignment="1">
      <alignment horizontal="right" vertical="center" wrapText="1"/>
    </xf>
    <xf numFmtId="0" fontId="3" fillId="2" borderId="51" xfId="0" applyFont="1" applyFill="1" applyBorder="1" applyAlignment="1">
      <alignment horizontal="right" vertical="center" wrapText="1"/>
    </xf>
    <xf numFmtId="164" fontId="3" fillId="2" borderId="52" xfId="0" applyNumberFormat="1" applyFont="1" applyFill="1" applyBorder="1" applyAlignment="1">
      <alignment horizontal="center" vertical="center" wrapText="1"/>
    </xf>
    <xf numFmtId="0" fontId="2" fillId="2" borderId="35" xfId="0" applyFont="1" applyFill="1" applyBorder="1" applyAlignment="1">
      <alignment horizontal="center" vertical="center" wrapText="1"/>
    </xf>
    <xf numFmtId="10" fontId="3" fillId="3" borderId="16" xfId="0" applyNumberFormat="1" applyFont="1" applyFill="1" applyBorder="1" applyAlignment="1">
      <alignment horizontal="right" vertical="center" wrapText="1"/>
    </xf>
    <xf numFmtId="171" fontId="3" fillId="3" borderId="43" xfId="0" applyNumberFormat="1" applyFont="1" applyFill="1" applyBorder="1" applyAlignment="1">
      <alignment horizontal="center" vertical="center" wrapText="1"/>
    </xf>
    <xf numFmtId="0" fontId="3" fillId="2" borderId="6" xfId="0" applyFont="1" applyFill="1" applyBorder="1" applyAlignment="1">
      <alignment horizontal="right" vertical="center" wrapText="1"/>
    </xf>
    <xf numFmtId="0" fontId="2" fillId="2" borderId="53" xfId="0" applyFont="1" applyFill="1" applyBorder="1" applyAlignment="1">
      <alignment horizontal="center" vertical="center" wrapText="1"/>
    </xf>
    <xf numFmtId="0" fontId="25" fillId="2" borderId="54" xfId="0" applyFont="1" applyFill="1" applyBorder="1" applyAlignment="1">
      <alignment horizontal="center" vertical="center" wrapText="1"/>
    </xf>
    <xf numFmtId="0" fontId="4" fillId="0" borderId="55" xfId="0" applyFont="1" applyBorder="1"/>
    <xf numFmtId="0" fontId="4" fillId="0" borderId="56" xfId="0" applyFont="1" applyBorder="1"/>
    <xf numFmtId="0" fontId="26" fillId="2" borderId="57" xfId="0" applyFont="1" applyFill="1" applyBorder="1" applyAlignment="1">
      <alignment horizontal="center" vertical="center" wrapText="1"/>
    </xf>
    <xf numFmtId="0" fontId="27" fillId="2" borderId="58"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2" borderId="59" xfId="0" applyFont="1" applyFill="1" applyBorder="1" applyAlignment="1">
      <alignment vertical="center" wrapText="1"/>
    </xf>
    <xf numFmtId="0" fontId="3" fillId="2" borderId="57" xfId="0" applyFont="1" applyFill="1" applyBorder="1" applyAlignment="1">
      <alignment horizontal="right" vertical="center" wrapText="1"/>
    </xf>
    <xf numFmtId="172" fontId="3" fillId="2" borderId="58" xfId="0" applyNumberFormat="1" applyFont="1" applyFill="1" applyBorder="1" applyAlignment="1">
      <alignment vertical="center" wrapText="1"/>
    </xf>
    <xf numFmtId="172" fontId="3" fillId="2" borderId="6" xfId="0" applyNumberFormat="1" applyFont="1" applyFill="1" applyBorder="1" applyAlignment="1">
      <alignment vertical="center" wrapText="1"/>
    </xf>
    <xf numFmtId="0" fontId="7" fillId="2" borderId="6" xfId="0" applyFont="1" applyFill="1" applyBorder="1" applyAlignment="1">
      <alignment horizontal="left" vertical="center" wrapText="1"/>
    </xf>
    <xf numFmtId="0" fontId="3" fillId="2" borderId="0" xfId="0" applyFont="1" applyFill="1" applyAlignment="1">
      <alignment horizontal="left" vertical="center" wrapText="1"/>
    </xf>
    <xf numFmtId="0" fontId="3" fillId="2" borderId="40" xfId="0" applyFont="1" applyFill="1" applyBorder="1" applyAlignment="1">
      <alignment horizontal="center" vertical="center" wrapText="1"/>
    </xf>
    <xf numFmtId="0" fontId="3" fillId="2" borderId="60" xfId="0" applyFont="1" applyFill="1" applyBorder="1" applyAlignment="1">
      <alignment horizontal="center" vertical="center" wrapText="1"/>
    </xf>
    <xf numFmtId="0" fontId="3" fillId="2" borderId="61" xfId="0" applyFont="1" applyFill="1" applyBorder="1" applyAlignment="1">
      <alignment vertical="center" wrapText="1"/>
    </xf>
    <xf numFmtId="0" fontId="3" fillId="2" borderId="61" xfId="0" applyFont="1" applyFill="1" applyBorder="1" applyAlignment="1">
      <alignment horizontal="right" vertical="center" wrapText="1"/>
    </xf>
    <xf numFmtId="172" fontId="3" fillId="2" borderId="61" xfId="0" applyNumberFormat="1" applyFont="1" applyFill="1" applyBorder="1" applyAlignment="1">
      <alignment vertical="center" wrapText="1"/>
    </xf>
    <xf numFmtId="49" fontId="9" fillId="2" borderId="60" xfId="0" applyNumberFormat="1" applyFont="1" applyFill="1" applyBorder="1"/>
    <xf numFmtId="0" fontId="28" fillId="2" borderId="60" xfId="0" applyFont="1" applyFill="1" applyBorder="1" applyAlignment="1">
      <alignment horizontal="left" vertical="top" wrapText="1"/>
    </xf>
    <xf numFmtId="0" fontId="29" fillId="2" borderId="60" xfId="0" applyFont="1" applyFill="1" applyBorder="1" applyAlignment="1">
      <alignment vertical="center"/>
    </xf>
    <xf numFmtId="0" fontId="29" fillId="2" borderId="60" xfId="0" applyFont="1" applyFill="1" applyBorder="1" applyAlignment="1">
      <alignment horizontal="center" vertical="center"/>
    </xf>
    <xf numFmtId="4" fontId="29" fillId="2" borderId="6" xfId="0" applyNumberFormat="1" applyFont="1" applyFill="1" applyBorder="1" applyAlignment="1">
      <alignment horizontal="center" vertical="center"/>
    </xf>
    <xf numFmtId="0" fontId="30" fillId="2" borderId="6" xfId="0" applyFont="1" applyFill="1" applyBorder="1" applyAlignment="1">
      <alignment horizontal="center"/>
    </xf>
    <xf numFmtId="0" fontId="31" fillId="2" borderId="6" xfId="0" applyFont="1" applyFill="1" applyBorder="1" applyAlignment="1">
      <alignment horizontal="center"/>
    </xf>
    <xf numFmtId="0" fontId="28" fillId="2" borderId="6" xfId="0" applyFont="1" applyFill="1" applyBorder="1"/>
    <xf numFmtId="0" fontId="32" fillId="2" borderId="6" xfId="0" applyFont="1" applyFill="1" applyBorder="1"/>
    <xf numFmtId="49" fontId="9" fillId="2" borderId="6" xfId="0" applyNumberFormat="1" applyFont="1" applyFill="1" applyBorder="1"/>
    <xf numFmtId="0" fontId="28" fillId="2" borderId="6" xfId="0" applyFont="1" applyFill="1" applyBorder="1" applyAlignment="1">
      <alignment horizontal="left" vertical="top" wrapText="1"/>
    </xf>
    <xf numFmtId="0" fontId="29" fillId="2" borderId="6" xfId="0" applyFont="1" applyFill="1" applyBorder="1" applyAlignment="1">
      <alignment vertical="center"/>
    </xf>
    <xf numFmtId="0" fontId="29" fillId="2" borderId="6" xfId="0" applyFont="1" applyFill="1" applyBorder="1" applyAlignment="1">
      <alignment horizontal="center" vertical="center"/>
    </xf>
    <xf numFmtId="0" fontId="33" fillId="2" borderId="6" xfId="0" applyFont="1" applyFill="1" applyBorder="1" applyAlignment="1">
      <alignment horizontal="left" vertical="top" wrapText="1"/>
    </xf>
    <xf numFmtId="0" fontId="34" fillId="2" borderId="6" xfId="0" applyFont="1" applyFill="1" applyBorder="1" applyAlignment="1">
      <alignment horizontal="center" vertical="center"/>
    </xf>
    <xf numFmtId="0" fontId="5" fillId="2" borderId="6" xfId="0" applyFont="1" applyFill="1" applyBorder="1" applyAlignment="1">
      <alignment horizontal="left" wrapText="1"/>
    </xf>
    <xf numFmtId="0" fontId="9" fillId="2" borderId="6" xfId="0" applyFont="1" applyFill="1" applyBorder="1" applyAlignment="1">
      <alignment horizontal="center"/>
    </xf>
    <xf numFmtId="0" fontId="9" fillId="2" borderId="6" xfId="0" applyFont="1" applyFill="1" applyBorder="1"/>
    <xf numFmtId="0" fontId="5" fillId="2" borderId="6" xfId="0" applyFont="1" applyFill="1" applyBorder="1" applyAlignment="1">
      <alignment vertical="center"/>
    </xf>
    <xf numFmtId="4" fontId="5" fillId="2" borderId="6" xfId="0" applyNumberFormat="1" applyFont="1" applyFill="1" applyBorder="1" applyAlignment="1">
      <alignment vertical="center"/>
    </xf>
    <xf numFmtId="0" fontId="21" fillId="2" borderId="6" xfId="0" applyFont="1" applyFill="1" applyBorder="1" applyAlignment="1">
      <alignment horizontal="center"/>
    </xf>
    <xf numFmtId="173" fontId="29" fillId="2" borderId="6" xfId="0" applyNumberFormat="1" applyFont="1" applyFill="1" applyBorder="1" applyAlignment="1">
      <alignment horizontal="center" vertical="center"/>
    </xf>
    <xf numFmtId="0" fontId="6" fillId="2" borderId="45" xfId="0" applyFont="1" applyFill="1" applyBorder="1" applyAlignment="1">
      <alignment horizontal="center" vertical="center" wrapText="1"/>
    </xf>
    <xf numFmtId="4" fontId="6" fillId="2" borderId="45" xfId="0" applyNumberFormat="1" applyFont="1" applyFill="1" applyBorder="1" applyAlignment="1">
      <alignment horizontal="center" vertical="center" wrapText="1"/>
    </xf>
    <xf numFmtId="164" fontId="8" fillId="2" borderId="60" xfId="0" applyNumberFormat="1" applyFont="1" applyFill="1" applyBorder="1" applyAlignment="1">
      <alignment horizontal="center" vertical="center" wrapText="1"/>
    </xf>
    <xf numFmtId="10" fontId="2" fillId="2" borderId="36" xfId="0" applyNumberFormat="1" applyFont="1" applyFill="1" applyBorder="1" applyAlignment="1">
      <alignment vertical="center" wrapText="1"/>
    </xf>
    <xf numFmtId="0" fontId="7" fillId="2" borderId="60" xfId="0" applyFont="1" applyFill="1" applyBorder="1" applyAlignment="1">
      <alignment vertical="center" wrapText="1"/>
    </xf>
    <xf numFmtId="0" fontId="9" fillId="2" borderId="45" xfId="0" applyFont="1" applyFill="1" applyBorder="1" applyAlignment="1">
      <alignment horizontal="left" vertical="center" wrapText="1"/>
    </xf>
    <xf numFmtId="0" fontId="2" fillId="2" borderId="36" xfId="0" applyFont="1" applyFill="1" applyBorder="1" applyAlignment="1">
      <alignment vertical="center" wrapText="1"/>
    </xf>
    <xf numFmtId="0" fontId="38" fillId="2" borderId="45" xfId="0" applyFont="1" applyFill="1" applyBorder="1" applyAlignment="1">
      <alignment horizontal="left" vertical="center" wrapText="1"/>
    </xf>
    <xf numFmtId="0" fontId="39" fillId="2" borderId="35" xfId="0" applyFont="1" applyFill="1" applyBorder="1" applyAlignment="1">
      <alignment horizontal="center" vertical="center" wrapText="1"/>
    </xf>
    <xf numFmtId="0" fontId="40" fillId="2" borderId="35" xfId="0" applyFont="1" applyFill="1" applyBorder="1" applyAlignment="1">
      <alignment horizontal="left" vertical="center" wrapText="1"/>
    </xf>
    <xf numFmtId="0" fontId="39" fillId="2" borderId="45" xfId="0" applyFont="1" applyFill="1" applyBorder="1" applyAlignment="1">
      <alignment horizontal="center" vertical="center" wrapText="1"/>
    </xf>
    <xf numFmtId="0" fontId="40" fillId="2" borderId="45" xfId="0" applyFont="1" applyFill="1" applyBorder="1" applyAlignment="1">
      <alignment horizontal="left" vertical="center" wrapText="1"/>
    </xf>
    <xf numFmtId="49" fontId="38" fillId="2" borderId="38" xfId="0" applyNumberFormat="1" applyFont="1" applyFill="1" applyBorder="1" applyAlignment="1">
      <alignment horizontal="center" vertical="center" wrapText="1"/>
    </xf>
    <xf numFmtId="0" fontId="38" fillId="2" borderId="35" xfId="0" applyFont="1" applyFill="1" applyBorder="1" applyAlignment="1">
      <alignment horizontal="left" vertical="center" wrapText="1"/>
    </xf>
    <xf numFmtId="0" fontId="39" fillId="2" borderId="44" xfId="0" applyFont="1" applyFill="1" applyBorder="1" applyAlignment="1">
      <alignment horizontal="center" vertical="center" wrapText="1"/>
    </xf>
    <xf numFmtId="4" fontId="6" fillId="2" borderId="60" xfId="0" applyNumberFormat="1" applyFont="1" applyFill="1" applyBorder="1" applyAlignment="1">
      <alignment horizontal="center" vertical="center" wrapText="1"/>
    </xf>
    <xf numFmtId="0" fontId="6" fillId="2" borderId="44" xfId="0" applyFont="1" applyFill="1" applyBorder="1" applyAlignment="1">
      <alignment horizontal="center" vertical="center" wrapText="1"/>
    </xf>
    <xf numFmtId="164" fontId="6" fillId="2" borderId="45" xfId="0" applyNumberFormat="1" applyFont="1" applyFill="1" applyBorder="1" applyAlignment="1">
      <alignment horizontal="center" vertical="center" wrapText="1"/>
    </xf>
    <xf numFmtId="2" fontId="15" fillId="4" borderId="45" xfId="0" applyNumberFormat="1" applyFont="1" applyFill="1" applyBorder="1" applyAlignment="1">
      <alignment horizontal="center" vertical="center"/>
    </xf>
    <xf numFmtId="0" fontId="3" fillId="3" borderId="15" xfId="0" applyFont="1" applyFill="1" applyBorder="1" applyAlignment="1">
      <alignment horizontal="center" vertical="center" wrapText="1"/>
    </xf>
    <xf numFmtId="0" fontId="3" fillId="3" borderId="51" xfId="0" applyFont="1" applyFill="1" applyBorder="1" applyAlignment="1">
      <alignment horizontal="center" vertical="center" wrapText="1"/>
    </xf>
    <xf numFmtId="0" fontId="3" fillId="3" borderId="49"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51" xfId="0" applyFont="1" applyFill="1" applyBorder="1" applyAlignment="1">
      <alignment horizontal="center" vertical="center" wrapText="1"/>
    </xf>
    <xf numFmtId="0" fontId="3" fillId="2" borderId="49" xfId="0" applyFont="1" applyFill="1" applyBorder="1" applyAlignment="1">
      <alignment horizontal="center" vertical="center" wrapText="1"/>
    </xf>
    <xf numFmtId="0" fontId="3" fillId="2" borderId="15" xfId="0" applyFont="1" applyFill="1" applyBorder="1" applyAlignment="1">
      <alignment horizontal="right" vertical="center" wrapText="1"/>
    </xf>
    <xf numFmtId="0" fontId="3" fillId="2" borderId="49" xfId="0" applyFont="1" applyFill="1" applyBorder="1" applyAlignment="1">
      <alignment horizontal="right" vertical="center" wrapText="1"/>
    </xf>
    <xf numFmtId="0" fontId="3" fillId="2" borderId="62" xfId="0" applyFont="1" applyFill="1" applyBorder="1" applyAlignment="1">
      <alignment horizontal="right" vertical="center" wrapText="1"/>
    </xf>
    <xf numFmtId="0" fontId="3" fillId="2" borderId="63" xfId="0" applyFont="1" applyFill="1" applyBorder="1" applyAlignment="1">
      <alignment horizontal="right" vertical="center" wrapText="1"/>
    </xf>
    <xf numFmtId="0" fontId="3" fillId="2" borderId="64" xfId="0" applyFont="1" applyFill="1" applyBorder="1" applyAlignment="1">
      <alignment horizontal="right" vertical="center" wrapText="1"/>
    </xf>
    <xf numFmtId="49" fontId="38" fillId="3" borderId="27" xfId="0" applyNumberFormat="1" applyFont="1" applyFill="1" applyBorder="1" applyAlignment="1">
      <alignment horizontal="center" vertical="center" wrapText="1"/>
    </xf>
    <xf numFmtId="0" fontId="41" fillId="3" borderId="16" xfId="0" applyFont="1" applyFill="1" applyBorder="1" applyAlignment="1">
      <alignment horizontal="center" vertical="center" wrapText="1"/>
    </xf>
    <xf numFmtId="49" fontId="38" fillId="2" borderId="30" xfId="0" applyNumberFormat="1" applyFont="1" applyFill="1" applyBorder="1" applyAlignment="1">
      <alignment horizontal="center" vertical="center" wrapText="1"/>
    </xf>
    <xf numFmtId="0" fontId="38" fillId="2" borderId="31" xfId="0" applyFont="1" applyFill="1" applyBorder="1" applyAlignment="1">
      <alignment horizontal="left" vertical="center" wrapText="1"/>
    </xf>
    <xf numFmtId="4" fontId="6" fillId="2" borderId="65" xfId="0" applyNumberFormat="1" applyFont="1" applyFill="1" applyBorder="1" applyAlignment="1">
      <alignment horizontal="center" vertical="center" wrapText="1"/>
    </xf>
    <xf numFmtId="2" fontId="6" fillId="2" borderId="66" xfId="0" applyNumberFormat="1" applyFont="1" applyFill="1" applyBorder="1" applyAlignment="1">
      <alignment horizontal="center" vertical="center" wrapText="1"/>
    </xf>
    <xf numFmtId="2" fontId="6" fillId="2" borderId="67" xfId="0" applyNumberFormat="1" applyFont="1" applyFill="1" applyBorder="1" applyAlignment="1">
      <alignment horizontal="center" vertical="center" wrapText="1"/>
    </xf>
    <xf numFmtId="0" fontId="42" fillId="2" borderId="35" xfId="0" applyFont="1" applyFill="1" applyBorder="1" applyAlignment="1">
      <alignment horizontal="left" vertical="center" wrapText="1"/>
    </xf>
    <xf numFmtId="2" fontId="39" fillId="2" borderId="35" xfId="0" applyNumberFormat="1" applyFont="1" applyFill="1" applyBorder="1" applyAlignment="1">
      <alignment horizontal="center" vertical="center" wrapText="1"/>
    </xf>
    <xf numFmtId="2" fontId="6" fillId="2" borderId="45" xfId="0" applyNumberFormat="1" applyFont="1" applyFill="1" applyBorder="1" applyAlignment="1">
      <alignment horizontal="center" vertical="center" wrapText="1"/>
    </xf>
    <xf numFmtId="0" fontId="43" fillId="2" borderId="35" xfId="0" applyFont="1" applyFill="1" applyBorder="1" applyAlignment="1">
      <alignment horizontal="left" vertical="center" wrapText="1"/>
    </xf>
    <xf numFmtId="4" fontId="39" fillId="2" borderId="35" xfId="0" applyNumberFormat="1" applyFont="1" applyFill="1" applyBorder="1" applyAlignment="1">
      <alignment horizontal="center" vertical="center" wrapText="1"/>
    </xf>
    <xf numFmtId="0" fontId="44" fillId="0" borderId="0" xfId="0" applyFont="1" applyAlignment="1">
      <alignment vertical="center"/>
    </xf>
    <xf numFmtId="2" fontId="39" fillId="2" borderId="45" xfId="0" applyNumberFormat="1" applyFont="1" applyFill="1" applyBorder="1" applyAlignment="1">
      <alignment horizontal="center" vertical="center" wrapText="1"/>
    </xf>
    <xf numFmtId="0" fontId="46" fillId="0" borderId="0" xfId="0" applyFont="1" applyAlignment="1">
      <alignment vertical="center"/>
    </xf>
    <xf numFmtId="0" fontId="45" fillId="0" borderId="0" xfId="0" applyFont="1" applyAlignment="1">
      <alignment vertical="center" wrapText="1"/>
    </xf>
    <xf numFmtId="0" fontId="46" fillId="0" borderId="0" xfId="0" applyFont="1" applyAlignment="1">
      <alignment vertical="center" wrapText="1"/>
    </xf>
    <xf numFmtId="2" fontId="47" fillId="4" borderId="45" xfId="0" applyNumberFormat="1" applyFont="1" applyFill="1" applyBorder="1" applyAlignment="1">
      <alignment horizontal="center" vertical="center"/>
    </xf>
    <xf numFmtId="0" fontId="12" fillId="2" borderId="9" xfId="0" applyFont="1" applyFill="1" applyBorder="1" applyAlignment="1">
      <alignment horizontal="left" vertical="center" wrapText="1"/>
    </xf>
    <xf numFmtId="2" fontId="6" fillId="2" borderId="41" xfId="0" applyNumberFormat="1" applyFont="1" applyFill="1" applyBorder="1" applyAlignment="1">
      <alignment horizontal="center" vertical="center" wrapText="1"/>
    </xf>
    <xf numFmtId="0" fontId="3" fillId="2" borderId="68" xfId="0" applyFont="1" applyFill="1" applyBorder="1" applyAlignment="1">
      <alignment horizontal="center" vertical="center" wrapText="1"/>
    </xf>
    <xf numFmtId="49" fontId="39" fillId="2" borderId="35" xfId="0" applyNumberFormat="1" applyFont="1" applyFill="1" applyBorder="1" applyAlignment="1">
      <alignment horizontal="center" vertical="center" wrapText="1"/>
    </xf>
    <xf numFmtId="0" fontId="3" fillId="2" borderId="69" xfId="0" applyFont="1" applyFill="1" applyBorder="1" applyAlignment="1">
      <alignment horizontal="center" vertical="center" wrapText="1"/>
    </xf>
    <xf numFmtId="0" fontId="2" fillId="2" borderId="9" xfId="0" applyFont="1" applyFill="1" applyBorder="1" applyAlignment="1">
      <alignment horizontal="left" vertical="center" shrinkToFit="1"/>
    </xf>
    <xf numFmtId="0" fontId="3" fillId="3" borderId="70" xfId="0" applyFont="1" applyFill="1" applyBorder="1" applyAlignment="1">
      <alignment horizontal="center" vertical="center" wrapText="1"/>
    </xf>
    <xf numFmtId="0" fontId="3" fillId="3" borderId="71" xfId="0" applyFont="1" applyFill="1" applyBorder="1" applyAlignment="1">
      <alignment horizontal="center" vertical="center" wrapText="1"/>
    </xf>
    <xf numFmtId="0" fontId="2" fillId="2" borderId="9" xfId="0" applyFont="1" applyFill="1" applyBorder="1" applyAlignment="1">
      <alignment horizontal="left" vertical="center" wrapText="1"/>
    </xf>
    <xf numFmtId="0" fontId="6" fillId="2" borderId="68" xfId="0" applyFont="1" applyFill="1" applyBorder="1" applyAlignment="1">
      <alignment horizontal="center" vertical="center" wrapText="1"/>
    </xf>
    <xf numFmtId="0" fontId="41" fillId="3" borderId="15" xfId="0" applyFont="1" applyFill="1" applyBorder="1" applyAlignment="1">
      <alignment horizontal="center" vertical="center" wrapText="1"/>
    </xf>
    <xf numFmtId="0" fontId="3" fillId="3" borderId="72" xfId="0" applyFont="1" applyFill="1" applyBorder="1" applyAlignment="1">
      <alignment horizontal="center" vertical="center" wrapText="1"/>
    </xf>
    <xf numFmtId="0" fontId="6" fillId="2" borderId="69" xfId="0" applyFont="1" applyFill="1" applyBorder="1" applyAlignment="1">
      <alignment horizontal="center" vertical="center" wrapText="1"/>
    </xf>
    <xf numFmtId="0" fontId="0" fillId="0" borderId="73" xfId="0" applyBorder="1"/>
    <xf numFmtId="0" fontId="0" fillId="0" borderId="65" xfId="0" applyBorder="1"/>
    <xf numFmtId="0" fontId="1" fillId="0" borderId="65" xfId="0" quotePrefix="1" applyFont="1" applyBorder="1" applyAlignment="1">
      <alignment horizontal="center" vertical="center"/>
    </xf>
    <xf numFmtId="0" fontId="8" fillId="2" borderId="65" xfId="0" applyFont="1" applyFill="1" applyBorder="1" applyAlignment="1">
      <alignment vertical="center" wrapText="1"/>
    </xf>
    <xf numFmtId="4" fontId="48" fillId="0" borderId="45" xfId="0" quotePrefix="1" applyNumberFormat="1" applyFont="1" applyBorder="1" applyAlignment="1">
      <alignment horizontal="center" vertical="center" wrapText="1"/>
    </xf>
    <xf numFmtId="0" fontId="1" fillId="0" borderId="65" xfId="0" quotePrefix="1" applyFont="1" applyBorder="1" applyAlignment="1">
      <alignment horizontal="center" vertical="center" wrapText="1"/>
    </xf>
    <xf numFmtId="0" fontId="1" fillId="0" borderId="65" xfId="0" applyFont="1" applyBorder="1" applyAlignment="1">
      <alignment horizontal="center" vertical="center" wrapText="1"/>
    </xf>
    <xf numFmtId="4" fontId="48" fillId="0" borderId="65" xfId="0" quotePrefix="1" applyNumberFormat="1" applyFont="1" applyBorder="1" applyAlignment="1">
      <alignment horizontal="center" vertical="center" wrapText="1"/>
    </xf>
    <xf numFmtId="0" fontId="1" fillId="0" borderId="73" xfId="0" applyFont="1" applyBorder="1" applyAlignment="1">
      <alignment horizontal="center" vertical="center" wrapText="1"/>
    </xf>
    <xf numFmtId="0" fontId="8" fillId="2" borderId="66" xfId="0" applyFont="1" applyFill="1" applyBorder="1" applyAlignment="1">
      <alignment horizontal="center" vertical="center" wrapText="1"/>
    </xf>
    <xf numFmtId="0" fontId="1" fillId="0" borderId="73" xfId="0" quotePrefix="1" applyFont="1" applyBorder="1" applyAlignment="1">
      <alignment horizontal="center" vertical="center"/>
    </xf>
    <xf numFmtId="4" fontId="10" fillId="0" borderId="65" xfId="0" applyNumberFormat="1" applyFont="1" applyBorder="1" applyAlignment="1">
      <alignment horizontal="center" vertical="center" wrapText="1"/>
    </xf>
    <xf numFmtId="0" fontId="45" fillId="0" borderId="73" xfId="0" quotePrefix="1" applyFont="1" applyBorder="1" applyAlignment="1">
      <alignment horizontal="center" vertical="center"/>
    </xf>
    <xf numFmtId="0" fontId="14" fillId="0" borderId="60" xfId="0" applyFont="1" applyBorder="1"/>
    <xf numFmtId="0" fontId="14" fillId="0" borderId="65" xfId="0" applyFont="1" applyBorder="1"/>
    <xf numFmtId="0" fontId="3" fillId="2" borderId="74" xfId="0" applyFont="1" applyFill="1" applyBorder="1" applyAlignment="1">
      <alignment horizontal="center" vertical="center" wrapText="1"/>
    </xf>
    <xf numFmtId="10" fontId="3" fillId="2" borderId="16" xfId="0" applyNumberFormat="1" applyFont="1" applyFill="1" applyBorder="1" applyAlignment="1">
      <alignment horizontal="center" vertical="center" wrapText="1"/>
    </xf>
    <xf numFmtId="0" fontId="28" fillId="2" borderId="6" xfId="0" applyFont="1" applyFill="1" applyBorder="1" applyAlignment="1">
      <alignment horizontal="center" wrapText="1"/>
    </xf>
    <xf numFmtId="0" fontId="50" fillId="2" borderId="6" xfId="0" applyFont="1" applyFill="1" applyBorder="1" applyAlignment="1">
      <alignment horizontal="center" vertical="top" wrapText="1"/>
    </xf>
    <xf numFmtId="0" fontId="49" fillId="2" borderId="6" xfId="0" applyFont="1" applyFill="1" applyBorder="1" applyAlignment="1">
      <alignment horizontal="center" vertical="center" wrapText="1"/>
    </xf>
    <xf numFmtId="0" fontId="51" fillId="2" borderId="6" xfId="0" applyFont="1" applyFill="1" applyBorder="1" applyAlignment="1">
      <alignment horizontal="center" vertical="center"/>
    </xf>
    <xf numFmtId="0" fontId="3" fillId="2" borderId="2" xfId="0" applyFont="1" applyFill="1" applyBorder="1" applyAlignment="1">
      <alignment horizontal="center" vertical="center" wrapText="1"/>
    </xf>
    <xf numFmtId="0" fontId="4" fillId="0" borderId="3" xfId="0" applyFont="1" applyBorder="1"/>
    <xf numFmtId="0" fontId="4" fillId="0" borderId="4" xfId="0" applyFont="1" applyBorder="1"/>
    <xf numFmtId="49" fontId="3" fillId="2" borderId="7" xfId="0" applyNumberFormat="1" applyFont="1" applyFill="1" applyBorder="1" applyAlignment="1">
      <alignment horizontal="left" vertical="center"/>
    </xf>
    <xf numFmtId="0" fontId="4" fillId="0" borderId="8" xfId="0" applyFont="1" applyBorder="1"/>
    <xf numFmtId="0" fontId="3" fillId="2" borderId="9" xfId="0" applyFont="1" applyFill="1" applyBorder="1" applyAlignment="1">
      <alignment horizontal="center" vertical="center"/>
    </xf>
    <xf numFmtId="0" fontId="4" fillId="0" borderId="10" xfId="0" applyFont="1" applyBorder="1"/>
    <xf numFmtId="49" fontId="3" fillId="2" borderId="0" xfId="0" applyNumberFormat="1" applyFont="1" applyFill="1" applyAlignment="1">
      <alignment horizontal="center" vertical="center"/>
    </xf>
    <xf numFmtId="0" fontId="0" fillId="0" borderId="0" xfId="0"/>
    <xf numFmtId="0" fontId="4" fillId="0" borderId="12" xfId="0" applyFont="1" applyBorder="1"/>
    <xf numFmtId="49" fontId="3" fillId="2" borderId="13" xfId="0" applyNumberFormat="1" applyFont="1" applyFill="1" applyBorder="1" applyAlignment="1">
      <alignment horizontal="left" vertical="center"/>
    </xf>
    <xf numFmtId="0" fontId="4" fillId="0" borderId="14" xfId="0" applyFont="1" applyBorder="1"/>
    <xf numFmtId="49" fontId="3" fillId="2" borderId="11" xfId="0" applyNumberFormat="1" applyFont="1" applyFill="1" applyBorder="1" applyAlignment="1">
      <alignment horizontal="left" vertical="center"/>
    </xf>
    <xf numFmtId="49" fontId="3" fillId="2" borderId="17" xfId="0" applyNumberFormat="1" applyFont="1" applyFill="1" applyBorder="1" applyAlignment="1">
      <alignment horizontal="center" vertical="center"/>
    </xf>
    <xf numFmtId="0" fontId="4" fillId="0" borderId="24" xfId="0" applyFont="1" applyBorder="1"/>
    <xf numFmtId="0" fontId="3" fillId="2" borderId="18" xfId="0" applyFont="1" applyFill="1" applyBorder="1" applyAlignment="1">
      <alignment horizontal="center" vertical="center" wrapText="1"/>
    </xf>
    <xf numFmtId="0" fontId="4" fillId="0" borderId="25" xfId="0" applyFont="1" applyBorder="1"/>
    <xf numFmtId="4" fontId="3" fillId="2" borderId="7" xfId="0" applyNumberFormat="1" applyFont="1" applyFill="1" applyBorder="1" applyAlignment="1">
      <alignment horizontal="center" vertical="center"/>
    </xf>
    <xf numFmtId="0" fontId="4" fillId="0" borderId="19" xfId="0" applyFont="1" applyBorder="1"/>
    <xf numFmtId="0" fontId="3" fillId="2" borderId="21" xfId="0" applyFont="1" applyFill="1" applyBorder="1" applyAlignment="1">
      <alignment horizontal="center" vertical="center" wrapText="1"/>
    </xf>
    <xf numFmtId="0" fontId="4" fillId="0" borderId="22" xfId="0" applyFont="1" applyBorder="1"/>
    <xf numFmtId="0" fontId="4" fillId="0" borderId="23" xfId="0" applyFont="1" applyBorder="1"/>
    <xf numFmtId="0" fontId="3" fillId="2" borderId="7" xfId="0" applyFont="1" applyFill="1" applyBorder="1" applyAlignment="1">
      <alignment horizontal="center" vertical="center" wrapText="1"/>
    </xf>
    <xf numFmtId="0" fontId="4" fillId="0" borderId="26" xfId="0" applyFont="1" applyBorder="1"/>
    <xf numFmtId="0" fontId="5" fillId="2" borderId="37" xfId="0" applyFont="1" applyFill="1" applyBorder="1" applyAlignment="1">
      <alignment horizontal="center"/>
    </xf>
    <xf numFmtId="0" fontId="4" fillId="0" borderId="37" xfId="0" applyFont="1" applyBorder="1"/>
    <xf numFmtId="0" fontId="4" fillId="0" borderId="5" xfId="0" applyFont="1" applyBorder="1"/>
    <xf numFmtId="0" fontId="11" fillId="2" borderId="37" xfId="0" applyFont="1" applyFill="1" applyBorder="1" applyAlignment="1">
      <alignment horizontal="left" vertical="center" wrapText="1"/>
    </xf>
    <xf numFmtId="0" fontId="3" fillId="3" borderId="7"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49" xfId="0" applyFont="1" applyFill="1" applyBorder="1" applyAlignment="1">
      <alignment horizontal="center" vertical="center" wrapText="1"/>
    </xf>
    <xf numFmtId="0" fontId="3" fillId="3" borderId="51" xfId="0" applyFont="1" applyFill="1" applyBorder="1" applyAlignment="1">
      <alignment horizontal="center" vertical="center" wrapText="1"/>
    </xf>
    <xf numFmtId="0" fontId="41" fillId="2" borderId="2" xfId="0" applyFont="1" applyFill="1" applyBorder="1" applyAlignment="1">
      <alignment horizontal="center" vertical="center" wrapText="1"/>
    </xf>
    <xf numFmtId="0" fontId="7" fillId="2" borderId="37" xfId="0" applyFont="1" applyFill="1" applyBorder="1" applyAlignment="1">
      <alignment horizontal="center" vertical="center" wrapText="1"/>
    </xf>
    <xf numFmtId="0" fontId="23" fillId="2" borderId="37" xfId="0" applyFont="1" applyFill="1" applyBorder="1" applyAlignment="1">
      <alignment horizontal="center" vertical="center" wrapText="1"/>
    </xf>
    <xf numFmtId="0" fontId="3" fillId="2" borderId="51" xfId="0" applyFont="1" applyFill="1" applyBorder="1" applyAlignment="1">
      <alignment horizontal="right" vertical="center" wrapText="1"/>
    </xf>
    <xf numFmtId="0" fontId="3" fillId="2" borderId="7" xfId="0" applyFont="1" applyFill="1" applyBorder="1" applyAlignment="1">
      <alignment horizontal="right" vertical="center" wrapText="1"/>
    </xf>
    <xf numFmtId="4" fontId="53" fillId="0" borderId="65" xfId="0" quotePrefix="1" applyNumberFormat="1" applyFont="1" applyBorder="1" applyAlignment="1">
      <alignment horizontal="center" vertical="center" wrapText="1"/>
    </xf>
    <xf numFmtId="4" fontId="48" fillId="0" borderId="45" xfId="0" applyNumberFormat="1" applyFont="1" applyBorder="1" applyAlignment="1">
      <alignment horizontal="center" vertical="center" wrapText="1"/>
    </xf>
    <xf numFmtId="0" fontId="52" fillId="0" borderId="45" xfId="0" applyFont="1" applyBorder="1" applyAlignment="1">
      <alignment horizontal="center" vertical="center"/>
    </xf>
    <xf numFmtId="0" fontId="53" fillId="2" borderId="45" xfId="0" applyFont="1" applyFill="1" applyBorder="1" applyAlignment="1">
      <alignment horizontal="center" vertical="center" wrapText="1"/>
    </xf>
    <xf numFmtId="0" fontId="53" fillId="2" borderId="41" xfId="0" applyFont="1" applyFill="1" applyBorder="1" applyAlignment="1">
      <alignment horizontal="center" vertical="center" wrapText="1"/>
    </xf>
    <xf numFmtId="0" fontId="40" fillId="6" borderId="41" xfId="0" applyFont="1" applyFill="1" applyBorder="1" applyAlignment="1">
      <alignment horizontal="center" vertical="center" wrapText="1"/>
    </xf>
    <xf numFmtId="0" fontId="14" fillId="0" borderId="73" xfId="0" applyFont="1" applyBorder="1"/>
    <xf numFmtId="49" fontId="41" fillId="2" borderId="7" xfId="0" applyNumberFormat="1" applyFont="1" applyFill="1" applyBorder="1" applyAlignment="1">
      <alignment horizontal="left" vertical="center"/>
    </xf>
    <xf numFmtId="0" fontId="41" fillId="2" borderId="59" xfId="0" applyFont="1" applyFill="1" applyBorder="1" applyAlignment="1">
      <alignment vertical="center" wrapText="1"/>
    </xf>
    <xf numFmtId="49" fontId="41" fillId="2" borderId="11" xfId="0" applyNumberFormat="1" applyFont="1" applyFill="1" applyBorder="1" applyAlignment="1">
      <alignment horizontal="left" vertical="center"/>
    </xf>
    <xf numFmtId="0" fontId="2" fillId="2" borderId="75" xfId="0" applyFont="1" applyFill="1" applyBorder="1" applyAlignment="1">
      <alignment vertical="center" wrapText="1"/>
    </xf>
    <xf numFmtId="0" fontId="3" fillId="2" borderId="77" xfId="0" applyFont="1" applyFill="1" applyBorder="1" applyAlignment="1">
      <alignment horizontal="right" vertical="center" wrapText="1"/>
    </xf>
    <xf numFmtId="10" fontId="3" fillId="7" borderId="16" xfId="0" applyNumberFormat="1" applyFont="1" applyFill="1" applyBorder="1" applyAlignment="1">
      <alignment horizontal="center" vertical="center" wrapText="1"/>
    </xf>
    <xf numFmtId="0" fontId="34" fillId="2" borderId="6" xfId="0" applyFont="1" applyFill="1" applyBorder="1" applyAlignment="1">
      <alignment horizontal="center" vertical="top"/>
    </xf>
    <xf numFmtId="164" fontId="3" fillId="7" borderId="49" xfId="0" applyNumberFormat="1" applyFont="1" applyFill="1" applyBorder="1" applyAlignment="1">
      <alignment horizontal="center" vertical="center" wrapText="1"/>
    </xf>
    <xf numFmtId="171" fontId="3" fillId="7" borderId="76" xfId="0" applyNumberFormat="1" applyFont="1" applyFill="1" applyBorder="1" applyAlignment="1">
      <alignment horizontal="center" vertical="center" wrapText="1"/>
    </xf>
    <xf numFmtId="164" fontId="3" fillId="7" borderId="16" xfId="0" applyNumberFormat="1" applyFont="1" applyFill="1" applyBorder="1" applyAlignment="1">
      <alignment horizontal="center" vertical="center" wrapText="1"/>
    </xf>
    <xf numFmtId="0" fontId="3" fillId="3" borderId="15" xfId="0" applyFont="1" applyFill="1" applyBorder="1" applyAlignment="1">
      <alignment horizontal="left" vertical="center" wrapText="1"/>
    </xf>
    <xf numFmtId="0" fontId="3" fillId="3" borderId="51" xfId="0" applyFont="1" applyFill="1" applyBorder="1" applyAlignment="1">
      <alignment horizontal="left" vertical="center" wrapText="1"/>
    </xf>
    <xf numFmtId="0" fontId="3" fillId="3" borderId="49" xfId="0" applyFont="1" applyFill="1" applyBorder="1" applyAlignment="1">
      <alignment horizontal="left" vertical="center" wrapText="1"/>
    </xf>
    <xf numFmtId="0" fontId="3" fillId="3" borderId="52" xfId="0" applyFont="1" applyFill="1" applyBorder="1" applyAlignment="1">
      <alignment horizontal="left" vertical="center" wrapText="1"/>
    </xf>
    <xf numFmtId="0" fontId="3" fillId="3" borderId="7" xfId="0" applyFont="1" applyFill="1" applyBorder="1" applyAlignment="1">
      <alignment horizontal="left" vertical="center" wrapText="1"/>
    </xf>
    <xf numFmtId="0" fontId="4" fillId="0" borderId="19" xfId="0" applyFont="1" applyBorder="1" applyAlignment="1">
      <alignment horizontal="left"/>
    </xf>
    <xf numFmtId="0" fontId="4" fillId="0" borderId="8"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771525" cy="628650"/>
    <xdr:grpSp>
      <xdr:nvGrpSpPr>
        <xdr:cNvPr id="2" name="Shape 2">
          <a:extLst>
            <a:ext uri="{FF2B5EF4-FFF2-40B4-BE49-F238E27FC236}">
              <a16:creationId xmlns:a16="http://schemas.microsoft.com/office/drawing/2014/main" id="{00000000-0008-0000-0100-000002000000}"/>
            </a:ext>
          </a:extLst>
        </xdr:cNvPr>
        <xdr:cNvGrpSpPr/>
      </xdr:nvGrpSpPr>
      <xdr:grpSpPr>
        <a:xfrm>
          <a:off x="0" y="0"/>
          <a:ext cx="771525" cy="628650"/>
          <a:chOff x="4960238" y="3465675"/>
          <a:chExt cx="771525" cy="628650"/>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4960238" y="3465675"/>
            <a:ext cx="771525" cy="628650"/>
            <a:chOff x="0" y="0"/>
            <a:chExt cx="879" cy="701"/>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a:extLst>
                <a:ext uri="{FF2B5EF4-FFF2-40B4-BE49-F238E27FC236}">
                  <a16:creationId xmlns:a16="http://schemas.microsoft.com/office/drawing/2014/main" id="{00000000-0008-0000-0100-000005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 name="Shape 7">
              <a:extLst>
                <a:ext uri="{FF2B5EF4-FFF2-40B4-BE49-F238E27FC236}">
                  <a16:creationId xmlns:a16="http://schemas.microsoft.com/office/drawing/2014/main" id="{00000000-0008-0000-0100-000007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twoCellAnchor editAs="oneCell">
    <xdr:from>
      <xdr:col>0</xdr:col>
      <xdr:colOff>85725</xdr:colOff>
      <xdr:row>0</xdr:row>
      <xdr:rowOff>76200</xdr:rowOff>
    </xdr:from>
    <xdr:to>
      <xdr:col>0</xdr:col>
      <xdr:colOff>733425</xdr:colOff>
      <xdr:row>0</xdr:row>
      <xdr:rowOff>847725</xdr:rowOff>
    </xdr:to>
    <xdr:pic>
      <xdr:nvPicPr>
        <xdr:cNvPr id="14" name="Imagem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725" y="76200"/>
          <a:ext cx="647700" cy="771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771525" cy="628650"/>
    <xdr:grpSp>
      <xdr:nvGrpSpPr>
        <xdr:cNvPr id="2" name="Shape 2">
          <a:extLst>
            <a:ext uri="{FF2B5EF4-FFF2-40B4-BE49-F238E27FC236}">
              <a16:creationId xmlns:a16="http://schemas.microsoft.com/office/drawing/2014/main" id="{00000000-0008-0000-0200-000002000000}"/>
            </a:ext>
          </a:extLst>
        </xdr:cNvPr>
        <xdr:cNvGrpSpPr/>
      </xdr:nvGrpSpPr>
      <xdr:grpSpPr>
        <a:xfrm>
          <a:off x="0" y="0"/>
          <a:ext cx="771525" cy="628650"/>
          <a:chOff x="4960238" y="3465675"/>
          <a:chExt cx="771525" cy="628650"/>
        </a:xfrm>
      </xdr:grpSpPr>
      <xdr:grpSp>
        <xdr:nvGrpSpPr>
          <xdr:cNvPr id="3" name="Shape 3">
            <a:extLst>
              <a:ext uri="{FF2B5EF4-FFF2-40B4-BE49-F238E27FC236}">
                <a16:creationId xmlns:a16="http://schemas.microsoft.com/office/drawing/2014/main" id="{00000000-0008-0000-0200-000003000000}"/>
              </a:ext>
            </a:extLst>
          </xdr:cNvPr>
          <xdr:cNvGrpSpPr/>
        </xdr:nvGrpSpPr>
        <xdr:grpSpPr>
          <a:xfrm>
            <a:off x="4960238" y="3465675"/>
            <a:ext cx="771525" cy="628650"/>
            <a:chOff x="0" y="0"/>
            <a:chExt cx="879" cy="701"/>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a:extLst>
                <a:ext uri="{FF2B5EF4-FFF2-40B4-BE49-F238E27FC236}">
                  <a16:creationId xmlns:a16="http://schemas.microsoft.com/office/drawing/2014/main" id="{00000000-0008-0000-0200-000005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6" name="Shape 7">
              <a:extLst>
                <a:ext uri="{FF2B5EF4-FFF2-40B4-BE49-F238E27FC236}">
                  <a16:creationId xmlns:a16="http://schemas.microsoft.com/office/drawing/2014/main" id="{00000000-0008-0000-0200-000006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twoCellAnchor editAs="oneCell">
    <xdr:from>
      <xdr:col>0</xdr:col>
      <xdr:colOff>85725</xdr:colOff>
      <xdr:row>0</xdr:row>
      <xdr:rowOff>76200</xdr:rowOff>
    </xdr:from>
    <xdr:to>
      <xdr:col>0</xdr:col>
      <xdr:colOff>733425</xdr:colOff>
      <xdr:row>0</xdr:row>
      <xdr:rowOff>847725</xdr:rowOff>
    </xdr:to>
    <xdr:pic>
      <xdr:nvPicPr>
        <xdr:cNvPr id="7" name="Imagem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725" y="76200"/>
          <a:ext cx="647700" cy="77152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445"/>
  <sheetViews>
    <sheetView zoomScaleNormal="100" workbookViewId="0">
      <pane xSplit="2" ySplit="5" topLeftCell="C360" activePane="bottomRight" state="frozen"/>
      <selection pane="topRight" activeCell="C1" sqref="C1"/>
      <selection pane="bottomLeft" activeCell="A6" sqref="A6"/>
      <selection pane="bottomRight" activeCell="G4" sqref="G4"/>
    </sheetView>
  </sheetViews>
  <sheetFormatPr defaultColWidth="14.42578125" defaultRowHeight="15" customHeight="1"/>
  <cols>
    <col min="1" max="1" width="11.5703125" customWidth="1"/>
    <col min="2" max="2" width="99" customWidth="1"/>
    <col min="3" max="3" width="10.5703125" customWidth="1"/>
    <col min="4" max="4" width="11.28515625" customWidth="1"/>
    <col min="5" max="6" width="19.85546875" customWidth="1"/>
    <col min="7" max="7" width="22.7109375" customWidth="1"/>
    <col min="8" max="8" width="25.42578125" customWidth="1"/>
    <col min="9" max="9" width="24" customWidth="1"/>
    <col min="10" max="10" width="12.28515625" customWidth="1"/>
    <col min="11" max="21" width="8.42578125" customWidth="1"/>
  </cols>
  <sheetData>
    <row r="1" spans="1:21" ht="69.75" customHeight="1">
      <c r="A1" s="1"/>
      <c r="B1" s="259" t="s">
        <v>152</v>
      </c>
      <c r="C1" s="260"/>
      <c r="D1" s="260"/>
      <c r="E1" s="260"/>
      <c r="F1" s="260"/>
      <c r="G1" s="260"/>
      <c r="H1" s="260"/>
      <c r="I1" s="260"/>
      <c r="J1" s="261"/>
      <c r="K1" s="4"/>
      <c r="L1" s="5"/>
      <c r="M1" s="5"/>
      <c r="N1" s="5"/>
      <c r="O1" s="5"/>
      <c r="P1" s="5"/>
      <c r="Q1" s="5"/>
      <c r="R1" s="5"/>
      <c r="S1" s="5"/>
      <c r="T1" s="5"/>
      <c r="U1" s="5"/>
    </row>
    <row r="2" spans="1:21" ht="24.75" customHeight="1">
      <c r="A2" s="262" t="s">
        <v>153</v>
      </c>
      <c r="B2" s="263"/>
      <c r="C2" s="264" t="s">
        <v>0</v>
      </c>
      <c r="D2" s="265"/>
      <c r="E2" s="6">
        <v>31272515</v>
      </c>
      <c r="F2" s="7" t="s">
        <v>1</v>
      </c>
      <c r="G2" s="266" t="s">
        <v>155</v>
      </c>
      <c r="H2" s="267"/>
      <c r="I2" s="267"/>
      <c r="J2" s="268"/>
      <c r="K2" s="8"/>
      <c r="L2" s="9"/>
      <c r="M2" s="9"/>
      <c r="N2" s="9"/>
      <c r="O2" s="9"/>
      <c r="P2" s="9"/>
      <c r="Q2" s="9"/>
      <c r="R2" s="9"/>
      <c r="S2" s="9"/>
      <c r="T2" s="9"/>
      <c r="U2" s="9"/>
    </row>
    <row r="3" spans="1:21" ht="24.75" customHeight="1">
      <c r="A3" s="269" t="s">
        <v>154</v>
      </c>
      <c r="B3" s="270"/>
      <c r="C3" s="10" t="s">
        <v>2</v>
      </c>
      <c r="D3" s="11">
        <v>0.02</v>
      </c>
      <c r="E3" s="12" t="s">
        <v>3</v>
      </c>
      <c r="F3" s="271" t="s">
        <v>4</v>
      </c>
      <c r="G3" s="267"/>
      <c r="H3" s="267"/>
      <c r="I3" s="267"/>
      <c r="J3" s="268"/>
      <c r="K3" s="8"/>
      <c r="L3" s="9"/>
      <c r="M3" s="9"/>
      <c r="N3" s="9"/>
      <c r="O3" s="9"/>
      <c r="P3" s="9"/>
      <c r="Q3" s="9"/>
      <c r="R3" s="9"/>
      <c r="S3" s="9"/>
      <c r="T3" s="9"/>
      <c r="U3" s="9"/>
    </row>
    <row r="4" spans="1:21" ht="26.25" customHeight="1">
      <c r="A4" s="272" t="s">
        <v>5</v>
      </c>
      <c r="B4" s="274" t="s">
        <v>6</v>
      </c>
      <c r="C4" s="274" t="s">
        <v>7</v>
      </c>
      <c r="D4" s="276" t="s">
        <v>8</v>
      </c>
      <c r="E4" s="277"/>
      <c r="F4" s="263"/>
      <c r="G4" s="13">
        <f>G6+G15+G22+G46+G68+G72+G94+G117+G136+G149+G163+G214+G249+G272+G279+G317+G355+G361</f>
        <v>1073297.1989365399</v>
      </c>
      <c r="H4" s="278" t="s">
        <v>9</v>
      </c>
      <c r="I4" s="279"/>
      <c r="J4" s="280"/>
      <c r="K4" s="4"/>
      <c r="L4" s="5"/>
      <c r="M4" s="5"/>
      <c r="N4" s="5"/>
      <c r="O4" s="5"/>
      <c r="P4" s="5"/>
      <c r="Q4" s="5"/>
      <c r="R4" s="5"/>
      <c r="S4" s="5"/>
      <c r="T4" s="5"/>
      <c r="U4" s="5"/>
    </row>
    <row r="5" spans="1:21" ht="5.25" customHeight="1">
      <c r="A5" s="273"/>
      <c r="B5" s="275"/>
      <c r="C5" s="275"/>
      <c r="D5" s="14" t="s">
        <v>10</v>
      </c>
      <c r="E5" s="15" t="s">
        <v>11</v>
      </c>
      <c r="F5" s="15" t="s">
        <v>12</v>
      </c>
      <c r="G5" s="14" t="s">
        <v>13</v>
      </c>
      <c r="H5" s="281" t="s">
        <v>14</v>
      </c>
      <c r="I5" s="277"/>
      <c r="J5" s="282"/>
      <c r="K5" s="16"/>
      <c r="L5" s="17"/>
      <c r="M5" s="17"/>
      <c r="N5" s="17"/>
      <c r="O5" s="17"/>
      <c r="P5" s="17"/>
      <c r="Q5" s="17"/>
      <c r="R5" s="17"/>
      <c r="S5" s="17"/>
      <c r="T5" s="17"/>
      <c r="U5" s="17"/>
    </row>
    <row r="6" spans="1:21" ht="18.75" customHeight="1">
      <c r="A6" s="18" t="s">
        <v>156</v>
      </c>
      <c r="B6" s="19" t="s">
        <v>158</v>
      </c>
      <c r="C6" s="20"/>
      <c r="D6" s="21"/>
      <c r="E6" s="21"/>
      <c r="F6" s="22" t="s">
        <v>15</v>
      </c>
      <c r="G6" s="23">
        <f>SUM(G7:G12)</f>
        <v>10742.181472259999</v>
      </c>
      <c r="H6" s="24"/>
      <c r="I6" s="25"/>
      <c r="J6" s="26"/>
      <c r="K6" s="27"/>
      <c r="L6" s="28"/>
      <c r="M6" s="28"/>
      <c r="N6" s="28"/>
      <c r="O6" s="28"/>
      <c r="P6" s="28"/>
      <c r="Q6" s="28"/>
      <c r="R6" s="28"/>
      <c r="S6" s="28"/>
      <c r="T6" s="28"/>
      <c r="U6" s="28"/>
    </row>
    <row r="7" spans="1:21" ht="18.75" customHeight="1">
      <c r="A7" s="29" t="s">
        <v>159</v>
      </c>
      <c r="B7" s="30" t="s">
        <v>160</v>
      </c>
      <c r="C7" s="31" t="s">
        <v>161</v>
      </c>
      <c r="D7" s="32">
        <v>4</v>
      </c>
      <c r="E7" s="32">
        <v>1050</v>
      </c>
      <c r="F7" s="32">
        <f>E7*(1+C$369)</f>
        <v>1285.9349999999999</v>
      </c>
      <c r="G7" s="33">
        <f>D7*F7</f>
        <v>5143.74</v>
      </c>
      <c r="H7" s="34"/>
      <c r="I7" s="35"/>
      <c r="J7" s="36"/>
      <c r="K7" s="27"/>
      <c r="L7" s="28"/>
      <c r="M7" s="28"/>
      <c r="N7" s="28"/>
      <c r="O7" s="28"/>
      <c r="P7" s="28"/>
      <c r="Q7" s="28"/>
      <c r="R7" s="28"/>
      <c r="S7" s="28"/>
      <c r="T7" s="28"/>
      <c r="U7" s="28"/>
    </row>
    <row r="8" spans="1:21" ht="93.75" customHeight="1">
      <c r="A8" s="37"/>
      <c r="B8" s="38" t="s">
        <v>157</v>
      </c>
      <c r="C8" s="39"/>
      <c r="D8" s="40"/>
      <c r="E8" s="40"/>
      <c r="F8" s="40"/>
      <c r="G8" s="41"/>
      <c r="H8" s="42"/>
      <c r="I8" s="43"/>
      <c r="J8" s="44"/>
      <c r="K8" s="286"/>
      <c r="L8" s="284"/>
      <c r="M8" s="284"/>
      <c r="N8" s="284"/>
      <c r="O8" s="284"/>
      <c r="P8" s="284"/>
      <c r="Q8" s="284"/>
      <c r="R8" s="284"/>
      <c r="S8" s="284"/>
      <c r="T8" s="284"/>
      <c r="U8" s="285"/>
    </row>
    <row r="9" spans="1:21" ht="18.75" customHeight="1">
      <c r="A9" s="45"/>
      <c r="B9" s="38"/>
      <c r="C9" s="39"/>
      <c r="D9" s="40"/>
      <c r="E9" s="40"/>
      <c r="F9" s="40"/>
      <c r="G9" s="46"/>
      <c r="H9" s="47"/>
      <c r="I9" s="48"/>
      <c r="J9" s="26"/>
      <c r="K9" s="27"/>
      <c r="L9" s="28"/>
      <c r="M9" s="28"/>
      <c r="N9" s="28"/>
      <c r="O9" s="28"/>
      <c r="P9" s="28"/>
      <c r="Q9" s="28"/>
      <c r="R9" s="28"/>
      <c r="S9" s="28"/>
      <c r="T9" s="28"/>
      <c r="U9" s="28"/>
    </row>
    <row r="10" spans="1:21" ht="18.75" customHeight="1">
      <c r="A10" s="45"/>
      <c r="B10" s="38"/>
      <c r="C10" s="39"/>
      <c r="D10" s="40"/>
      <c r="E10" s="40"/>
      <c r="F10" s="40"/>
      <c r="G10" s="46"/>
      <c r="H10" s="49"/>
      <c r="I10" s="50"/>
      <c r="J10" s="26"/>
      <c r="K10" s="27"/>
      <c r="L10" s="28"/>
      <c r="M10" s="28"/>
      <c r="N10" s="28"/>
      <c r="O10" s="28"/>
      <c r="P10" s="28"/>
      <c r="Q10" s="28"/>
      <c r="R10" s="28"/>
      <c r="S10" s="28"/>
      <c r="T10" s="28"/>
      <c r="U10" s="28"/>
    </row>
    <row r="11" spans="1:21" ht="31.5" customHeight="1">
      <c r="A11" s="45" t="s">
        <v>162</v>
      </c>
      <c r="B11" s="51" t="s">
        <v>163</v>
      </c>
      <c r="C11" s="39" t="s">
        <v>17</v>
      </c>
      <c r="D11" s="40">
        <v>52.78</v>
      </c>
      <c r="E11" s="40">
        <v>86.61</v>
      </c>
      <c r="F11" s="40">
        <f>E11*(1+C$369)</f>
        <v>106.07126699999999</v>
      </c>
      <c r="G11" s="46">
        <f>D11*F11</f>
        <v>5598.4414722599995</v>
      </c>
      <c r="H11" s="49"/>
      <c r="I11" s="50"/>
      <c r="J11" s="36"/>
      <c r="K11" s="27"/>
      <c r="L11" s="28"/>
      <c r="M11" s="28"/>
      <c r="N11" s="28"/>
      <c r="O11" s="28"/>
      <c r="P11" s="28"/>
      <c r="Q11" s="28"/>
      <c r="R11" s="28"/>
      <c r="S11" s="28"/>
      <c r="T11" s="28"/>
      <c r="U11" s="28"/>
    </row>
    <row r="12" spans="1:21" ht="67.5" customHeight="1">
      <c r="A12" s="45"/>
      <c r="B12" s="52" t="s">
        <v>164</v>
      </c>
      <c r="C12" s="39"/>
      <c r="D12" s="40"/>
      <c r="E12" s="40"/>
      <c r="F12" s="40"/>
      <c r="G12" s="46"/>
      <c r="H12" s="53"/>
      <c r="I12" s="54"/>
      <c r="J12" s="55"/>
      <c r="K12" s="27"/>
      <c r="L12" s="28"/>
      <c r="M12" s="28"/>
      <c r="N12" s="28"/>
      <c r="O12" s="28"/>
      <c r="P12" s="28"/>
      <c r="Q12" s="28"/>
      <c r="R12" s="28"/>
      <c r="S12" s="28"/>
      <c r="T12" s="28"/>
      <c r="U12" s="28"/>
    </row>
    <row r="13" spans="1:21" ht="18.75" customHeight="1">
      <c r="A13" s="45"/>
      <c r="B13" s="51"/>
      <c r="C13" s="39"/>
      <c r="D13" s="40"/>
      <c r="E13" s="40"/>
      <c r="F13" s="40"/>
      <c r="G13" s="46"/>
      <c r="H13" s="49"/>
      <c r="I13" s="50"/>
      <c r="J13" s="26"/>
      <c r="K13" s="27"/>
      <c r="L13" s="28"/>
      <c r="M13" s="28"/>
      <c r="N13" s="28"/>
      <c r="O13" s="28"/>
      <c r="P13" s="28"/>
      <c r="Q13" s="28"/>
      <c r="R13" s="28"/>
      <c r="S13" s="28"/>
      <c r="T13" s="28"/>
      <c r="U13" s="28"/>
    </row>
    <row r="14" spans="1:21" ht="18" customHeight="1">
      <c r="A14" s="45"/>
      <c r="B14" s="56"/>
      <c r="C14" s="193"/>
      <c r="D14" s="192"/>
      <c r="E14" s="69"/>
      <c r="F14" s="192"/>
      <c r="G14" s="194"/>
      <c r="H14" s="49"/>
      <c r="I14" s="50"/>
      <c r="J14" s="26"/>
      <c r="K14" s="27"/>
      <c r="L14" s="28"/>
      <c r="M14" s="28"/>
      <c r="N14" s="28"/>
      <c r="O14" s="28"/>
      <c r="P14" s="28"/>
      <c r="Q14" s="28"/>
      <c r="R14" s="28"/>
      <c r="S14" s="28"/>
      <c r="T14" s="28"/>
      <c r="U14" s="28"/>
    </row>
    <row r="15" spans="1:21" ht="18.75" customHeight="1">
      <c r="A15" s="18" t="s">
        <v>166</v>
      </c>
      <c r="B15" s="19" t="s">
        <v>165</v>
      </c>
      <c r="C15" s="287" t="s">
        <v>18</v>
      </c>
      <c r="D15" s="277"/>
      <c r="E15" s="263"/>
      <c r="F15" s="57"/>
      <c r="G15" s="23">
        <f>SUM(G18:G21)</f>
        <v>1444.4173034999999</v>
      </c>
      <c r="H15" s="34"/>
      <c r="I15" s="50"/>
      <c r="J15" s="26"/>
      <c r="K15" s="27"/>
      <c r="L15" s="28"/>
      <c r="M15" s="28"/>
      <c r="N15" s="28"/>
      <c r="O15" s="28"/>
      <c r="P15" s="28"/>
      <c r="Q15" s="28"/>
      <c r="R15" s="28"/>
      <c r="S15" s="28"/>
      <c r="T15" s="28"/>
      <c r="U15" s="28"/>
    </row>
    <row r="16" spans="1:21" ht="18.75" customHeight="1">
      <c r="A16" s="45"/>
      <c r="B16" s="51"/>
      <c r="C16" s="58"/>
      <c r="D16" s="58"/>
      <c r="E16" s="40"/>
      <c r="F16" s="40"/>
      <c r="G16" s="46"/>
      <c r="H16" s="61"/>
      <c r="I16" s="50"/>
      <c r="J16" s="26"/>
      <c r="K16" s="27"/>
      <c r="L16" s="28"/>
      <c r="M16" s="28"/>
      <c r="N16" s="28"/>
      <c r="O16" s="28"/>
      <c r="P16" s="28"/>
      <c r="Q16" s="28"/>
      <c r="R16" s="28"/>
      <c r="S16" s="28"/>
      <c r="T16" s="28"/>
      <c r="U16" s="28"/>
    </row>
    <row r="17" spans="1:21" ht="21" customHeight="1">
      <c r="A17" s="45" t="s">
        <v>167</v>
      </c>
      <c r="B17" s="51" t="s">
        <v>169</v>
      </c>
      <c r="C17" s="39"/>
      <c r="D17" s="59"/>
      <c r="E17" s="40"/>
      <c r="F17" s="40"/>
      <c r="G17" s="60"/>
      <c r="H17" s="61"/>
      <c r="I17" s="50"/>
      <c r="J17" s="36"/>
      <c r="K17" s="27"/>
      <c r="L17" s="28"/>
      <c r="M17" s="28"/>
      <c r="N17" s="28"/>
      <c r="O17" s="28"/>
      <c r="P17" s="28"/>
      <c r="Q17" s="28"/>
      <c r="R17" s="28"/>
      <c r="S17" s="28"/>
      <c r="T17" s="28"/>
      <c r="U17" s="28"/>
    </row>
    <row r="18" spans="1:21" ht="63" customHeight="1">
      <c r="A18" s="45"/>
      <c r="B18" s="38" t="s">
        <v>170</v>
      </c>
      <c r="C18" s="39" t="s">
        <v>17</v>
      </c>
      <c r="D18" s="40">
        <v>4.5</v>
      </c>
      <c r="E18" s="40">
        <v>262.08999999999997</v>
      </c>
      <c r="F18" s="40">
        <f>E18*(1+C$369)</f>
        <v>320.98162299999996</v>
      </c>
      <c r="G18" s="60">
        <f>D18*F18</f>
        <v>1444.4173034999999</v>
      </c>
      <c r="H18" s="62"/>
      <c r="I18" s="63"/>
      <c r="J18" s="26"/>
      <c r="K18" s="27"/>
      <c r="L18" s="28"/>
      <c r="M18" s="28"/>
      <c r="N18" s="28"/>
      <c r="O18" s="28"/>
      <c r="P18" s="28"/>
      <c r="Q18" s="28"/>
      <c r="R18" s="28"/>
      <c r="S18" s="28"/>
      <c r="T18" s="28"/>
      <c r="U18" s="28"/>
    </row>
    <row r="19" spans="1:21" ht="18.75" customHeight="1">
      <c r="A19" s="45"/>
      <c r="B19" s="51"/>
      <c r="C19" s="39"/>
      <c r="D19" s="40"/>
      <c r="E19" s="40"/>
      <c r="F19" s="40"/>
      <c r="G19" s="60"/>
      <c r="H19" s="61"/>
      <c r="I19" s="50"/>
      <c r="J19" s="26"/>
      <c r="K19" s="27"/>
      <c r="L19" s="28"/>
      <c r="M19" s="28"/>
      <c r="N19" s="28"/>
      <c r="O19" s="28"/>
      <c r="P19" s="28"/>
      <c r="Q19" s="28"/>
      <c r="R19" s="28"/>
      <c r="S19" s="28"/>
      <c r="T19" s="28"/>
      <c r="U19" s="28"/>
    </row>
    <row r="20" spans="1:21" ht="18.75" customHeight="1">
      <c r="A20" s="45"/>
      <c r="B20" s="51"/>
      <c r="C20" s="39"/>
      <c r="D20" s="40"/>
      <c r="E20" s="40"/>
      <c r="F20" s="40"/>
      <c r="G20" s="60"/>
      <c r="H20" s="61"/>
      <c r="I20" s="50"/>
      <c r="J20" s="26"/>
      <c r="K20" s="27"/>
      <c r="L20" s="28"/>
      <c r="M20" s="28"/>
      <c r="N20" s="28"/>
      <c r="O20" s="28"/>
      <c r="P20" s="28"/>
      <c r="Q20" s="28"/>
      <c r="R20" s="28"/>
      <c r="S20" s="28"/>
      <c r="T20" s="28"/>
      <c r="U20" s="28"/>
    </row>
    <row r="21" spans="1:21" ht="18" customHeight="1">
      <c r="A21" s="45"/>
      <c r="B21" s="64" t="s">
        <v>21</v>
      </c>
      <c r="C21" s="39"/>
      <c r="D21" s="40"/>
      <c r="E21" s="40"/>
      <c r="F21" s="40"/>
      <c r="G21" s="60"/>
      <c r="H21" s="61"/>
      <c r="I21" s="50"/>
      <c r="J21" s="26"/>
      <c r="K21" s="27"/>
      <c r="L21" s="28"/>
      <c r="M21" s="28"/>
      <c r="N21" s="28"/>
      <c r="O21" s="28"/>
      <c r="P21" s="28"/>
      <c r="Q21" s="28"/>
      <c r="R21" s="28"/>
      <c r="S21" s="28"/>
      <c r="T21" s="28"/>
      <c r="U21" s="28"/>
    </row>
    <row r="22" spans="1:21" ht="18.75" customHeight="1">
      <c r="A22" s="18" t="s">
        <v>172</v>
      </c>
      <c r="B22" s="19" t="s">
        <v>171</v>
      </c>
      <c r="C22" s="287" t="s">
        <v>18</v>
      </c>
      <c r="D22" s="277"/>
      <c r="E22" s="263"/>
      <c r="F22" s="57"/>
      <c r="G22" s="65">
        <f>SUM(G24:G45)</f>
        <v>98451.356650109985</v>
      </c>
      <c r="H22" s="61"/>
      <c r="I22" s="50"/>
      <c r="J22" s="26"/>
      <c r="K22" s="27"/>
      <c r="L22" s="28"/>
      <c r="M22" s="28"/>
      <c r="N22" s="28"/>
      <c r="O22" s="28"/>
      <c r="P22" s="28"/>
      <c r="Q22" s="28"/>
      <c r="R22" s="28"/>
      <c r="S22" s="28"/>
      <c r="T22" s="28"/>
      <c r="U22" s="28"/>
    </row>
    <row r="23" spans="1:21" ht="18.75" customHeight="1">
      <c r="A23" s="45" t="s">
        <v>173</v>
      </c>
      <c r="B23" s="30" t="s">
        <v>174</v>
      </c>
      <c r="C23" s="58"/>
      <c r="D23" s="66"/>
      <c r="E23" s="66"/>
      <c r="F23" s="40"/>
      <c r="G23" s="60"/>
      <c r="H23" s="61"/>
      <c r="I23" s="50"/>
      <c r="J23" s="36"/>
      <c r="K23" s="27"/>
      <c r="L23" s="28"/>
      <c r="M23" s="28"/>
      <c r="N23" s="28"/>
      <c r="O23" s="28"/>
      <c r="P23" s="28"/>
      <c r="Q23" s="28"/>
      <c r="R23" s="28"/>
      <c r="S23" s="28"/>
      <c r="T23" s="28"/>
      <c r="U23" s="28"/>
    </row>
    <row r="24" spans="1:21" ht="61.5" customHeight="1">
      <c r="A24" s="45"/>
      <c r="B24" s="38" t="s">
        <v>175</v>
      </c>
      <c r="C24" s="39" t="s">
        <v>23</v>
      </c>
      <c r="D24" s="67">
        <v>16.28</v>
      </c>
      <c r="E24" s="40">
        <v>110.24</v>
      </c>
      <c r="F24" s="40">
        <f>E24*(1+C$369)</f>
        <v>135.01092799999998</v>
      </c>
      <c r="G24" s="60">
        <f>D24*F24</f>
        <v>2197.9779078399997</v>
      </c>
      <c r="H24" s="62"/>
      <c r="I24" s="50"/>
      <c r="J24" s="26"/>
      <c r="K24" s="27"/>
      <c r="L24" s="28"/>
      <c r="M24" s="28"/>
      <c r="N24" s="28"/>
      <c r="O24" s="28"/>
      <c r="P24" s="28"/>
      <c r="Q24" s="28"/>
      <c r="R24" s="28"/>
      <c r="S24" s="28"/>
      <c r="T24" s="28"/>
      <c r="U24" s="28"/>
    </row>
    <row r="25" spans="1:21" ht="18.75" customHeight="1">
      <c r="A25" s="45"/>
      <c r="B25" s="38"/>
      <c r="C25" s="39"/>
      <c r="D25" s="67"/>
      <c r="E25" s="40"/>
      <c r="F25" s="40"/>
      <c r="G25" s="60"/>
      <c r="H25" s="61"/>
      <c r="I25" s="50"/>
      <c r="J25" s="26"/>
      <c r="K25" s="27"/>
      <c r="L25" s="28"/>
      <c r="M25" s="28"/>
      <c r="N25" s="28"/>
      <c r="O25" s="28"/>
      <c r="P25" s="28"/>
      <c r="Q25" s="28"/>
      <c r="R25" s="28"/>
      <c r="S25" s="28"/>
      <c r="T25" s="28"/>
      <c r="U25" s="28"/>
    </row>
    <row r="26" spans="1:21" ht="22.5" customHeight="1">
      <c r="A26" s="45" t="s">
        <v>176</v>
      </c>
      <c r="B26" s="51" t="s">
        <v>177</v>
      </c>
      <c r="C26" s="39"/>
      <c r="D26" s="67"/>
      <c r="E26" s="40"/>
      <c r="F26" s="40"/>
      <c r="G26" s="60"/>
      <c r="H26" s="61"/>
      <c r="I26" s="50"/>
      <c r="J26" s="36"/>
      <c r="K26" s="27"/>
      <c r="L26" s="28"/>
      <c r="M26" s="28"/>
      <c r="N26" s="28"/>
      <c r="O26" s="28"/>
      <c r="P26" s="28"/>
      <c r="Q26" s="28"/>
      <c r="R26" s="28"/>
      <c r="S26" s="28"/>
      <c r="T26" s="28"/>
      <c r="U26" s="28"/>
    </row>
    <row r="27" spans="1:21" ht="48.75" customHeight="1">
      <c r="A27" s="45"/>
      <c r="B27" s="38" t="s">
        <v>178</v>
      </c>
      <c r="C27" s="39" t="s">
        <v>22</v>
      </c>
      <c r="D27" s="40">
        <v>16.920000000000002</v>
      </c>
      <c r="E27" s="40">
        <v>121.2</v>
      </c>
      <c r="F27" s="40">
        <f>E27*(1+C$369)</f>
        <v>148.43364</v>
      </c>
      <c r="G27" s="60">
        <f>D27*F27</f>
        <v>2511.4971888</v>
      </c>
      <c r="H27" s="62"/>
      <c r="I27" s="50"/>
      <c r="J27" s="26"/>
      <c r="K27" s="27"/>
      <c r="L27" s="28"/>
      <c r="M27" s="28"/>
      <c r="N27" s="28"/>
      <c r="O27" s="28"/>
      <c r="P27" s="28"/>
      <c r="Q27" s="28"/>
      <c r="R27" s="28"/>
      <c r="S27" s="28"/>
      <c r="T27" s="28"/>
      <c r="U27" s="28"/>
    </row>
    <row r="28" spans="1:21" ht="22.5" customHeight="1">
      <c r="A28" s="45" t="s">
        <v>179</v>
      </c>
      <c r="B28" s="51" t="s">
        <v>180</v>
      </c>
      <c r="C28" s="39"/>
      <c r="D28" s="40"/>
      <c r="E28" s="40"/>
      <c r="F28" s="40"/>
      <c r="G28" s="60"/>
      <c r="H28" s="61"/>
      <c r="I28" s="50"/>
      <c r="J28" s="36"/>
      <c r="K28" s="27"/>
      <c r="L28" s="28"/>
      <c r="M28" s="28"/>
      <c r="N28" s="28"/>
      <c r="O28" s="28"/>
      <c r="P28" s="28"/>
      <c r="Q28" s="28"/>
      <c r="R28" s="28"/>
      <c r="S28" s="28"/>
      <c r="T28" s="28"/>
      <c r="U28" s="28"/>
    </row>
    <row r="29" spans="1:21" ht="48.75" customHeight="1">
      <c r="A29" s="45"/>
      <c r="B29" s="38" t="s">
        <v>181</v>
      </c>
      <c r="C29" s="39" t="s">
        <v>22</v>
      </c>
      <c r="D29" s="40">
        <v>389.54</v>
      </c>
      <c r="E29" s="40">
        <v>9.58</v>
      </c>
      <c r="F29" s="40">
        <f>E29*(1+C$369)</f>
        <v>11.732626</v>
      </c>
      <c r="G29" s="60">
        <f>D29*F29</f>
        <v>4570.3271320399999</v>
      </c>
      <c r="H29" s="62"/>
      <c r="I29" s="50"/>
      <c r="J29" s="26"/>
      <c r="K29" s="27"/>
      <c r="L29" s="28"/>
      <c r="M29" s="28"/>
      <c r="N29" s="28"/>
      <c r="O29" s="28"/>
      <c r="P29" s="28"/>
      <c r="Q29" s="28"/>
      <c r="R29" s="28"/>
      <c r="S29" s="28"/>
      <c r="T29" s="28"/>
      <c r="U29" s="28"/>
    </row>
    <row r="30" spans="1:21" ht="22.5" customHeight="1">
      <c r="A30" s="45" t="s">
        <v>182</v>
      </c>
      <c r="B30" s="51" t="s">
        <v>183</v>
      </c>
      <c r="C30" s="39"/>
      <c r="D30" s="40"/>
      <c r="E30" s="40"/>
      <c r="F30" s="40"/>
      <c r="G30" s="60"/>
      <c r="H30" s="61"/>
      <c r="I30" s="50"/>
      <c r="J30" s="36"/>
      <c r="K30" s="27"/>
      <c r="L30" s="28"/>
      <c r="M30" s="28"/>
      <c r="N30" s="28"/>
      <c r="O30" s="28"/>
      <c r="P30" s="28"/>
      <c r="Q30" s="28"/>
      <c r="R30" s="28"/>
      <c r="S30" s="28"/>
      <c r="T30" s="28"/>
      <c r="U30" s="28"/>
    </row>
    <row r="31" spans="1:21" ht="48.75" customHeight="1">
      <c r="A31" s="45"/>
      <c r="B31" s="38" t="s">
        <v>184</v>
      </c>
      <c r="C31" s="39" t="s">
        <v>22</v>
      </c>
      <c r="D31" s="40">
        <v>917.1</v>
      </c>
      <c r="E31" s="40">
        <v>8.6</v>
      </c>
      <c r="F31" s="40">
        <f>E31*(1+C$369)</f>
        <v>10.532419999999998</v>
      </c>
      <c r="G31" s="60">
        <f>D31*F31</f>
        <v>9659.2823819999994</v>
      </c>
      <c r="H31" s="62"/>
      <c r="I31" s="50"/>
      <c r="J31" s="26"/>
      <c r="K31" s="27"/>
      <c r="L31" s="28"/>
      <c r="M31" s="28"/>
      <c r="N31" s="28"/>
      <c r="O31" s="28"/>
      <c r="P31" s="28"/>
      <c r="Q31" s="28"/>
      <c r="R31" s="28"/>
      <c r="S31" s="28"/>
      <c r="T31" s="28"/>
      <c r="U31" s="28"/>
    </row>
    <row r="32" spans="1:21" ht="22.5" customHeight="1">
      <c r="A32" s="45" t="s">
        <v>186</v>
      </c>
      <c r="B32" s="51" t="s">
        <v>185</v>
      </c>
      <c r="C32" s="39"/>
      <c r="D32" s="40"/>
      <c r="E32" s="40"/>
      <c r="F32" s="40"/>
      <c r="G32" s="60"/>
      <c r="H32" s="61"/>
      <c r="I32" s="50"/>
      <c r="J32" s="36"/>
      <c r="K32" s="27"/>
      <c r="L32" s="28"/>
      <c r="M32" s="28"/>
      <c r="N32" s="28"/>
      <c r="O32" s="28"/>
      <c r="P32" s="28"/>
      <c r="Q32" s="28"/>
      <c r="R32" s="28"/>
      <c r="S32" s="28"/>
      <c r="T32" s="28"/>
      <c r="U32" s="28"/>
    </row>
    <row r="33" spans="1:21" ht="48.75" customHeight="1">
      <c r="A33" s="45"/>
      <c r="B33" s="38" t="s">
        <v>187</v>
      </c>
      <c r="C33" s="39" t="s">
        <v>22</v>
      </c>
      <c r="D33" s="40">
        <v>502.3</v>
      </c>
      <c r="E33" s="40">
        <v>8.43</v>
      </c>
      <c r="F33" s="40">
        <f>E33*(1+C$369)</f>
        <v>10.324221</v>
      </c>
      <c r="G33" s="60">
        <f>D33*F33</f>
        <v>5185.8562082999997</v>
      </c>
      <c r="H33" s="62"/>
      <c r="I33" s="50"/>
      <c r="J33" s="26"/>
      <c r="K33" s="27"/>
      <c r="L33" s="28"/>
      <c r="M33" s="28"/>
      <c r="N33" s="28"/>
      <c r="O33" s="28"/>
      <c r="P33" s="28"/>
      <c r="Q33" s="28"/>
      <c r="R33" s="28"/>
      <c r="S33" s="28"/>
      <c r="T33" s="28"/>
      <c r="U33" s="28"/>
    </row>
    <row r="34" spans="1:21" ht="36.75" customHeight="1">
      <c r="A34" s="45" t="s">
        <v>188</v>
      </c>
      <c r="B34" s="184" t="s">
        <v>189</v>
      </c>
      <c r="C34" s="39"/>
      <c r="D34" s="40"/>
      <c r="E34" s="40"/>
      <c r="F34" s="40"/>
      <c r="G34" s="60"/>
      <c r="H34" s="70"/>
      <c r="I34" s="71"/>
      <c r="J34" s="26"/>
      <c r="K34" s="27"/>
      <c r="L34" s="28"/>
      <c r="M34" s="28"/>
      <c r="N34" s="28"/>
      <c r="O34" s="28"/>
      <c r="P34" s="28"/>
      <c r="Q34" s="28"/>
      <c r="R34" s="28"/>
      <c r="S34" s="28"/>
      <c r="T34" s="28"/>
      <c r="U34" s="28"/>
    </row>
    <row r="35" spans="1:21" ht="36.75" customHeight="1">
      <c r="A35" s="45"/>
      <c r="B35" s="188" t="s">
        <v>190</v>
      </c>
      <c r="C35" s="185" t="s">
        <v>22</v>
      </c>
      <c r="D35" s="40">
        <v>192.57</v>
      </c>
      <c r="E35" s="40">
        <v>7.2</v>
      </c>
      <c r="F35" s="40">
        <f>E35*(1+C$369)</f>
        <v>8.8178400000000003</v>
      </c>
      <c r="G35" s="60">
        <f>D35*F35</f>
        <v>1698.0514488000001</v>
      </c>
      <c r="H35" s="70"/>
      <c r="I35" s="71"/>
      <c r="J35" s="183"/>
      <c r="K35" s="181"/>
      <c r="L35" s="181"/>
      <c r="M35" s="181"/>
      <c r="N35" s="181"/>
      <c r="O35" s="181"/>
      <c r="P35" s="181"/>
      <c r="Q35" s="181"/>
      <c r="R35" s="181"/>
      <c r="S35" s="181"/>
      <c r="T35" s="181"/>
      <c r="U35" s="181"/>
    </row>
    <row r="36" spans="1:21" ht="45.75" customHeight="1">
      <c r="A36" s="189" t="s">
        <v>191</v>
      </c>
      <c r="B36" s="190" t="s">
        <v>193</v>
      </c>
      <c r="C36" s="187"/>
      <c r="D36" s="178"/>
      <c r="E36" s="178"/>
      <c r="F36" s="178"/>
      <c r="G36" s="60"/>
      <c r="H36" s="62" t="s">
        <v>24</v>
      </c>
      <c r="I36" s="50"/>
      <c r="J36" s="26"/>
      <c r="K36" s="27"/>
      <c r="L36" s="28"/>
      <c r="M36" s="28"/>
      <c r="N36" s="28"/>
      <c r="O36" s="28"/>
      <c r="P36" s="28"/>
      <c r="Q36" s="28"/>
      <c r="R36" s="28"/>
      <c r="S36" s="28"/>
      <c r="T36" s="28"/>
      <c r="U36" s="28"/>
    </row>
    <row r="37" spans="1:21" ht="45.75" customHeight="1">
      <c r="A37" s="189"/>
      <c r="B37" s="188" t="s">
        <v>192</v>
      </c>
      <c r="C37" s="185" t="s">
        <v>22</v>
      </c>
      <c r="D37" s="40">
        <v>109.6</v>
      </c>
      <c r="E37" s="40">
        <v>7.1</v>
      </c>
      <c r="F37" s="40">
        <f>E37*(1+C$369)</f>
        <v>8.6953699999999987</v>
      </c>
      <c r="G37" s="60">
        <f>D37*F37</f>
        <v>953.0125519999998</v>
      </c>
      <c r="H37" s="62"/>
      <c r="I37" s="179"/>
      <c r="J37" s="183"/>
      <c r="K37" s="181"/>
      <c r="L37" s="181"/>
      <c r="M37" s="181"/>
      <c r="N37" s="181"/>
      <c r="O37" s="181"/>
      <c r="P37" s="181"/>
      <c r="Q37" s="181"/>
      <c r="R37" s="181"/>
      <c r="S37" s="181"/>
      <c r="T37" s="181"/>
      <c r="U37" s="181"/>
    </row>
    <row r="38" spans="1:21" ht="45.75" customHeight="1">
      <c r="A38" s="189" t="s">
        <v>194</v>
      </c>
      <c r="B38" s="184" t="s">
        <v>195</v>
      </c>
      <c r="C38" s="191"/>
      <c r="D38" s="211"/>
      <c r="E38" s="69"/>
      <c r="F38" s="192"/>
      <c r="G38" s="60"/>
      <c r="H38" s="62"/>
      <c r="I38" s="179"/>
      <c r="J38" s="183"/>
      <c r="K38" s="181"/>
      <c r="L38" s="181"/>
      <c r="M38" s="181"/>
      <c r="N38" s="181"/>
      <c r="O38" s="181"/>
      <c r="P38" s="181"/>
      <c r="Q38" s="181"/>
      <c r="R38" s="181"/>
      <c r="S38" s="181"/>
      <c r="T38" s="181"/>
      <c r="U38" s="181"/>
    </row>
    <row r="39" spans="1:21" ht="45.75" customHeight="1">
      <c r="A39" s="189"/>
      <c r="B39" s="188" t="s">
        <v>196</v>
      </c>
      <c r="C39" s="191" t="s">
        <v>17</v>
      </c>
      <c r="D39" s="211">
        <v>50.01</v>
      </c>
      <c r="E39" s="69">
        <v>4.0199999999999996</v>
      </c>
      <c r="F39" s="192">
        <f>E39*(1+C$369)</f>
        <v>4.9232939999999994</v>
      </c>
      <c r="G39" s="60">
        <f>D39*F39</f>
        <v>246.21393293999995</v>
      </c>
      <c r="H39" s="62"/>
      <c r="I39" s="179"/>
      <c r="J39" s="183"/>
      <c r="K39" s="181"/>
      <c r="L39" s="181"/>
      <c r="M39" s="181"/>
      <c r="N39" s="181"/>
      <c r="O39" s="181"/>
      <c r="P39" s="181"/>
      <c r="Q39" s="181"/>
      <c r="R39" s="181"/>
      <c r="S39" s="181"/>
      <c r="T39" s="181"/>
      <c r="U39" s="181"/>
    </row>
    <row r="40" spans="1:21" ht="45.75" customHeight="1">
      <c r="A40" s="189" t="s">
        <v>197</v>
      </c>
      <c r="B40" s="184" t="s">
        <v>198</v>
      </c>
      <c r="C40" s="191" t="s">
        <v>17</v>
      </c>
      <c r="D40" s="211">
        <v>381.83</v>
      </c>
      <c r="E40" s="69">
        <v>69.760000000000005</v>
      </c>
      <c r="F40" s="192">
        <f>E40*(1+C$369)</f>
        <v>85.435072000000005</v>
      </c>
      <c r="G40" s="60">
        <f>D40*F40</f>
        <v>32621.673541759999</v>
      </c>
      <c r="H40" s="62"/>
      <c r="I40" s="179"/>
      <c r="J40" s="183"/>
      <c r="K40" s="181"/>
      <c r="L40" s="181"/>
      <c r="M40" s="181"/>
      <c r="N40" s="181"/>
      <c r="O40" s="181"/>
      <c r="P40" s="181"/>
      <c r="Q40" s="181"/>
      <c r="R40" s="181"/>
      <c r="S40" s="181"/>
      <c r="T40" s="181"/>
      <c r="U40" s="181"/>
    </row>
    <row r="41" spans="1:21" ht="45.75" customHeight="1">
      <c r="A41" s="189"/>
      <c r="B41" s="188" t="s">
        <v>199</v>
      </c>
      <c r="C41" s="191"/>
      <c r="D41" s="211"/>
      <c r="E41" s="69"/>
      <c r="F41" s="192"/>
      <c r="G41" s="60"/>
      <c r="H41" s="62"/>
      <c r="I41" s="179"/>
      <c r="J41" s="183"/>
      <c r="K41" s="181"/>
      <c r="L41" s="181"/>
      <c r="M41" s="181"/>
      <c r="N41" s="181"/>
      <c r="O41" s="181"/>
      <c r="P41" s="181"/>
      <c r="Q41" s="181"/>
      <c r="R41" s="181"/>
      <c r="S41" s="181"/>
      <c r="T41" s="181"/>
      <c r="U41" s="181"/>
    </row>
    <row r="42" spans="1:21" ht="45.75" customHeight="1">
      <c r="A42" s="189" t="s">
        <v>200</v>
      </c>
      <c r="B42" s="184" t="s">
        <v>201</v>
      </c>
      <c r="C42" s="191" t="s">
        <v>23</v>
      </c>
      <c r="D42" s="211">
        <v>27.87</v>
      </c>
      <c r="E42" s="69">
        <v>637.66999999999996</v>
      </c>
      <c r="F42" s="192">
        <f>E42*(1+C$369)</f>
        <v>780.95444899999984</v>
      </c>
      <c r="G42" s="60">
        <f>D42*F42</f>
        <v>21765.200493629996</v>
      </c>
      <c r="H42" s="62"/>
      <c r="I42" s="179"/>
      <c r="J42" s="183"/>
      <c r="K42" s="181"/>
      <c r="L42" s="181"/>
      <c r="M42" s="181"/>
      <c r="N42" s="181"/>
      <c r="O42" s="181"/>
      <c r="P42" s="181"/>
      <c r="Q42" s="181"/>
      <c r="R42" s="181"/>
      <c r="S42" s="181"/>
      <c r="T42" s="181"/>
      <c r="U42" s="181"/>
    </row>
    <row r="43" spans="1:21" ht="45.75" customHeight="1">
      <c r="A43" s="189"/>
      <c r="B43" s="188" t="s">
        <v>202</v>
      </c>
      <c r="C43" s="191"/>
      <c r="D43" s="211"/>
      <c r="E43" s="69"/>
      <c r="F43" s="192"/>
      <c r="G43" s="60"/>
      <c r="H43" s="62"/>
      <c r="I43" s="179"/>
      <c r="J43" s="183"/>
      <c r="K43" s="181"/>
      <c r="L43" s="181"/>
      <c r="M43" s="181"/>
      <c r="N43" s="181"/>
      <c r="O43" s="181"/>
      <c r="P43" s="181"/>
      <c r="Q43" s="181"/>
      <c r="R43" s="181"/>
      <c r="S43" s="181"/>
      <c r="T43" s="181"/>
      <c r="U43" s="181"/>
    </row>
    <row r="44" spans="1:21" ht="45.75" customHeight="1">
      <c r="A44" s="189" t="s">
        <v>203</v>
      </c>
      <c r="B44" s="184" t="s">
        <v>205</v>
      </c>
      <c r="C44" s="191" t="s">
        <v>17</v>
      </c>
      <c r="D44" s="211">
        <v>329.36</v>
      </c>
      <c r="E44" s="69">
        <v>42.25</v>
      </c>
      <c r="F44" s="192">
        <f>E44*(1+C$369)</f>
        <v>51.743574999999993</v>
      </c>
      <c r="G44" s="60">
        <f>D44*F44</f>
        <v>17042.263862</v>
      </c>
      <c r="H44" s="62"/>
      <c r="I44" s="179"/>
      <c r="J44" s="183"/>
      <c r="K44" s="181"/>
      <c r="L44" s="181"/>
      <c r="M44" s="181"/>
      <c r="N44" s="181"/>
      <c r="O44" s="181"/>
      <c r="P44" s="181"/>
      <c r="Q44" s="181"/>
      <c r="R44" s="181"/>
      <c r="S44" s="181"/>
      <c r="T44" s="181"/>
      <c r="U44" s="181"/>
    </row>
    <row r="45" spans="1:21" ht="45.75" customHeight="1">
      <c r="A45" s="189"/>
      <c r="B45" s="188" t="s">
        <v>204</v>
      </c>
      <c r="C45" s="191"/>
      <c r="D45" s="211"/>
      <c r="E45" s="69"/>
      <c r="F45" s="192"/>
      <c r="G45" s="60"/>
      <c r="H45" s="62"/>
      <c r="I45" s="179"/>
      <c r="J45" s="183"/>
      <c r="K45" s="181"/>
      <c r="L45" s="181"/>
      <c r="M45" s="181"/>
      <c r="N45" s="181"/>
      <c r="O45" s="181"/>
      <c r="P45" s="181"/>
      <c r="Q45" s="181"/>
      <c r="R45" s="181"/>
      <c r="S45" s="181"/>
      <c r="T45" s="181"/>
      <c r="U45" s="181"/>
    </row>
    <row r="46" spans="1:21" ht="18.75" customHeight="1">
      <c r="A46" s="207" t="s">
        <v>206</v>
      </c>
      <c r="B46" s="208" t="s">
        <v>25</v>
      </c>
      <c r="C46" s="288" t="s">
        <v>18</v>
      </c>
      <c r="D46" s="289"/>
      <c r="E46" s="290"/>
      <c r="F46" s="57"/>
      <c r="G46" s="65">
        <f>SUM(G48:G66)</f>
        <v>190413.69570665999</v>
      </c>
      <c r="H46" s="61"/>
      <c r="I46" s="50"/>
      <c r="J46" s="26"/>
      <c r="K46" s="27"/>
      <c r="L46" s="28"/>
      <c r="M46" s="28"/>
      <c r="N46" s="28"/>
      <c r="O46" s="28"/>
      <c r="P46" s="28"/>
      <c r="Q46" s="28"/>
      <c r="R46" s="28"/>
      <c r="S46" s="28"/>
      <c r="T46" s="28"/>
      <c r="U46" s="28"/>
    </row>
    <row r="47" spans="1:21" ht="18.75" customHeight="1">
      <c r="A47" s="209" t="s">
        <v>207</v>
      </c>
      <c r="B47" s="210" t="s">
        <v>180</v>
      </c>
      <c r="C47" s="58"/>
      <c r="D47" s="58"/>
      <c r="E47" s="40"/>
      <c r="F47" s="40"/>
      <c r="G47" s="60"/>
      <c r="H47" s="61"/>
      <c r="I47" s="50"/>
      <c r="J47" s="36"/>
      <c r="K47" s="27"/>
      <c r="L47" s="28"/>
      <c r="M47" s="28"/>
      <c r="N47" s="28"/>
      <c r="O47" s="28"/>
      <c r="P47" s="28"/>
      <c r="Q47" s="28"/>
      <c r="R47" s="28"/>
      <c r="S47" s="28"/>
      <c r="T47" s="28"/>
      <c r="U47" s="28"/>
    </row>
    <row r="48" spans="1:21" ht="100.5" customHeight="1">
      <c r="A48" s="45"/>
      <c r="B48" s="38" t="s">
        <v>181</v>
      </c>
      <c r="C48" s="39" t="s">
        <v>22</v>
      </c>
      <c r="D48" s="59">
        <v>1506.72</v>
      </c>
      <c r="E48" s="40">
        <v>9.58</v>
      </c>
      <c r="F48" s="40">
        <f>E48*(1+C$369)</f>
        <v>11.732626</v>
      </c>
      <c r="G48" s="60">
        <f>D48*F48</f>
        <v>17677.782246719999</v>
      </c>
      <c r="H48" s="62" t="s">
        <v>26</v>
      </c>
      <c r="I48" s="50" t="s">
        <v>27</v>
      </c>
      <c r="J48" s="26"/>
      <c r="K48" s="27"/>
      <c r="L48" s="28"/>
      <c r="M48" s="28"/>
      <c r="N48" s="28"/>
      <c r="O48" s="28"/>
      <c r="P48" s="28"/>
      <c r="Q48" s="28"/>
      <c r="R48" s="28"/>
      <c r="S48" s="28"/>
      <c r="T48" s="28"/>
      <c r="U48" s="28"/>
    </row>
    <row r="49" spans="1:21" ht="18.75" customHeight="1">
      <c r="A49" s="45"/>
      <c r="B49" s="51"/>
      <c r="C49" s="39"/>
      <c r="D49" s="59"/>
      <c r="E49" s="40"/>
      <c r="F49" s="40"/>
      <c r="G49" s="60"/>
      <c r="H49" s="61"/>
      <c r="I49" s="50"/>
      <c r="J49" s="26"/>
      <c r="K49" s="27"/>
      <c r="L49" s="28"/>
      <c r="M49" s="28"/>
      <c r="N49" s="28"/>
      <c r="O49" s="28"/>
      <c r="P49" s="28"/>
      <c r="Q49" s="28"/>
      <c r="R49" s="28"/>
      <c r="S49" s="28"/>
      <c r="T49" s="28"/>
      <c r="U49" s="28"/>
    </row>
    <row r="50" spans="1:21" ht="31.5" customHeight="1">
      <c r="A50" s="189" t="s">
        <v>208</v>
      </c>
      <c r="B50" s="214" t="s">
        <v>209</v>
      </c>
      <c r="C50" s="39"/>
      <c r="D50" s="59"/>
      <c r="E50" s="40"/>
      <c r="F50" s="40"/>
      <c r="G50" s="60"/>
      <c r="H50" s="62" t="s">
        <v>28</v>
      </c>
      <c r="I50" s="50" t="s">
        <v>29</v>
      </c>
      <c r="J50" s="26"/>
      <c r="K50" s="27"/>
      <c r="L50" s="28"/>
      <c r="M50" s="28"/>
      <c r="N50" s="28"/>
      <c r="O50" s="28"/>
      <c r="P50" s="28"/>
      <c r="Q50" s="28"/>
      <c r="R50" s="28"/>
      <c r="S50" s="28"/>
      <c r="T50" s="28"/>
      <c r="U50" s="28"/>
    </row>
    <row r="51" spans="1:21" ht="72.75" customHeight="1">
      <c r="A51" s="45"/>
      <c r="B51" s="38" t="s">
        <v>210</v>
      </c>
      <c r="C51" s="185" t="s">
        <v>22</v>
      </c>
      <c r="D51" s="59">
        <v>1175.0999999999999</v>
      </c>
      <c r="E51" s="40">
        <v>9.4</v>
      </c>
      <c r="F51" s="40">
        <f>E51*(1+C$369)</f>
        <v>11.512179999999999</v>
      </c>
      <c r="G51" s="60">
        <f t="shared" ref="G51:G52" si="0">D51*F51</f>
        <v>13527.962717999997</v>
      </c>
      <c r="H51" s="62" t="s">
        <v>30</v>
      </c>
      <c r="I51" s="63" t="s">
        <v>31</v>
      </c>
      <c r="J51" s="36"/>
      <c r="K51" s="27"/>
      <c r="L51" s="28"/>
      <c r="M51" s="28"/>
      <c r="N51" s="28"/>
      <c r="O51" s="28"/>
      <c r="P51" s="28"/>
      <c r="Q51" s="28"/>
      <c r="R51" s="28"/>
      <c r="S51" s="28"/>
      <c r="T51" s="28"/>
      <c r="U51" s="28"/>
    </row>
    <row r="52" spans="1:21" ht="69" customHeight="1">
      <c r="A52" s="189" t="s">
        <v>211</v>
      </c>
      <c r="B52" s="190" t="s">
        <v>183</v>
      </c>
      <c r="C52" s="185" t="s">
        <v>22</v>
      </c>
      <c r="D52" s="59">
        <v>1202.5</v>
      </c>
      <c r="E52" s="40">
        <v>8.6</v>
      </c>
      <c r="F52" s="40">
        <f>E52*(1+C$369)</f>
        <v>10.532419999999998</v>
      </c>
      <c r="G52" s="60">
        <f t="shared" si="0"/>
        <v>12665.235049999997</v>
      </c>
      <c r="H52" s="61"/>
      <c r="I52" s="50"/>
      <c r="J52" s="26"/>
      <c r="K52" s="27"/>
      <c r="L52" s="28"/>
      <c r="M52" s="28"/>
      <c r="N52" s="28"/>
      <c r="O52" s="28"/>
      <c r="P52" s="28"/>
      <c r="Q52" s="28"/>
      <c r="R52" s="28"/>
      <c r="S52" s="28"/>
      <c r="T52" s="28"/>
      <c r="U52" s="28"/>
    </row>
    <row r="53" spans="1:21" ht="32.25" customHeight="1">
      <c r="A53" s="45"/>
      <c r="B53" s="186" t="s">
        <v>184</v>
      </c>
      <c r="C53" s="39"/>
      <c r="D53" s="59"/>
      <c r="E53" s="40"/>
      <c r="F53" s="40"/>
      <c r="G53" s="60"/>
      <c r="H53" s="61"/>
      <c r="I53" s="50"/>
      <c r="J53" s="26"/>
      <c r="K53" s="27"/>
      <c r="L53" s="28"/>
      <c r="M53" s="28"/>
      <c r="N53" s="28"/>
      <c r="O53" s="28"/>
      <c r="P53" s="28"/>
      <c r="Q53" s="28"/>
      <c r="R53" s="28"/>
      <c r="S53" s="28"/>
      <c r="T53" s="28"/>
      <c r="U53" s="28"/>
    </row>
    <row r="54" spans="1:21" ht="27" customHeight="1">
      <c r="A54" s="189" t="s">
        <v>212</v>
      </c>
      <c r="B54" s="214" t="s">
        <v>185</v>
      </c>
      <c r="C54" s="185" t="s">
        <v>22</v>
      </c>
      <c r="D54" s="215">
        <v>977.99</v>
      </c>
      <c r="E54" s="40">
        <v>8.43</v>
      </c>
      <c r="F54" s="40">
        <f>E54*(1+C$369)</f>
        <v>10.324221</v>
      </c>
      <c r="G54" s="60">
        <f>D54*F54</f>
        <v>10096.984895789999</v>
      </c>
      <c r="H54" s="61" t="s">
        <v>32</v>
      </c>
      <c r="I54" s="50" t="s">
        <v>33</v>
      </c>
      <c r="J54" s="26"/>
      <c r="K54" s="27"/>
      <c r="L54" s="28"/>
      <c r="M54" s="28"/>
      <c r="N54" s="28"/>
      <c r="O54" s="28"/>
      <c r="P54" s="28"/>
      <c r="Q54" s="28"/>
      <c r="R54" s="28"/>
      <c r="S54" s="28"/>
      <c r="T54" s="28"/>
      <c r="U54" s="28"/>
    </row>
    <row r="55" spans="1:21" ht="18.75" customHeight="1">
      <c r="A55" s="45"/>
      <c r="B55" s="38"/>
      <c r="C55" s="39"/>
      <c r="D55" s="59"/>
      <c r="E55" s="40"/>
      <c r="F55" s="40"/>
      <c r="G55" s="60">
        <f>F55*D55</f>
        <v>0</v>
      </c>
      <c r="H55" s="61"/>
      <c r="I55" s="50"/>
      <c r="J55" s="26"/>
      <c r="K55" s="27"/>
      <c r="L55" s="28"/>
      <c r="M55" s="28"/>
      <c r="N55" s="28"/>
      <c r="O55" s="28"/>
      <c r="P55" s="28"/>
      <c r="Q55" s="28"/>
      <c r="R55" s="28"/>
      <c r="S55" s="28"/>
      <c r="T55" s="28"/>
      <c r="U55" s="28"/>
    </row>
    <row r="56" spans="1:21" ht="31.5" customHeight="1">
      <c r="A56" s="45"/>
      <c r="B56" s="186" t="s">
        <v>187</v>
      </c>
      <c r="C56" s="39"/>
      <c r="D56" s="59"/>
      <c r="E56" s="40"/>
      <c r="F56" s="40"/>
      <c r="G56" s="60"/>
      <c r="H56" s="61"/>
      <c r="I56" s="50"/>
      <c r="J56" s="36"/>
      <c r="K56" s="27"/>
      <c r="L56" s="28"/>
      <c r="M56" s="28"/>
      <c r="N56" s="28"/>
      <c r="O56" s="28"/>
      <c r="P56" s="28"/>
      <c r="Q56" s="28"/>
      <c r="R56" s="28"/>
      <c r="S56" s="28"/>
      <c r="T56" s="28"/>
      <c r="U56" s="28"/>
    </row>
    <row r="57" spans="1:21" ht="40.5" customHeight="1">
      <c r="A57" s="189" t="s">
        <v>213</v>
      </c>
      <c r="B57" s="190" t="s">
        <v>189</v>
      </c>
      <c r="C57" s="185" t="s">
        <v>22</v>
      </c>
      <c r="D57" s="195">
        <v>297.3</v>
      </c>
      <c r="E57" s="40">
        <v>7.2</v>
      </c>
      <c r="F57" s="40">
        <f>E57*(1+C$369)</f>
        <v>8.8178400000000003</v>
      </c>
      <c r="G57" s="60">
        <f>D57*F57</f>
        <v>2621.5438320000003</v>
      </c>
      <c r="H57" s="62" t="s">
        <v>34</v>
      </c>
      <c r="I57" s="63" t="s">
        <v>35</v>
      </c>
      <c r="J57" s="26"/>
      <c r="K57" s="27"/>
      <c r="L57" s="28"/>
      <c r="M57" s="28"/>
      <c r="N57" s="28"/>
      <c r="O57" s="28"/>
      <c r="P57" s="28"/>
      <c r="Q57" s="28"/>
      <c r="R57" s="28"/>
      <c r="S57" s="28"/>
      <c r="T57" s="28"/>
      <c r="U57" s="28"/>
    </row>
    <row r="58" spans="1:21" ht="35.25" customHeight="1">
      <c r="A58" s="45"/>
      <c r="B58" s="38" t="s">
        <v>190</v>
      </c>
      <c r="C58" s="39"/>
      <c r="D58" s="59"/>
      <c r="E58" s="40"/>
      <c r="F58" s="40"/>
      <c r="G58" s="60"/>
      <c r="H58" s="61"/>
      <c r="I58" s="50"/>
      <c r="J58" s="26"/>
      <c r="K58" s="27"/>
      <c r="L58" s="28"/>
      <c r="M58" s="28"/>
      <c r="N58" s="28"/>
      <c r="O58" s="28"/>
      <c r="P58" s="28"/>
      <c r="Q58" s="28"/>
      <c r="R58" s="28"/>
      <c r="S58" s="28"/>
      <c r="T58" s="28"/>
      <c r="U58" s="28"/>
    </row>
    <row r="59" spans="1:21" ht="62.25" customHeight="1">
      <c r="A59" s="189" t="s">
        <v>214</v>
      </c>
      <c r="B59" s="190" t="s">
        <v>193</v>
      </c>
      <c r="C59" s="185" t="s">
        <v>22</v>
      </c>
      <c r="D59" s="59">
        <v>10.4</v>
      </c>
      <c r="E59" s="40">
        <v>7.1</v>
      </c>
      <c r="F59" s="40">
        <f>E59*(1+C$369)</f>
        <v>8.6953699999999987</v>
      </c>
      <c r="G59" s="60">
        <f>D59*F59</f>
        <v>90.431847999999988</v>
      </c>
      <c r="H59" s="61"/>
      <c r="I59" s="71"/>
      <c r="J59" s="36"/>
      <c r="K59" s="27"/>
      <c r="L59" s="28"/>
      <c r="M59" s="28"/>
      <c r="N59" s="28"/>
      <c r="O59" s="28"/>
      <c r="P59" s="28"/>
      <c r="Q59" s="28"/>
      <c r="R59" s="28"/>
      <c r="S59" s="28"/>
      <c r="T59" s="28"/>
      <c r="U59" s="28"/>
    </row>
    <row r="60" spans="1:21" ht="35.25" customHeight="1">
      <c r="A60" s="189"/>
      <c r="B60" s="188" t="s">
        <v>192</v>
      </c>
      <c r="C60" s="187"/>
      <c r="D60" s="216"/>
      <c r="E60" s="178"/>
      <c r="F60" s="178"/>
      <c r="G60" s="60"/>
      <c r="H60" s="61"/>
      <c r="I60" s="71"/>
      <c r="J60" s="180"/>
      <c r="K60" s="181"/>
      <c r="L60" s="181"/>
      <c r="M60" s="181"/>
      <c r="N60" s="181"/>
      <c r="O60" s="181"/>
      <c r="P60" s="181"/>
      <c r="Q60" s="181"/>
      <c r="R60" s="181"/>
      <c r="S60" s="181"/>
      <c r="T60" s="181"/>
      <c r="U60" s="181"/>
    </row>
    <row r="61" spans="1:21" ht="42" customHeight="1">
      <c r="A61" s="189" t="s">
        <v>215</v>
      </c>
      <c r="B61" s="190" t="s">
        <v>198</v>
      </c>
      <c r="C61" s="39" t="s">
        <v>36</v>
      </c>
      <c r="D61" s="59">
        <v>874.65</v>
      </c>
      <c r="E61" s="40">
        <v>69.760000000000005</v>
      </c>
      <c r="F61" s="40">
        <f>E61*(1+C$369)</f>
        <v>85.435072000000005</v>
      </c>
      <c r="G61" s="60">
        <f>D61*F61</f>
        <v>74725.785724800007</v>
      </c>
      <c r="H61" s="62" t="s">
        <v>37</v>
      </c>
      <c r="I61" s="50" t="s">
        <v>38</v>
      </c>
      <c r="J61" s="26"/>
      <c r="K61" s="27"/>
      <c r="L61" s="28"/>
      <c r="M61" s="28"/>
      <c r="N61" s="28"/>
      <c r="O61" s="28"/>
      <c r="P61" s="28"/>
      <c r="Q61" s="28"/>
      <c r="R61" s="28"/>
      <c r="S61" s="28"/>
      <c r="T61" s="28"/>
      <c r="U61" s="28"/>
    </row>
    <row r="62" spans="1:21" ht="42.75" customHeight="1">
      <c r="A62" s="45"/>
      <c r="B62" s="38" t="s">
        <v>199</v>
      </c>
      <c r="C62" s="39"/>
      <c r="D62" s="59"/>
      <c r="E62" s="40"/>
      <c r="F62" s="40"/>
      <c r="G62" s="60"/>
      <c r="H62" s="61"/>
      <c r="I62" s="50"/>
      <c r="J62" s="26"/>
      <c r="K62" s="27"/>
      <c r="L62" s="28"/>
      <c r="M62" s="28"/>
      <c r="N62" s="28"/>
      <c r="O62" s="28"/>
      <c r="P62" s="28"/>
      <c r="Q62" s="28"/>
      <c r="R62" s="28"/>
      <c r="S62" s="28"/>
      <c r="T62" s="28"/>
      <c r="U62" s="28"/>
    </row>
    <row r="63" spans="1:21" ht="18.75" customHeight="1">
      <c r="A63" s="189" t="s">
        <v>216</v>
      </c>
      <c r="B63" s="190" t="s">
        <v>217</v>
      </c>
      <c r="C63" s="185" t="s">
        <v>23</v>
      </c>
      <c r="D63" s="59">
        <v>68.95</v>
      </c>
      <c r="E63" s="40">
        <v>698.79</v>
      </c>
      <c r="F63" s="40">
        <f>E63*(1+C$369)</f>
        <v>855.80811299999993</v>
      </c>
      <c r="G63" s="60">
        <f>D63*F63</f>
        <v>59007.969391350001</v>
      </c>
      <c r="H63" s="61"/>
      <c r="I63" s="71"/>
      <c r="J63" s="36"/>
      <c r="K63" s="27"/>
      <c r="L63" s="28"/>
      <c r="M63" s="28"/>
      <c r="N63" s="28"/>
      <c r="O63" s="28"/>
      <c r="P63" s="28"/>
      <c r="Q63" s="28"/>
      <c r="R63" s="28"/>
      <c r="S63" s="28"/>
      <c r="T63" s="28"/>
      <c r="U63" s="28"/>
    </row>
    <row r="64" spans="1:21" ht="81" customHeight="1">
      <c r="A64" s="45"/>
      <c r="B64" s="186" t="s">
        <v>218</v>
      </c>
      <c r="C64" s="39"/>
      <c r="D64" s="195"/>
      <c r="E64" s="40"/>
      <c r="F64" s="40"/>
      <c r="G64" s="60"/>
      <c r="H64" s="61" t="s">
        <v>39</v>
      </c>
      <c r="I64" s="50" t="s">
        <v>40</v>
      </c>
      <c r="J64" s="26"/>
      <c r="K64" s="27"/>
      <c r="L64" s="28"/>
      <c r="M64" s="28"/>
      <c r="N64" s="28"/>
      <c r="O64" s="28"/>
      <c r="P64" s="28"/>
      <c r="Q64" s="28"/>
      <c r="R64" s="28"/>
      <c r="S64" s="28"/>
      <c r="T64" s="28"/>
      <c r="U64" s="28"/>
    </row>
    <row r="65" spans="1:21" ht="18.75" customHeight="1">
      <c r="A65" s="45"/>
      <c r="B65" s="38"/>
      <c r="C65" s="39"/>
      <c r="D65" s="59"/>
      <c r="E65" s="40"/>
      <c r="F65" s="40"/>
      <c r="G65" s="60"/>
      <c r="H65" s="61"/>
      <c r="I65" s="50"/>
      <c r="J65" s="26"/>
      <c r="K65" s="27"/>
      <c r="L65" s="28"/>
      <c r="M65" s="28"/>
      <c r="N65" s="28"/>
      <c r="O65" s="28"/>
      <c r="P65" s="28"/>
      <c r="Q65" s="28"/>
      <c r="R65" s="28"/>
      <c r="S65" s="28"/>
      <c r="T65" s="28"/>
      <c r="U65" s="28"/>
    </row>
    <row r="66" spans="1:21" ht="18.75" customHeight="1">
      <c r="A66" s="45"/>
      <c r="B66" s="38"/>
      <c r="C66" s="39"/>
      <c r="D66" s="59"/>
      <c r="E66" s="40"/>
      <c r="F66" s="40"/>
      <c r="G66" s="60"/>
      <c r="H66" s="61"/>
      <c r="I66" s="50"/>
      <c r="J66" s="26"/>
      <c r="K66" s="27"/>
      <c r="L66" s="28"/>
      <c r="M66" s="28"/>
      <c r="N66" s="28"/>
      <c r="O66" s="28"/>
      <c r="P66" s="28"/>
      <c r="Q66" s="28"/>
      <c r="R66" s="28"/>
      <c r="S66" s="28"/>
      <c r="T66" s="28"/>
      <c r="U66" s="28"/>
    </row>
    <row r="67" spans="1:21" ht="18" customHeight="1">
      <c r="A67" s="72"/>
      <c r="B67" s="75"/>
      <c r="C67" s="39"/>
      <c r="D67" s="59"/>
      <c r="E67" s="40"/>
      <c r="F67" s="40"/>
      <c r="G67" s="60"/>
      <c r="H67" s="61"/>
      <c r="I67" s="50"/>
      <c r="J67" s="26"/>
      <c r="K67" s="27"/>
      <c r="L67" s="28"/>
      <c r="M67" s="28"/>
      <c r="N67" s="28"/>
      <c r="O67" s="28"/>
      <c r="P67" s="28"/>
      <c r="Q67" s="28"/>
      <c r="R67" s="28"/>
      <c r="S67" s="28"/>
      <c r="T67" s="28"/>
      <c r="U67" s="28"/>
    </row>
    <row r="68" spans="1:21" ht="18.75" customHeight="1">
      <c r="A68" s="207" t="s">
        <v>219</v>
      </c>
      <c r="B68" s="208" t="s">
        <v>221</v>
      </c>
      <c r="C68" s="288" t="s">
        <v>18</v>
      </c>
      <c r="D68" s="291"/>
      <c r="E68" s="290"/>
      <c r="F68" s="57"/>
      <c r="G68" s="65">
        <f>SUM(G70:G70)</f>
        <v>48933.964276479994</v>
      </c>
      <c r="H68" s="61"/>
      <c r="I68" s="50"/>
      <c r="J68" s="26"/>
      <c r="K68" s="27"/>
      <c r="L68" s="28"/>
      <c r="M68" s="28"/>
      <c r="N68" s="28"/>
      <c r="O68" s="28"/>
      <c r="P68" s="28"/>
      <c r="Q68" s="28"/>
      <c r="R68" s="28"/>
      <c r="S68" s="28"/>
      <c r="T68" s="28"/>
      <c r="U68" s="28"/>
    </row>
    <row r="69" spans="1:21" ht="18.75" customHeight="1">
      <c r="A69" s="209" t="s">
        <v>220</v>
      </c>
      <c r="B69" s="210" t="s">
        <v>222</v>
      </c>
      <c r="C69" s="76"/>
      <c r="D69" s="77"/>
      <c r="E69" s="66"/>
      <c r="F69" s="40"/>
      <c r="G69" s="60"/>
      <c r="H69" s="61"/>
      <c r="I69" s="50"/>
      <c r="J69" s="26"/>
      <c r="K69" s="27"/>
      <c r="L69" s="28"/>
      <c r="M69" s="28"/>
      <c r="N69" s="28"/>
      <c r="O69" s="28"/>
      <c r="P69" s="28"/>
      <c r="Q69" s="28"/>
      <c r="R69" s="28"/>
      <c r="S69" s="28"/>
      <c r="T69" s="28"/>
      <c r="U69" s="28"/>
    </row>
    <row r="70" spans="1:21" ht="106.5" customHeight="1">
      <c r="A70" s="45"/>
      <c r="B70" s="38" t="s">
        <v>223</v>
      </c>
      <c r="C70" s="39" t="s">
        <v>41</v>
      </c>
      <c r="D70" s="195">
        <v>712.48</v>
      </c>
      <c r="E70" s="40">
        <v>56.08</v>
      </c>
      <c r="F70" s="40">
        <f>E70*(1+C$369)</f>
        <v>68.681175999999994</v>
      </c>
      <c r="G70" s="60">
        <f>D70*F70</f>
        <v>48933.964276479994</v>
      </c>
      <c r="H70" s="62" t="s">
        <v>42</v>
      </c>
      <c r="I70" s="50" t="s">
        <v>43</v>
      </c>
      <c r="J70" s="26"/>
      <c r="K70" s="27"/>
      <c r="L70" s="28"/>
      <c r="M70" s="28"/>
      <c r="N70" s="28"/>
      <c r="O70" s="28"/>
      <c r="P70" s="28"/>
      <c r="Q70" s="28"/>
      <c r="R70" s="28"/>
      <c r="S70" s="28"/>
      <c r="T70" s="28"/>
      <c r="U70" s="28"/>
    </row>
    <row r="71" spans="1:21" ht="18" customHeight="1">
      <c r="A71" s="72"/>
      <c r="B71" s="75"/>
      <c r="C71" s="39"/>
      <c r="D71" s="39"/>
      <c r="E71" s="40"/>
      <c r="F71" s="40"/>
      <c r="G71" s="60"/>
      <c r="H71" s="61"/>
      <c r="I71" s="50"/>
      <c r="J71" s="26"/>
      <c r="K71" s="27"/>
      <c r="L71" s="28"/>
      <c r="M71" s="28"/>
      <c r="N71" s="28"/>
      <c r="O71" s="28"/>
      <c r="P71" s="28"/>
      <c r="Q71" s="28"/>
      <c r="R71" s="28"/>
      <c r="S71" s="28"/>
      <c r="T71" s="28"/>
      <c r="U71" s="28"/>
    </row>
    <row r="72" spans="1:21" ht="18.75" customHeight="1">
      <c r="A72" s="207" t="s">
        <v>225</v>
      </c>
      <c r="B72" s="208" t="s">
        <v>224</v>
      </c>
      <c r="C72" s="288" t="s">
        <v>18</v>
      </c>
      <c r="D72" s="291"/>
      <c r="E72" s="290"/>
      <c r="F72" s="57"/>
      <c r="G72" s="65">
        <f>SUM(G75:G89)</f>
        <v>193305.18031952</v>
      </c>
      <c r="H72" s="61"/>
      <c r="I72" s="50"/>
      <c r="J72" s="26"/>
      <c r="K72" s="27"/>
      <c r="L72" s="28"/>
      <c r="M72" s="28"/>
      <c r="N72" s="28"/>
      <c r="O72" s="28"/>
      <c r="P72" s="28"/>
      <c r="Q72" s="28"/>
      <c r="R72" s="28"/>
      <c r="S72" s="28"/>
      <c r="T72" s="28"/>
      <c r="U72" s="28"/>
    </row>
    <row r="73" spans="1:21" ht="18.75" customHeight="1">
      <c r="A73" s="45"/>
      <c r="B73" s="38"/>
      <c r="C73" s="58"/>
      <c r="D73" s="77"/>
      <c r="E73" s="40"/>
      <c r="F73" s="40"/>
      <c r="G73" s="60"/>
      <c r="H73" s="61"/>
      <c r="I73" s="50"/>
      <c r="J73" s="26"/>
      <c r="K73" s="27"/>
      <c r="L73" s="28"/>
      <c r="M73" s="28"/>
      <c r="N73" s="28"/>
      <c r="O73" s="28"/>
      <c r="P73" s="28"/>
      <c r="Q73" s="28"/>
      <c r="R73" s="28"/>
      <c r="S73" s="28"/>
      <c r="T73" s="28"/>
      <c r="U73" s="28"/>
    </row>
    <row r="74" spans="1:21" ht="30.75" customHeight="1">
      <c r="A74" s="189" t="s">
        <v>226</v>
      </c>
      <c r="B74" s="190" t="s">
        <v>227</v>
      </c>
      <c r="C74" s="39"/>
      <c r="D74" s="59"/>
      <c r="E74" s="40"/>
      <c r="F74" s="40"/>
      <c r="G74" s="60"/>
      <c r="H74" s="61"/>
      <c r="I74" s="50"/>
      <c r="J74" s="36"/>
      <c r="K74" s="293"/>
      <c r="L74" s="284"/>
      <c r="M74" s="284"/>
      <c r="N74" s="285"/>
      <c r="O74" s="28"/>
      <c r="P74" s="28"/>
      <c r="Q74" s="28"/>
      <c r="R74" s="28"/>
      <c r="S74" s="28"/>
      <c r="T74" s="28"/>
      <c r="U74" s="28"/>
    </row>
    <row r="75" spans="1:21" ht="59.25" customHeight="1">
      <c r="A75" s="45"/>
      <c r="B75" s="186" t="s">
        <v>228</v>
      </c>
      <c r="C75" s="39" t="s">
        <v>17</v>
      </c>
      <c r="D75" s="59">
        <v>623.30999999999995</v>
      </c>
      <c r="E75" s="40">
        <v>3.39</v>
      </c>
      <c r="F75" s="40">
        <f>E75*(1+C$369)</f>
        <v>4.1517330000000001</v>
      </c>
      <c r="G75" s="60">
        <f>D75*F75</f>
        <v>2587.8166962299997</v>
      </c>
      <c r="H75" s="62" t="s">
        <v>44</v>
      </c>
      <c r="I75" s="50" t="s">
        <v>45</v>
      </c>
      <c r="J75" s="26"/>
      <c r="K75" s="27"/>
      <c r="L75" s="28"/>
      <c r="M75" s="28"/>
      <c r="N75" s="28"/>
      <c r="O75" s="28"/>
      <c r="P75" s="28"/>
      <c r="Q75" s="28"/>
      <c r="R75" s="28"/>
      <c r="S75" s="28"/>
      <c r="T75" s="28"/>
      <c r="U75" s="28"/>
    </row>
    <row r="76" spans="1:21" ht="13.5" customHeight="1">
      <c r="A76" s="189" t="s">
        <v>230</v>
      </c>
      <c r="B76" s="190" t="s">
        <v>231</v>
      </c>
      <c r="C76" s="185"/>
      <c r="D76" s="59"/>
      <c r="E76" s="40"/>
      <c r="F76" s="40"/>
      <c r="G76" s="60"/>
      <c r="H76" s="61"/>
      <c r="I76" s="50"/>
      <c r="J76" s="26"/>
      <c r="K76" s="27"/>
      <c r="L76" s="28"/>
      <c r="M76" s="28"/>
      <c r="N76" s="28"/>
      <c r="O76" s="28"/>
      <c r="P76" s="28"/>
      <c r="Q76" s="28"/>
      <c r="R76" s="28"/>
      <c r="S76" s="28"/>
      <c r="T76" s="28"/>
      <c r="U76" s="28"/>
    </row>
    <row r="77" spans="1:21" ht="18.75" customHeight="1">
      <c r="A77" s="45"/>
      <c r="B77" s="51"/>
      <c r="C77" s="185" t="s">
        <v>17</v>
      </c>
      <c r="D77" s="59">
        <v>623.30999999999995</v>
      </c>
      <c r="E77" s="40">
        <v>66.16</v>
      </c>
      <c r="F77" s="40">
        <f>E77*(1+C$369)</f>
        <v>81.026151999999996</v>
      </c>
      <c r="G77" s="60">
        <f>D77*F77</f>
        <v>50504.410803119994</v>
      </c>
      <c r="H77" s="61"/>
      <c r="I77" s="50"/>
      <c r="J77" s="26"/>
      <c r="K77" s="27"/>
      <c r="L77" s="28"/>
      <c r="M77" s="28"/>
      <c r="N77" s="28"/>
      <c r="O77" s="28"/>
      <c r="P77" s="28"/>
      <c r="Q77" s="28"/>
      <c r="R77" s="28"/>
      <c r="S77" s="28"/>
      <c r="T77" s="28"/>
      <c r="U77" s="28"/>
    </row>
    <row r="78" spans="1:21" ht="48.75" customHeight="1">
      <c r="A78" s="45"/>
      <c r="B78" s="186" t="s">
        <v>232</v>
      </c>
      <c r="C78" s="39"/>
      <c r="D78" s="59"/>
      <c r="E78" s="40"/>
      <c r="F78" s="40"/>
      <c r="G78" s="60"/>
      <c r="H78" s="61"/>
      <c r="I78" s="50"/>
      <c r="J78" s="26"/>
      <c r="K78" s="27"/>
      <c r="L78" s="28"/>
      <c r="M78" s="28"/>
      <c r="N78" s="28"/>
      <c r="O78" s="28"/>
      <c r="P78" s="28"/>
      <c r="Q78" s="28"/>
      <c r="R78" s="28"/>
      <c r="S78" s="28"/>
      <c r="T78" s="28"/>
      <c r="U78" s="28"/>
    </row>
    <row r="79" spans="1:21" ht="42" customHeight="1">
      <c r="A79" s="189" t="s">
        <v>233</v>
      </c>
      <c r="B79" s="190" t="s">
        <v>234</v>
      </c>
      <c r="C79" s="185" t="s">
        <v>17</v>
      </c>
      <c r="D79" s="59">
        <v>1424.96</v>
      </c>
      <c r="E79" s="40">
        <v>15.75</v>
      </c>
      <c r="F79" s="40">
        <f>E79*(1+C$369)</f>
        <v>19.289024999999999</v>
      </c>
      <c r="G79" s="60">
        <f>D79*F79</f>
        <v>27486.089064</v>
      </c>
      <c r="H79" s="61"/>
      <c r="I79" s="50"/>
      <c r="J79" s="26"/>
      <c r="K79" s="27"/>
      <c r="L79" s="28"/>
      <c r="M79" s="28"/>
      <c r="N79" s="28"/>
      <c r="O79" s="28"/>
      <c r="P79" s="28"/>
      <c r="Q79" s="28"/>
      <c r="R79" s="28"/>
      <c r="S79" s="28"/>
      <c r="T79" s="28"/>
      <c r="U79" s="28"/>
    </row>
    <row r="80" spans="1:21" ht="49.5" customHeight="1">
      <c r="A80" s="45"/>
      <c r="B80" s="38" t="s">
        <v>235</v>
      </c>
      <c r="C80" s="39"/>
      <c r="D80" s="59"/>
      <c r="E80" s="40"/>
      <c r="F80" s="40"/>
      <c r="G80" s="60"/>
      <c r="H80" s="61"/>
      <c r="I80" s="50"/>
      <c r="J80" s="26"/>
      <c r="K80" s="27"/>
      <c r="L80" s="28"/>
      <c r="M80" s="28"/>
      <c r="N80" s="28"/>
      <c r="O80" s="28"/>
      <c r="P80" s="28"/>
      <c r="Q80" s="28"/>
      <c r="R80" s="28"/>
      <c r="S80" s="28"/>
      <c r="T80" s="28"/>
      <c r="U80" s="28"/>
    </row>
    <row r="81" spans="1:21" ht="35.25" customHeight="1">
      <c r="A81" s="189" t="s">
        <v>236</v>
      </c>
      <c r="B81" s="190" t="s">
        <v>237</v>
      </c>
      <c r="C81" s="185" t="s">
        <v>17</v>
      </c>
      <c r="D81" s="59">
        <v>1424.96</v>
      </c>
      <c r="E81" s="40">
        <v>37.89</v>
      </c>
      <c r="F81" s="40">
        <f>E81*(1+C$369)</f>
        <v>46.403883</v>
      </c>
      <c r="G81" s="60">
        <f>D81*F81</f>
        <v>66123.677119679996</v>
      </c>
      <c r="H81" s="62" t="s">
        <v>46</v>
      </c>
      <c r="I81" s="50" t="s">
        <v>47</v>
      </c>
      <c r="J81" s="36"/>
      <c r="K81" s="27"/>
      <c r="L81" s="28"/>
      <c r="M81" s="28"/>
      <c r="N81" s="28"/>
      <c r="O81" s="28"/>
      <c r="P81" s="28"/>
      <c r="Q81" s="28"/>
      <c r="R81" s="28"/>
      <c r="S81" s="28"/>
      <c r="T81" s="28"/>
      <c r="U81" s="28"/>
    </row>
    <row r="82" spans="1:21" ht="39" customHeight="1">
      <c r="A82" s="45"/>
      <c r="B82" s="186" t="s">
        <v>238</v>
      </c>
      <c r="C82" s="39"/>
      <c r="D82" s="74"/>
      <c r="E82" s="40"/>
      <c r="F82" s="40"/>
      <c r="G82" s="60"/>
      <c r="H82" s="61" t="s">
        <v>48</v>
      </c>
      <c r="I82" s="50" t="s">
        <v>49</v>
      </c>
      <c r="J82" s="36"/>
      <c r="K82" s="27"/>
      <c r="L82" s="28"/>
      <c r="M82" s="28"/>
      <c r="N82" s="28"/>
      <c r="O82" s="28"/>
      <c r="P82" s="28"/>
      <c r="Q82" s="28"/>
      <c r="R82" s="28"/>
      <c r="S82" s="28"/>
      <c r="T82" s="28"/>
      <c r="U82" s="28"/>
    </row>
    <row r="83" spans="1:21" ht="18.75" customHeight="1">
      <c r="A83" s="45"/>
      <c r="B83" s="38"/>
      <c r="C83" s="39"/>
      <c r="D83" s="59"/>
      <c r="E83" s="40"/>
      <c r="F83" s="40"/>
      <c r="G83" s="60">
        <f t="shared" ref="G83" si="1">D83*F83</f>
        <v>0</v>
      </c>
      <c r="H83" s="61"/>
      <c r="I83" s="50"/>
      <c r="J83" s="26"/>
      <c r="K83" s="27"/>
      <c r="L83" s="28"/>
      <c r="M83" s="28"/>
      <c r="N83" s="28"/>
      <c r="O83" s="28"/>
      <c r="P83" s="28"/>
      <c r="Q83" s="28"/>
      <c r="R83" s="28"/>
      <c r="S83" s="28"/>
      <c r="T83" s="28"/>
      <c r="U83" s="28"/>
    </row>
    <row r="84" spans="1:21" ht="18.75" customHeight="1">
      <c r="A84" s="189" t="s">
        <v>239</v>
      </c>
      <c r="B84" s="217" t="s">
        <v>240</v>
      </c>
      <c r="C84" s="185" t="s">
        <v>17</v>
      </c>
      <c r="D84" s="215">
        <v>82.51</v>
      </c>
      <c r="E84" s="40">
        <v>29.9</v>
      </c>
      <c r="F84" s="40">
        <f>E84*(1+C$369)</f>
        <v>36.618529999999993</v>
      </c>
      <c r="G84" s="60">
        <f>D84*F84</f>
        <v>3021.3949102999995</v>
      </c>
      <c r="H84" s="61"/>
      <c r="I84" s="50"/>
      <c r="J84" s="26"/>
      <c r="K84" s="27"/>
      <c r="L84" s="28"/>
      <c r="M84" s="28"/>
      <c r="N84" s="28"/>
      <c r="O84" s="28"/>
      <c r="P84" s="28"/>
      <c r="Q84" s="28"/>
      <c r="R84" s="28"/>
      <c r="S84" s="28"/>
      <c r="T84" s="28"/>
      <c r="U84" s="28"/>
    </row>
    <row r="85" spans="1:21" ht="66.75" customHeight="1">
      <c r="A85" s="45"/>
      <c r="B85" s="38" t="s">
        <v>241</v>
      </c>
      <c r="C85" s="39"/>
      <c r="D85" s="59"/>
      <c r="E85" s="40"/>
      <c r="F85" s="40"/>
      <c r="G85" s="60"/>
      <c r="H85" s="61"/>
      <c r="I85" s="50"/>
      <c r="J85" s="26"/>
      <c r="K85" s="27"/>
      <c r="L85" s="28"/>
      <c r="M85" s="28"/>
      <c r="N85" s="28"/>
      <c r="O85" s="28"/>
      <c r="P85" s="28"/>
      <c r="Q85" s="28"/>
      <c r="R85" s="28"/>
      <c r="S85" s="28"/>
      <c r="T85" s="28"/>
      <c r="U85" s="28"/>
    </row>
    <row r="86" spans="1:21" ht="31.5" customHeight="1">
      <c r="A86" s="189" t="s">
        <v>242</v>
      </c>
      <c r="B86" s="190" t="s">
        <v>243</v>
      </c>
      <c r="C86" s="185" t="s">
        <v>17</v>
      </c>
      <c r="D86" s="59">
        <v>488.21</v>
      </c>
      <c r="E86" s="40">
        <v>64.55</v>
      </c>
      <c r="F86" s="40">
        <f>E86*(1+C$369)</f>
        <v>79.054384999999996</v>
      </c>
      <c r="G86" s="60">
        <f>D86*F86</f>
        <v>38595.141300849995</v>
      </c>
      <c r="H86" s="62" t="s">
        <v>50</v>
      </c>
      <c r="I86" s="50" t="s">
        <v>51</v>
      </c>
      <c r="J86" s="36"/>
      <c r="K86" s="27"/>
      <c r="L86" s="28"/>
      <c r="M86" s="28"/>
      <c r="N86" s="28"/>
      <c r="O86" s="28"/>
      <c r="P86" s="28"/>
      <c r="Q86" s="28"/>
      <c r="R86" s="28"/>
      <c r="S86" s="28"/>
      <c r="T86" s="28"/>
      <c r="U86" s="28"/>
    </row>
    <row r="87" spans="1:21" ht="52.5" customHeight="1">
      <c r="A87" s="45"/>
      <c r="B87" s="73" t="s">
        <v>244</v>
      </c>
      <c r="C87" s="39"/>
      <c r="D87" s="74"/>
      <c r="E87" s="40"/>
      <c r="F87" s="40"/>
      <c r="G87" s="60"/>
      <c r="H87" s="61" t="s">
        <v>52</v>
      </c>
      <c r="I87" s="50" t="s">
        <v>53</v>
      </c>
      <c r="J87" s="26"/>
      <c r="K87" s="27"/>
      <c r="L87" s="28"/>
      <c r="M87" s="28"/>
      <c r="N87" s="28"/>
      <c r="O87" s="28"/>
      <c r="P87" s="28"/>
      <c r="Q87" s="28"/>
      <c r="R87" s="28"/>
      <c r="S87" s="28"/>
      <c r="T87" s="28"/>
      <c r="U87" s="28"/>
    </row>
    <row r="88" spans="1:21" ht="63" customHeight="1">
      <c r="A88" s="189" t="s">
        <v>245</v>
      </c>
      <c r="B88" s="190" t="s">
        <v>246</v>
      </c>
      <c r="C88" s="185" t="s">
        <v>17</v>
      </c>
      <c r="D88" s="59">
        <v>279.45999999999998</v>
      </c>
      <c r="E88" s="40">
        <v>14.57</v>
      </c>
      <c r="F88" s="40">
        <f>E88*(1+C$369)</f>
        <v>17.843878999999998</v>
      </c>
      <c r="G88" s="60">
        <f>D88*F88</f>
        <v>4986.6504253399989</v>
      </c>
      <c r="H88" s="62" t="s">
        <v>54</v>
      </c>
      <c r="I88" s="50" t="s">
        <v>55</v>
      </c>
      <c r="J88" s="26"/>
      <c r="K88" s="27"/>
      <c r="L88" s="28"/>
      <c r="M88" s="28"/>
      <c r="N88" s="28"/>
      <c r="O88" s="28"/>
      <c r="P88" s="28"/>
      <c r="Q88" s="28"/>
      <c r="R88" s="28"/>
      <c r="S88" s="28"/>
      <c r="T88" s="28"/>
      <c r="U88" s="28"/>
    </row>
    <row r="89" spans="1:21" ht="25.5" customHeight="1">
      <c r="A89" s="45"/>
      <c r="B89" s="38" t="s">
        <v>247</v>
      </c>
      <c r="C89" s="39"/>
      <c r="D89" s="59"/>
      <c r="E89" s="40"/>
      <c r="F89" s="40"/>
      <c r="G89" s="60"/>
      <c r="H89" s="82"/>
      <c r="I89" s="50"/>
      <c r="J89" s="26"/>
      <c r="K89" s="27"/>
      <c r="L89" s="28"/>
      <c r="M89" s="28"/>
      <c r="N89" s="28"/>
      <c r="O89" s="28"/>
      <c r="P89" s="28"/>
      <c r="Q89" s="28"/>
      <c r="R89" s="28"/>
      <c r="S89" s="28"/>
      <c r="T89" s="28"/>
      <c r="U89" s="28"/>
    </row>
    <row r="90" spans="1:21" ht="25.5" customHeight="1">
      <c r="A90" s="45"/>
      <c r="B90" s="182"/>
      <c r="C90" s="177"/>
      <c r="D90" s="216"/>
      <c r="E90" s="178"/>
      <c r="F90" s="178"/>
      <c r="G90" s="60"/>
      <c r="H90" s="82"/>
      <c r="I90" s="179"/>
      <c r="J90" s="183"/>
      <c r="K90" s="181"/>
      <c r="L90" s="181"/>
      <c r="M90" s="181"/>
      <c r="N90" s="181"/>
      <c r="O90" s="181"/>
      <c r="P90" s="181"/>
      <c r="Q90" s="181"/>
      <c r="R90" s="181"/>
      <c r="S90" s="181"/>
      <c r="T90" s="181"/>
      <c r="U90" s="181"/>
    </row>
    <row r="91" spans="1:21" ht="25.5" customHeight="1">
      <c r="A91" s="189" t="s">
        <v>248</v>
      </c>
      <c r="B91" s="184" t="s">
        <v>249</v>
      </c>
      <c r="C91" s="187" t="s">
        <v>17</v>
      </c>
      <c r="D91" s="216">
        <v>401.18</v>
      </c>
      <c r="E91" s="178">
        <v>70.92</v>
      </c>
      <c r="F91" s="178">
        <f>E91*(1+C$369)</f>
        <v>86.855723999999995</v>
      </c>
      <c r="G91" s="60">
        <f>D91*F91</f>
        <v>34844.779354319995</v>
      </c>
      <c r="H91" s="82"/>
      <c r="I91" s="179"/>
      <c r="J91" s="183"/>
      <c r="K91" s="181"/>
      <c r="L91" s="181"/>
      <c r="M91" s="181"/>
      <c r="N91" s="181"/>
      <c r="O91" s="181"/>
      <c r="P91" s="181"/>
      <c r="Q91" s="181"/>
      <c r="R91" s="181"/>
      <c r="S91" s="181"/>
      <c r="T91" s="181"/>
      <c r="U91" s="181"/>
    </row>
    <row r="92" spans="1:21" ht="53.25" customHeight="1">
      <c r="A92" s="189"/>
      <c r="B92" s="188" t="s">
        <v>250</v>
      </c>
      <c r="C92" s="177"/>
      <c r="D92" s="216"/>
      <c r="E92" s="178"/>
      <c r="F92" s="178"/>
      <c r="G92" s="60"/>
      <c r="H92" s="82"/>
      <c r="I92" s="179"/>
      <c r="J92" s="183"/>
      <c r="K92" s="181"/>
      <c r="L92" s="181"/>
      <c r="M92" s="181"/>
      <c r="N92" s="181"/>
      <c r="O92" s="181"/>
      <c r="P92" s="181"/>
      <c r="Q92" s="181"/>
      <c r="R92" s="181"/>
      <c r="S92" s="181"/>
      <c r="T92" s="181"/>
      <c r="U92" s="181"/>
    </row>
    <row r="93" spans="1:21" ht="15.75" customHeight="1">
      <c r="A93" s="45"/>
      <c r="B93" s="38"/>
      <c r="C93" s="37"/>
      <c r="D93" s="37"/>
      <c r="E93" s="80"/>
      <c r="F93" s="80"/>
      <c r="G93" s="81"/>
      <c r="H93" s="82"/>
      <c r="I93" s="50"/>
      <c r="J93" s="26"/>
      <c r="K93" s="27"/>
      <c r="L93" s="28"/>
      <c r="M93" s="28"/>
      <c r="N93" s="28"/>
      <c r="O93" s="28"/>
      <c r="P93" s="28"/>
      <c r="Q93" s="28"/>
      <c r="R93" s="28"/>
      <c r="S93" s="28"/>
      <c r="T93" s="28"/>
      <c r="U93" s="28"/>
    </row>
    <row r="94" spans="1:21" ht="18" customHeight="1">
      <c r="A94" s="207" t="s">
        <v>251</v>
      </c>
      <c r="B94" s="208" t="s">
        <v>252</v>
      </c>
      <c r="C94" s="196" t="s">
        <v>18</v>
      </c>
      <c r="D94" s="197"/>
      <c r="E94" s="198"/>
      <c r="F94" s="57"/>
      <c r="G94" s="65">
        <f>SUM(G97:G115)</f>
        <v>74521.931802980005</v>
      </c>
      <c r="H94" s="61"/>
      <c r="I94" s="50"/>
      <c r="J94" s="26"/>
      <c r="K94" s="27"/>
      <c r="L94" s="28"/>
      <c r="M94" s="28"/>
      <c r="N94" s="28"/>
      <c r="O94" s="28"/>
      <c r="P94" s="28"/>
      <c r="Q94" s="28"/>
      <c r="R94" s="28"/>
      <c r="S94" s="28"/>
      <c r="T94" s="28"/>
      <c r="U94" s="28"/>
    </row>
    <row r="95" spans="1:21" ht="18.75" customHeight="1">
      <c r="A95" s="209" t="s">
        <v>253</v>
      </c>
      <c r="B95" s="210" t="s">
        <v>254</v>
      </c>
      <c r="C95" s="39"/>
      <c r="D95" s="59"/>
      <c r="E95" s="40"/>
      <c r="F95" s="40"/>
      <c r="G95" s="60"/>
      <c r="H95" s="61"/>
      <c r="I95" s="50"/>
      <c r="J95" s="26"/>
      <c r="K95" s="27"/>
      <c r="L95" s="28"/>
      <c r="M95" s="28"/>
      <c r="N95" s="28"/>
      <c r="O95" s="28"/>
      <c r="P95" s="28"/>
      <c r="Q95" s="28"/>
      <c r="R95" s="28"/>
      <c r="S95" s="28"/>
      <c r="T95" s="28"/>
      <c r="U95" s="28"/>
    </row>
    <row r="96" spans="1:21" ht="18.75" customHeight="1">
      <c r="A96" s="45"/>
      <c r="B96" s="51"/>
      <c r="C96" s="39"/>
      <c r="D96" s="59"/>
      <c r="E96" s="40"/>
      <c r="F96" s="40"/>
      <c r="G96" s="60"/>
      <c r="H96" s="61"/>
      <c r="I96" s="50"/>
      <c r="J96" s="26"/>
      <c r="K96" s="27"/>
      <c r="L96" s="28"/>
      <c r="M96" s="28"/>
      <c r="N96" s="28"/>
      <c r="O96" s="28"/>
      <c r="P96" s="28"/>
      <c r="Q96" s="28"/>
      <c r="R96" s="28"/>
      <c r="S96" s="28"/>
      <c r="T96" s="28"/>
      <c r="U96" s="28"/>
    </row>
    <row r="97" spans="1:21" ht="52.5" customHeight="1">
      <c r="A97" s="45"/>
      <c r="B97" s="83" t="s">
        <v>255</v>
      </c>
      <c r="C97" s="185" t="s">
        <v>22</v>
      </c>
      <c r="D97" s="195">
        <v>440.72</v>
      </c>
      <c r="E97" s="40">
        <v>23.69</v>
      </c>
      <c r="F97" s="40">
        <f>E97*(1+C$369)</f>
        <v>29.013142999999999</v>
      </c>
      <c r="G97" s="60">
        <f>D97*F97</f>
        <v>12786.672382960001</v>
      </c>
      <c r="H97" s="61"/>
      <c r="I97" s="50"/>
      <c r="J97" s="36"/>
      <c r="K97" s="27"/>
      <c r="L97" s="28"/>
      <c r="M97" s="28"/>
      <c r="N97" s="28"/>
      <c r="O97" s="28"/>
      <c r="P97" s="28"/>
      <c r="Q97" s="28"/>
      <c r="R97" s="28"/>
      <c r="S97" s="28"/>
      <c r="T97" s="28"/>
      <c r="U97" s="28"/>
    </row>
    <row r="98" spans="1:21" ht="63" customHeight="1">
      <c r="A98" s="45"/>
      <c r="B98" s="38"/>
      <c r="C98" s="39"/>
      <c r="D98" s="59"/>
      <c r="E98" s="40"/>
      <c r="F98" s="40"/>
      <c r="G98" s="60"/>
      <c r="H98" s="61">
        <v>1</v>
      </c>
      <c r="I98" s="50" t="s">
        <v>56</v>
      </c>
      <c r="J98" s="26"/>
      <c r="K98" s="27"/>
      <c r="L98" s="28"/>
      <c r="M98" s="28"/>
      <c r="N98" s="28"/>
      <c r="O98" s="28"/>
      <c r="P98" s="28"/>
      <c r="Q98" s="28"/>
      <c r="R98" s="28"/>
      <c r="S98" s="28"/>
      <c r="T98" s="28"/>
      <c r="U98" s="28"/>
    </row>
    <row r="99" spans="1:21" ht="18.75" customHeight="1">
      <c r="A99" s="45"/>
      <c r="B99" s="38"/>
      <c r="C99" s="39"/>
      <c r="D99" s="59"/>
      <c r="E99" s="40"/>
      <c r="F99" s="40"/>
      <c r="G99" s="60"/>
      <c r="H99" s="61"/>
      <c r="I99" s="50"/>
      <c r="J99" s="26"/>
      <c r="K99" s="27"/>
      <c r="L99" s="28"/>
      <c r="M99" s="28"/>
      <c r="N99" s="28"/>
      <c r="O99" s="28"/>
      <c r="P99" s="28"/>
      <c r="Q99" s="28"/>
      <c r="R99" s="28"/>
      <c r="S99" s="28"/>
      <c r="T99" s="28"/>
      <c r="U99" s="28"/>
    </row>
    <row r="100" spans="1:21" ht="18.75" customHeight="1">
      <c r="A100" s="189" t="s">
        <v>229</v>
      </c>
      <c r="B100" s="217" t="s">
        <v>256</v>
      </c>
      <c r="C100" s="185" t="s">
        <v>17</v>
      </c>
      <c r="D100" s="74">
        <v>549.79</v>
      </c>
      <c r="E100" s="40">
        <v>57.92</v>
      </c>
      <c r="F100" s="40">
        <f>E100*(1+C$369)</f>
        <v>70.934623999999999</v>
      </c>
      <c r="G100" s="60">
        <f>D100*F100</f>
        <v>38999.146928959999</v>
      </c>
      <c r="H100" s="61">
        <v>1</v>
      </c>
      <c r="I100" s="50" t="s">
        <v>57</v>
      </c>
      <c r="J100" s="36"/>
      <c r="K100" s="27"/>
      <c r="L100" s="28"/>
      <c r="M100" s="28"/>
      <c r="N100" s="28"/>
      <c r="O100" s="28"/>
      <c r="P100" s="28"/>
      <c r="Q100" s="28"/>
      <c r="R100" s="28"/>
      <c r="S100" s="28"/>
      <c r="T100" s="28"/>
      <c r="U100" s="28"/>
    </row>
    <row r="101" spans="1:21" ht="63" customHeight="1">
      <c r="A101" s="45"/>
      <c r="B101" s="38" t="s">
        <v>257</v>
      </c>
      <c r="C101" s="39"/>
      <c r="D101" s="59"/>
      <c r="E101" s="40"/>
      <c r="F101" s="40"/>
      <c r="G101" s="60"/>
      <c r="H101" s="61"/>
      <c r="I101" s="50"/>
      <c r="J101" s="26"/>
      <c r="K101" s="27"/>
      <c r="L101" s="28"/>
      <c r="M101" s="28"/>
      <c r="N101" s="28"/>
      <c r="O101" s="28"/>
      <c r="P101" s="28"/>
      <c r="Q101" s="28"/>
      <c r="R101" s="28"/>
      <c r="S101" s="28"/>
      <c r="T101" s="28"/>
      <c r="U101" s="28"/>
    </row>
    <row r="102" spans="1:21" ht="18.75" customHeight="1">
      <c r="A102" s="45"/>
      <c r="B102" s="38"/>
      <c r="C102" s="39"/>
      <c r="D102" s="59"/>
      <c r="E102" s="40"/>
      <c r="F102" s="40"/>
      <c r="G102" s="46"/>
      <c r="H102" s="47"/>
      <c r="I102" s="50"/>
      <c r="J102" s="26"/>
      <c r="K102" s="27"/>
      <c r="L102" s="28"/>
      <c r="M102" s="28"/>
      <c r="N102" s="28"/>
      <c r="O102" s="28"/>
      <c r="P102" s="28"/>
      <c r="Q102" s="28"/>
      <c r="R102" s="28"/>
      <c r="S102" s="28"/>
      <c r="T102" s="28"/>
      <c r="U102" s="28"/>
    </row>
    <row r="103" spans="1:21" ht="18.75" customHeight="1">
      <c r="A103" s="45"/>
      <c r="B103" s="38"/>
      <c r="C103" s="39"/>
      <c r="D103" s="59"/>
      <c r="E103" s="40"/>
      <c r="F103" s="40"/>
      <c r="G103" s="46"/>
      <c r="H103" s="49"/>
      <c r="I103" s="50"/>
      <c r="J103" s="26"/>
      <c r="K103" s="27"/>
      <c r="L103" s="28"/>
      <c r="M103" s="28"/>
      <c r="N103" s="28"/>
      <c r="O103" s="28"/>
      <c r="P103" s="28"/>
      <c r="Q103" s="28"/>
      <c r="R103" s="28"/>
      <c r="S103" s="28"/>
      <c r="T103" s="28"/>
      <c r="U103" s="28"/>
    </row>
    <row r="104" spans="1:21" ht="28.5" customHeight="1">
      <c r="A104" s="189" t="s">
        <v>258</v>
      </c>
      <c r="B104" s="190" t="s">
        <v>259</v>
      </c>
      <c r="C104" s="185" t="s">
        <v>16</v>
      </c>
      <c r="D104" s="59">
        <v>66.63</v>
      </c>
      <c r="E104" s="40">
        <v>58.03</v>
      </c>
      <c r="F104" s="40">
        <v>98.92</v>
      </c>
      <c r="G104" s="46">
        <f>D104*F104</f>
        <v>6591.0396000000001</v>
      </c>
      <c r="H104" s="49">
        <v>3</v>
      </c>
      <c r="I104" s="50" t="s">
        <v>58</v>
      </c>
      <c r="J104" s="26"/>
      <c r="K104" s="27"/>
      <c r="L104" s="28"/>
      <c r="M104" s="28"/>
      <c r="N104" s="28"/>
      <c r="O104" s="28"/>
      <c r="P104" s="28"/>
      <c r="Q104" s="28"/>
      <c r="R104" s="28"/>
      <c r="S104" s="28"/>
      <c r="T104" s="28"/>
      <c r="U104" s="28"/>
    </row>
    <row r="105" spans="1:21" ht="39" customHeight="1">
      <c r="A105" s="45"/>
      <c r="B105" s="186" t="s">
        <v>260</v>
      </c>
      <c r="C105" s="39"/>
      <c r="D105" s="59"/>
      <c r="E105" s="40"/>
      <c r="F105" s="40"/>
      <c r="G105" s="46"/>
      <c r="H105" s="49"/>
      <c r="I105" s="50"/>
      <c r="J105" s="26"/>
      <c r="K105" s="27"/>
      <c r="L105" s="28"/>
      <c r="M105" s="28"/>
      <c r="N105" s="28"/>
      <c r="O105" s="28"/>
      <c r="P105" s="28"/>
      <c r="Q105" s="28"/>
      <c r="R105" s="28"/>
      <c r="S105" s="28"/>
      <c r="T105" s="28"/>
      <c r="U105" s="28"/>
    </row>
    <row r="106" spans="1:21" ht="31.5" customHeight="1">
      <c r="A106" s="189" t="s">
        <v>261</v>
      </c>
      <c r="B106" s="217" t="s">
        <v>262</v>
      </c>
      <c r="C106" s="185" t="s">
        <v>16</v>
      </c>
      <c r="D106" s="195">
        <v>66.63</v>
      </c>
      <c r="E106" s="40">
        <v>57.16</v>
      </c>
      <c r="F106" s="40">
        <f>E106*(1+C$369)</f>
        <v>70.003851999999995</v>
      </c>
      <c r="G106" s="46">
        <f>D106*F106</f>
        <v>4664.3566587599989</v>
      </c>
      <c r="H106" s="49"/>
      <c r="I106" s="50" t="s">
        <v>59</v>
      </c>
      <c r="J106" s="36"/>
      <c r="K106" s="27"/>
      <c r="L106" s="28"/>
      <c r="M106" s="28"/>
      <c r="N106" s="28"/>
      <c r="O106" s="28"/>
      <c r="P106" s="28"/>
      <c r="Q106" s="28"/>
      <c r="R106" s="28"/>
      <c r="S106" s="28"/>
      <c r="T106" s="28"/>
      <c r="U106" s="28"/>
    </row>
    <row r="107" spans="1:21" ht="64.5" customHeight="1">
      <c r="A107" s="45"/>
      <c r="B107" s="186" t="s">
        <v>263</v>
      </c>
      <c r="C107" s="39"/>
      <c r="D107" s="59"/>
      <c r="E107" s="40"/>
      <c r="F107" s="40"/>
      <c r="G107" s="46"/>
      <c r="H107" s="49"/>
      <c r="I107" s="50"/>
      <c r="J107" s="26"/>
      <c r="K107" s="27"/>
      <c r="L107" s="28"/>
      <c r="M107" s="28"/>
      <c r="N107" s="28"/>
      <c r="O107" s="28"/>
      <c r="P107" s="28"/>
      <c r="Q107" s="28"/>
      <c r="R107" s="28"/>
      <c r="S107" s="28"/>
      <c r="T107" s="28"/>
      <c r="U107" s="28"/>
    </row>
    <row r="108" spans="1:21" ht="18.75" customHeight="1">
      <c r="A108" s="45"/>
      <c r="B108" s="38"/>
      <c r="C108" s="39"/>
      <c r="D108" s="59"/>
      <c r="E108" s="40"/>
      <c r="F108" s="40"/>
      <c r="G108" s="46"/>
      <c r="H108" s="49"/>
      <c r="I108" s="50"/>
      <c r="J108" s="26"/>
      <c r="K108" s="27"/>
      <c r="L108" s="28"/>
      <c r="M108" s="28"/>
      <c r="N108" s="28"/>
      <c r="O108" s="28"/>
      <c r="P108" s="28"/>
      <c r="Q108" s="28"/>
      <c r="R108" s="28"/>
      <c r="S108" s="28"/>
      <c r="T108" s="28"/>
      <c r="U108" s="28"/>
    </row>
    <row r="109" spans="1:21" ht="18.75" customHeight="1">
      <c r="A109" s="189" t="s">
        <v>264</v>
      </c>
      <c r="B109" s="217" t="s">
        <v>265</v>
      </c>
      <c r="C109" s="185" t="s">
        <v>16</v>
      </c>
      <c r="D109" s="74">
        <v>99.7</v>
      </c>
      <c r="E109" s="40">
        <v>48.37</v>
      </c>
      <c r="F109" s="40">
        <f>E109*(1+C$369)</f>
        <v>59.238738999999995</v>
      </c>
      <c r="G109" s="46">
        <f>D109*F109</f>
        <v>5906.1022782999999</v>
      </c>
      <c r="H109" s="49"/>
      <c r="I109" s="50"/>
      <c r="J109" s="36"/>
      <c r="K109" s="27"/>
      <c r="L109" s="28"/>
      <c r="M109" s="28"/>
      <c r="N109" s="28"/>
      <c r="O109" s="28"/>
      <c r="P109" s="28"/>
      <c r="Q109" s="28"/>
      <c r="R109" s="28"/>
      <c r="S109" s="28"/>
      <c r="T109" s="28"/>
      <c r="U109" s="28"/>
    </row>
    <row r="110" spans="1:21" ht="47.25" customHeight="1">
      <c r="A110" s="45"/>
      <c r="B110" s="186" t="s">
        <v>266</v>
      </c>
      <c r="C110" s="39"/>
      <c r="D110" s="59"/>
      <c r="E110" s="40"/>
      <c r="F110" s="40"/>
      <c r="G110" s="46"/>
      <c r="H110" s="85"/>
      <c r="I110" s="50" t="s">
        <v>60</v>
      </c>
      <c r="J110" s="26"/>
      <c r="K110" s="27"/>
      <c r="L110" s="28"/>
      <c r="M110" s="28"/>
      <c r="N110" s="28"/>
      <c r="O110" s="28"/>
      <c r="P110" s="28"/>
      <c r="Q110" s="28"/>
      <c r="R110" s="28"/>
      <c r="S110" s="28"/>
      <c r="T110" s="28"/>
      <c r="U110" s="28"/>
    </row>
    <row r="111" spans="1:21" ht="18.75" customHeight="1">
      <c r="A111" s="45"/>
      <c r="B111" s="51"/>
      <c r="C111" s="39"/>
      <c r="D111" s="59"/>
      <c r="E111" s="40"/>
      <c r="F111" s="40"/>
      <c r="G111" s="46"/>
      <c r="H111" s="49"/>
      <c r="I111" s="50"/>
      <c r="J111" s="26"/>
      <c r="K111" s="27"/>
      <c r="L111" s="28"/>
      <c r="M111" s="28"/>
      <c r="N111" s="28"/>
      <c r="O111" s="28"/>
      <c r="P111" s="28"/>
      <c r="Q111" s="28"/>
      <c r="R111" s="28"/>
      <c r="S111" s="28"/>
      <c r="T111" s="28"/>
      <c r="U111" s="28"/>
    </row>
    <row r="112" spans="1:21" ht="18.75" customHeight="1">
      <c r="A112" s="189" t="s">
        <v>267</v>
      </c>
      <c r="B112" s="190" t="s">
        <v>268</v>
      </c>
      <c r="C112" s="185" t="s">
        <v>16</v>
      </c>
      <c r="D112" s="59">
        <v>122</v>
      </c>
      <c r="E112" s="40">
        <v>37.31</v>
      </c>
      <c r="F112" s="40">
        <f>E112*(1+C$369)</f>
        <v>45.693556999999998</v>
      </c>
      <c r="G112" s="46">
        <f>D112*F112</f>
        <v>5574.6139539999995</v>
      </c>
      <c r="H112" s="49"/>
      <c r="I112" s="50"/>
      <c r="J112" s="36"/>
      <c r="K112" s="27"/>
      <c r="L112" s="28"/>
      <c r="M112" s="28"/>
      <c r="N112" s="28"/>
      <c r="O112" s="28"/>
      <c r="P112" s="28"/>
      <c r="Q112" s="28"/>
      <c r="R112" s="28"/>
      <c r="S112" s="28"/>
      <c r="T112" s="28"/>
      <c r="U112" s="28"/>
    </row>
    <row r="113" spans="1:21" ht="47.25" customHeight="1">
      <c r="A113" s="45"/>
      <c r="B113" s="83" t="s">
        <v>269</v>
      </c>
      <c r="C113" s="39"/>
      <c r="D113" s="59"/>
      <c r="E113" s="40"/>
      <c r="F113" s="40"/>
      <c r="G113" s="46"/>
      <c r="H113" s="85"/>
      <c r="I113" s="50" t="s">
        <v>60</v>
      </c>
      <c r="J113" s="26"/>
      <c r="K113" s="27"/>
      <c r="L113" s="28"/>
      <c r="M113" s="28"/>
      <c r="N113" s="28"/>
      <c r="O113" s="28"/>
      <c r="P113" s="28"/>
      <c r="Q113" s="28"/>
      <c r="R113" s="28"/>
      <c r="S113" s="28"/>
      <c r="T113" s="28"/>
      <c r="U113" s="28"/>
    </row>
    <row r="114" spans="1:21" ht="18.75" customHeight="1">
      <c r="A114" s="45"/>
      <c r="B114" s="83"/>
      <c r="C114" s="39"/>
      <c r="D114" s="59"/>
      <c r="E114" s="40"/>
      <c r="F114" s="40"/>
      <c r="G114" s="46"/>
      <c r="H114" s="49"/>
      <c r="I114" s="50"/>
      <c r="J114" s="26"/>
      <c r="K114" s="27"/>
      <c r="L114" s="28"/>
      <c r="M114" s="28"/>
      <c r="N114" s="28"/>
      <c r="O114" s="28"/>
      <c r="P114" s="28"/>
      <c r="Q114" s="28"/>
      <c r="R114" s="28"/>
      <c r="S114" s="28"/>
      <c r="T114" s="28"/>
      <c r="U114" s="28"/>
    </row>
    <row r="115" spans="1:21" ht="18.75" customHeight="1">
      <c r="A115" s="45"/>
      <c r="B115" s="38"/>
      <c r="C115" s="39"/>
      <c r="D115" s="212"/>
      <c r="E115" s="40"/>
      <c r="F115" s="40"/>
      <c r="G115" s="46"/>
      <c r="H115" s="49"/>
      <c r="I115" s="50"/>
      <c r="J115" s="26"/>
      <c r="K115" s="27"/>
      <c r="L115" s="28"/>
      <c r="M115" s="28"/>
      <c r="N115" s="28"/>
      <c r="O115" s="28"/>
      <c r="P115" s="28"/>
      <c r="Q115" s="28"/>
      <c r="R115" s="28"/>
      <c r="S115" s="28"/>
      <c r="T115" s="28"/>
      <c r="U115" s="28"/>
    </row>
    <row r="116" spans="1:21" ht="18" customHeight="1">
      <c r="A116" s="72"/>
      <c r="B116" s="64"/>
      <c r="C116" s="196" t="s">
        <v>18</v>
      </c>
      <c r="D116" s="213"/>
      <c r="E116" s="69"/>
      <c r="F116" s="192"/>
      <c r="G116" s="194"/>
      <c r="H116" s="49"/>
      <c r="I116" s="50"/>
      <c r="J116" s="26"/>
      <c r="K116" s="27"/>
      <c r="L116" s="28"/>
      <c r="M116" s="28"/>
      <c r="N116" s="28"/>
      <c r="O116" s="28"/>
      <c r="P116" s="28"/>
      <c r="Q116" s="28"/>
      <c r="R116" s="28"/>
      <c r="S116" s="28"/>
      <c r="T116" s="28"/>
      <c r="U116" s="28"/>
    </row>
    <row r="117" spans="1:21" ht="18.75" customHeight="1">
      <c r="A117" s="207" t="s">
        <v>270</v>
      </c>
      <c r="B117" s="208" t="s">
        <v>271</v>
      </c>
      <c r="C117" s="39"/>
      <c r="D117" s="197"/>
      <c r="E117" s="198"/>
      <c r="F117" s="57"/>
      <c r="G117" s="23">
        <f>SUM(G120:G135)</f>
        <v>48706.54397739</v>
      </c>
      <c r="H117" s="49"/>
      <c r="I117" s="50"/>
      <c r="J117" s="26"/>
      <c r="K117" s="27"/>
      <c r="L117" s="28"/>
      <c r="M117" s="28"/>
      <c r="N117" s="28"/>
      <c r="O117" s="28"/>
      <c r="P117" s="28"/>
      <c r="Q117" s="28"/>
      <c r="R117" s="28"/>
      <c r="S117" s="28"/>
      <c r="T117" s="28"/>
      <c r="U117" s="28"/>
    </row>
    <row r="118" spans="1:21" ht="18.75" customHeight="1">
      <c r="A118" s="189" t="s">
        <v>272</v>
      </c>
      <c r="B118" s="190" t="s">
        <v>273</v>
      </c>
      <c r="C118" s="185"/>
      <c r="D118" s="77"/>
      <c r="E118" s="40"/>
      <c r="F118" s="40"/>
      <c r="G118" s="46"/>
      <c r="H118" s="49"/>
      <c r="I118" s="50"/>
      <c r="J118" s="36"/>
      <c r="K118" s="27"/>
      <c r="L118" s="28"/>
      <c r="M118" s="28"/>
      <c r="N118" s="28"/>
      <c r="O118" s="28"/>
      <c r="P118" s="28"/>
      <c r="Q118" s="28"/>
      <c r="R118" s="28"/>
      <c r="S118" s="28"/>
      <c r="T118" s="28"/>
      <c r="U118" s="28"/>
    </row>
    <row r="119" spans="1:21" ht="66" customHeight="1">
      <c r="A119" s="45"/>
      <c r="B119" s="186" t="s">
        <v>274</v>
      </c>
      <c r="C119" s="185" t="s">
        <v>17</v>
      </c>
      <c r="D119" s="59">
        <v>70.88</v>
      </c>
      <c r="E119" s="40">
        <v>665.62</v>
      </c>
      <c r="F119" s="40">
        <f>E119*(1+C$369)</f>
        <v>815.18481399999996</v>
      </c>
      <c r="G119" s="46">
        <f>D119*F119</f>
        <v>57780.299616319993</v>
      </c>
      <c r="H119" s="49" t="s">
        <v>61</v>
      </c>
      <c r="I119" s="50" t="s">
        <v>62</v>
      </c>
      <c r="J119" s="36"/>
      <c r="K119" s="27"/>
      <c r="L119" s="28"/>
      <c r="M119" s="28"/>
      <c r="N119" s="28"/>
      <c r="O119" s="28"/>
      <c r="P119" s="28"/>
      <c r="Q119" s="28"/>
      <c r="R119" s="28"/>
      <c r="S119" s="28"/>
      <c r="T119" s="28"/>
      <c r="U119" s="28"/>
    </row>
    <row r="120" spans="1:21" ht="43.5" customHeight="1">
      <c r="A120" s="189" t="s">
        <v>275</v>
      </c>
      <c r="B120" s="190" t="s">
        <v>276</v>
      </c>
      <c r="C120" s="185" t="s">
        <v>7</v>
      </c>
      <c r="D120" s="195">
        <v>18</v>
      </c>
      <c r="E120" s="40">
        <v>752.44</v>
      </c>
      <c r="F120" s="40">
        <f>E120*(1+C$369)</f>
        <v>921.51326800000004</v>
      </c>
      <c r="G120" s="46">
        <f>D120*F120</f>
        <v>16587.238824</v>
      </c>
      <c r="H120" s="49"/>
      <c r="I120" s="50"/>
      <c r="J120" s="26"/>
      <c r="K120" s="27"/>
      <c r="L120" s="28"/>
      <c r="M120" s="28"/>
      <c r="N120" s="28"/>
      <c r="O120" s="28"/>
      <c r="P120" s="28"/>
      <c r="Q120" s="28"/>
      <c r="R120" s="28"/>
      <c r="S120" s="28"/>
      <c r="T120" s="28"/>
      <c r="U120" s="28"/>
    </row>
    <row r="121" spans="1:21" ht="66" customHeight="1">
      <c r="A121" s="45"/>
      <c r="B121" s="38" t="s">
        <v>277</v>
      </c>
      <c r="C121" s="39"/>
      <c r="D121" s="59"/>
      <c r="E121" s="40"/>
      <c r="F121" s="40"/>
      <c r="G121" s="46"/>
      <c r="H121" s="49"/>
      <c r="I121" s="50"/>
      <c r="J121" s="26"/>
      <c r="K121" s="27"/>
      <c r="L121" s="28"/>
      <c r="M121" s="28"/>
      <c r="N121" s="28"/>
      <c r="O121" s="28"/>
      <c r="P121" s="28"/>
      <c r="Q121" s="28"/>
      <c r="R121" s="28"/>
      <c r="S121" s="28"/>
      <c r="T121" s="28"/>
      <c r="U121" s="28"/>
    </row>
    <row r="122" spans="1:21" ht="31.5" customHeight="1">
      <c r="A122" s="189" t="s">
        <v>278</v>
      </c>
      <c r="B122" s="190" t="s">
        <v>279</v>
      </c>
      <c r="C122" s="39"/>
      <c r="D122" s="59"/>
      <c r="E122" s="40"/>
      <c r="F122" s="40"/>
      <c r="G122" s="46"/>
      <c r="H122" s="49" t="s">
        <v>63</v>
      </c>
      <c r="I122" s="50" t="s">
        <v>64</v>
      </c>
      <c r="J122" s="36"/>
      <c r="K122" s="27"/>
      <c r="L122" s="28"/>
      <c r="M122" s="28"/>
      <c r="N122" s="28"/>
      <c r="O122" s="28"/>
      <c r="P122" s="28"/>
      <c r="Q122" s="28"/>
      <c r="R122" s="28"/>
      <c r="S122" s="28"/>
      <c r="T122" s="28"/>
      <c r="U122" s="28"/>
    </row>
    <row r="123" spans="1:21" ht="94.5" customHeight="1">
      <c r="A123" s="45"/>
      <c r="B123" s="38" t="s">
        <v>280</v>
      </c>
      <c r="C123" s="185" t="s">
        <v>17</v>
      </c>
      <c r="D123" s="59">
        <v>9.2799999999999994</v>
      </c>
      <c r="E123" s="40">
        <v>682.42</v>
      </c>
      <c r="F123" s="40">
        <f>E123*(1+C$369)</f>
        <v>835.75977399999988</v>
      </c>
      <c r="G123" s="46">
        <f>D123*F123</f>
        <v>7755.8507027199985</v>
      </c>
      <c r="H123" s="49"/>
      <c r="I123" s="50"/>
      <c r="J123" s="26"/>
      <c r="K123" s="27"/>
      <c r="L123" s="28"/>
      <c r="M123" s="28"/>
      <c r="N123" s="28"/>
      <c r="O123" s="28"/>
      <c r="P123" s="28"/>
      <c r="Q123" s="28"/>
      <c r="R123" s="28"/>
      <c r="S123" s="28"/>
      <c r="T123" s="28"/>
      <c r="U123" s="28"/>
    </row>
    <row r="124" spans="1:21" ht="18.75" customHeight="1">
      <c r="A124" s="189" t="s">
        <v>281</v>
      </c>
      <c r="B124" s="217" t="s">
        <v>282</v>
      </c>
      <c r="C124" s="185" t="s">
        <v>7</v>
      </c>
      <c r="D124" s="59">
        <v>1</v>
      </c>
      <c r="E124" s="40">
        <v>922.35</v>
      </c>
      <c r="F124" s="40">
        <f>E124*(1+C$369)</f>
        <v>1129.6020449999999</v>
      </c>
      <c r="G124" s="46">
        <f>D124*F124</f>
        <v>1129.6020449999999</v>
      </c>
      <c r="H124" s="49">
        <v>1</v>
      </c>
      <c r="I124" s="50" t="s">
        <v>57</v>
      </c>
      <c r="J124" s="36"/>
      <c r="K124" s="27"/>
      <c r="L124" s="28"/>
      <c r="M124" s="28"/>
      <c r="N124" s="28"/>
      <c r="O124" s="28"/>
      <c r="P124" s="28"/>
      <c r="Q124" s="28"/>
      <c r="R124" s="28"/>
      <c r="S124" s="28"/>
      <c r="T124" s="28"/>
      <c r="U124" s="28"/>
    </row>
    <row r="125" spans="1:21" ht="63" customHeight="1">
      <c r="A125" s="45"/>
      <c r="B125" s="186" t="s">
        <v>283</v>
      </c>
      <c r="C125" s="39"/>
      <c r="D125" s="74"/>
      <c r="E125" s="40"/>
      <c r="F125" s="40"/>
      <c r="G125" s="46"/>
      <c r="H125" s="49"/>
      <c r="I125" s="50"/>
      <c r="J125" s="26"/>
      <c r="K125" s="27"/>
      <c r="L125" s="28"/>
      <c r="M125" s="28"/>
      <c r="N125" s="28"/>
      <c r="O125" s="28"/>
      <c r="P125" s="28"/>
      <c r="Q125" s="28"/>
      <c r="R125" s="28"/>
      <c r="S125" s="28"/>
      <c r="T125" s="28"/>
      <c r="U125" s="28"/>
    </row>
    <row r="126" spans="1:21" ht="18.75" customHeight="1">
      <c r="A126" s="45"/>
      <c r="B126" s="38"/>
      <c r="C126" s="39"/>
      <c r="D126" s="59"/>
      <c r="E126" s="40"/>
      <c r="F126" s="40"/>
      <c r="G126" s="46"/>
      <c r="H126" s="49"/>
      <c r="I126" s="50"/>
      <c r="J126" s="26"/>
      <c r="K126" s="27"/>
      <c r="L126" s="28"/>
      <c r="M126" s="28"/>
      <c r="N126" s="28"/>
      <c r="O126" s="28"/>
      <c r="P126" s="28"/>
      <c r="Q126" s="28"/>
      <c r="R126" s="28"/>
      <c r="S126" s="28"/>
      <c r="T126" s="28"/>
      <c r="U126" s="28"/>
    </row>
    <row r="127" spans="1:21" ht="18.75" customHeight="1">
      <c r="A127" s="189" t="s">
        <v>284</v>
      </c>
      <c r="B127" s="190" t="s">
        <v>286</v>
      </c>
      <c r="C127" s="185" t="s">
        <v>7</v>
      </c>
      <c r="D127" s="59">
        <v>1</v>
      </c>
      <c r="E127" s="40">
        <v>1120.44</v>
      </c>
      <c r="F127" s="218">
        <f>E127*(1+C$369)</f>
        <v>1372.2028679999999</v>
      </c>
      <c r="G127" s="46">
        <f>D127*F127</f>
        <v>1372.2028679999999</v>
      </c>
      <c r="H127" s="34"/>
      <c r="I127" s="50"/>
      <c r="J127" s="26"/>
      <c r="K127" s="27"/>
      <c r="L127" s="28"/>
      <c r="M127" s="28"/>
      <c r="N127" s="28"/>
      <c r="O127" s="28"/>
      <c r="P127" s="28"/>
      <c r="Q127" s="28"/>
      <c r="R127" s="28"/>
      <c r="S127" s="28"/>
      <c r="T127" s="28"/>
      <c r="U127" s="28"/>
    </row>
    <row r="128" spans="1:21" ht="94.5" customHeight="1">
      <c r="A128" s="45"/>
      <c r="B128" s="186" t="s">
        <v>285</v>
      </c>
      <c r="C128" s="39"/>
      <c r="D128" s="59"/>
      <c r="E128" s="40"/>
      <c r="F128" s="40"/>
      <c r="G128" s="46"/>
      <c r="H128" s="61"/>
      <c r="I128" s="50"/>
      <c r="J128" s="26"/>
      <c r="K128" s="27"/>
      <c r="L128" s="28"/>
      <c r="M128" s="28"/>
      <c r="N128" s="28"/>
      <c r="O128" s="28"/>
      <c r="P128" s="28"/>
      <c r="Q128" s="28"/>
      <c r="R128" s="28"/>
      <c r="S128" s="28"/>
      <c r="T128" s="28"/>
      <c r="U128" s="28"/>
    </row>
    <row r="129" spans="1:21" ht="18.75" customHeight="1">
      <c r="A129" s="45"/>
      <c r="B129" s="79"/>
      <c r="C129" s="39"/>
      <c r="D129" s="59"/>
      <c r="E129" s="40"/>
      <c r="F129" s="40"/>
      <c r="G129" s="60"/>
      <c r="H129" s="61"/>
      <c r="I129" s="50"/>
      <c r="J129" s="26"/>
      <c r="K129" s="27"/>
      <c r="L129" s="28"/>
      <c r="M129" s="28"/>
      <c r="N129" s="28"/>
      <c r="O129" s="28"/>
      <c r="P129" s="28"/>
      <c r="Q129" s="28"/>
      <c r="R129" s="28"/>
      <c r="S129" s="28"/>
      <c r="T129" s="28"/>
      <c r="U129" s="28"/>
    </row>
    <row r="130" spans="1:21" ht="29.25" customHeight="1">
      <c r="A130" s="189" t="s">
        <v>287</v>
      </c>
      <c r="B130" s="217" t="s">
        <v>288</v>
      </c>
      <c r="C130" s="185" t="s">
        <v>17</v>
      </c>
      <c r="D130" s="59">
        <v>24.17</v>
      </c>
      <c r="E130" s="40">
        <v>569.78</v>
      </c>
      <c r="F130" s="40">
        <f>E130*(1+C$369)</f>
        <v>697.8095659999999</v>
      </c>
      <c r="G130" s="60">
        <f>D130*F130</f>
        <v>16866.057210219999</v>
      </c>
      <c r="H130" s="62" t="s">
        <v>65</v>
      </c>
      <c r="I130" s="50" t="s">
        <v>60</v>
      </c>
      <c r="J130" s="36"/>
      <c r="K130" s="27"/>
      <c r="L130" s="28"/>
      <c r="M130" s="28"/>
      <c r="N130" s="28"/>
      <c r="O130" s="28"/>
      <c r="P130" s="28"/>
      <c r="Q130" s="28"/>
      <c r="R130" s="28"/>
      <c r="S130" s="28"/>
      <c r="T130" s="28"/>
      <c r="U130" s="28"/>
    </row>
    <row r="131" spans="1:21" ht="27" customHeight="1">
      <c r="A131" s="45"/>
      <c r="B131" s="83" t="s">
        <v>289</v>
      </c>
      <c r="C131" s="39"/>
      <c r="D131" s="74"/>
      <c r="E131" s="40"/>
      <c r="F131" s="40"/>
      <c r="G131" s="60"/>
      <c r="H131" s="87"/>
      <c r="I131" s="50"/>
      <c r="J131" s="26"/>
      <c r="K131" s="27"/>
      <c r="L131" s="28"/>
      <c r="M131" s="28"/>
      <c r="N131" s="28"/>
      <c r="O131" s="28"/>
      <c r="P131" s="28"/>
      <c r="Q131" s="28"/>
      <c r="R131" s="28"/>
      <c r="S131" s="28"/>
      <c r="T131" s="28"/>
      <c r="U131" s="28"/>
    </row>
    <row r="132" spans="1:21" ht="33.75" customHeight="1">
      <c r="A132" s="189" t="s">
        <v>290</v>
      </c>
      <c r="B132" s="217" t="s">
        <v>291</v>
      </c>
      <c r="C132" s="185" t="s">
        <v>16</v>
      </c>
      <c r="D132" s="59">
        <v>20.69</v>
      </c>
      <c r="E132" s="40">
        <v>197.15</v>
      </c>
      <c r="F132" s="40">
        <f>E132*(1+C$369)</f>
        <v>241.44960499999999</v>
      </c>
      <c r="G132" s="60">
        <f>D132*F132</f>
        <v>4995.5923274500001</v>
      </c>
      <c r="H132" s="62" t="s">
        <v>66</v>
      </c>
      <c r="I132" s="50" t="s">
        <v>60</v>
      </c>
      <c r="J132" s="36"/>
      <c r="K132" s="27"/>
      <c r="L132" s="28"/>
      <c r="M132" s="28"/>
      <c r="N132" s="28"/>
      <c r="O132" s="28"/>
      <c r="P132" s="28"/>
      <c r="Q132" s="28"/>
      <c r="R132" s="28"/>
      <c r="S132" s="28"/>
      <c r="T132" s="28"/>
      <c r="U132" s="28"/>
    </row>
    <row r="133" spans="1:21" ht="37.5" customHeight="1">
      <c r="A133" s="45"/>
      <c r="B133" s="186" t="s">
        <v>292</v>
      </c>
      <c r="C133" s="39"/>
      <c r="D133" s="59"/>
      <c r="E133" s="40"/>
      <c r="F133" s="40"/>
      <c r="G133" s="60"/>
      <c r="H133" s="62" t="s">
        <v>67</v>
      </c>
      <c r="I133" s="50" t="s">
        <v>57</v>
      </c>
      <c r="J133" s="36"/>
      <c r="K133" s="27"/>
      <c r="L133" s="28"/>
      <c r="M133" s="28"/>
      <c r="N133" s="28"/>
      <c r="O133" s="28"/>
      <c r="P133" s="28"/>
      <c r="Q133" s="28"/>
      <c r="R133" s="28"/>
      <c r="S133" s="28"/>
      <c r="T133" s="28"/>
      <c r="U133" s="28"/>
    </row>
    <row r="134" spans="1:21" ht="18.75" customHeight="1">
      <c r="A134" s="45"/>
      <c r="B134" s="38"/>
      <c r="C134" s="39"/>
      <c r="D134" s="59"/>
      <c r="E134" s="40"/>
      <c r="F134" s="40"/>
      <c r="G134" s="60"/>
      <c r="H134" s="61"/>
      <c r="I134" s="50"/>
      <c r="J134" s="26"/>
      <c r="K134" s="27"/>
      <c r="L134" s="28"/>
      <c r="M134" s="28"/>
      <c r="N134" s="28"/>
      <c r="O134" s="28"/>
      <c r="P134" s="28"/>
      <c r="Q134" s="28"/>
      <c r="R134" s="28"/>
      <c r="S134" s="28"/>
      <c r="T134" s="28"/>
      <c r="U134" s="28"/>
    </row>
    <row r="135" spans="1:21" ht="18" customHeight="1">
      <c r="A135" s="72"/>
      <c r="B135" s="75"/>
      <c r="C135" s="58"/>
      <c r="D135" s="59"/>
      <c r="E135" s="40"/>
      <c r="F135" s="40"/>
      <c r="G135" s="46"/>
      <c r="H135" s="49"/>
      <c r="I135" s="50"/>
      <c r="J135" s="26"/>
      <c r="K135" s="27"/>
      <c r="L135" s="28"/>
      <c r="M135" s="28"/>
      <c r="N135" s="28"/>
      <c r="O135" s="28"/>
      <c r="P135" s="28"/>
      <c r="Q135" s="28"/>
      <c r="R135" s="28"/>
      <c r="S135" s="28"/>
      <c r="T135" s="28"/>
      <c r="U135" s="28"/>
    </row>
    <row r="136" spans="1:21" ht="18.75" customHeight="1">
      <c r="A136" s="207" t="s">
        <v>293</v>
      </c>
      <c r="B136" s="208" t="s">
        <v>294</v>
      </c>
      <c r="C136" s="39"/>
      <c r="D136" s="197"/>
      <c r="E136" s="198"/>
      <c r="F136" s="57"/>
      <c r="G136" s="23">
        <f>SUM(G139:G146)</f>
        <v>22300.182887939998</v>
      </c>
      <c r="H136" s="49"/>
      <c r="I136" s="50"/>
      <c r="J136" s="26"/>
      <c r="K136" s="27"/>
      <c r="L136" s="28"/>
      <c r="M136" s="28"/>
      <c r="N136" s="28"/>
      <c r="O136" s="28"/>
      <c r="P136" s="28"/>
      <c r="Q136" s="28"/>
      <c r="R136" s="28"/>
      <c r="S136" s="28"/>
      <c r="T136" s="28"/>
      <c r="U136" s="28"/>
    </row>
    <row r="137" spans="1:21" ht="18.75" customHeight="1">
      <c r="A137" s="45"/>
      <c r="B137" s="38"/>
      <c r="C137" s="39"/>
      <c r="D137" s="77"/>
      <c r="E137" s="40"/>
      <c r="F137" s="40"/>
      <c r="G137" s="46"/>
      <c r="H137" s="49"/>
      <c r="I137" s="50"/>
      <c r="J137" s="26"/>
      <c r="K137" s="27"/>
      <c r="L137" s="28"/>
      <c r="M137" s="28"/>
      <c r="N137" s="28"/>
      <c r="O137" s="28"/>
      <c r="P137" s="28"/>
      <c r="Q137" s="28"/>
      <c r="R137" s="28"/>
      <c r="S137" s="28"/>
      <c r="T137" s="28"/>
      <c r="U137" s="28"/>
    </row>
    <row r="138" spans="1:21" ht="18.75" customHeight="1">
      <c r="A138" s="189" t="s">
        <v>295</v>
      </c>
      <c r="B138" s="217" t="s">
        <v>298</v>
      </c>
      <c r="C138" s="185" t="s">
        <v>17</v>
      </c>
      <c r="D138" s="59">
        <v>773.45</v>
      </c>
      <c r="E138" s="40">
        <v>14.97</v>
      </c>
      <c r="F138" s="40">
        <f>E138*(1+C$369)</f>
        <v>18.333759000000001</v>
      </c>
      <c r="G138" s="46">
        <f>D138*F138</f>
        <v>14180.245898550002</v>
      </c>
      <c r="H138" s="49"/>
      <c r="I138" s="50"/>
      <c r="J138" s="26"/>
      <c r="K138" s="27"/>
      <c r="L138" s="28"/>
      <c r="M138" s="28"/>
      <c r="N138" s="28"/>
      <c r="O138" s="28"/>
      <c r="P138" s="28"/>
      <c r="Q138" s="28"/>
      <c r="R138" s="28"/>
      <c r="S138" s="28"/>
      <c r="T138" s="28"/>
      <c r="U138" s="28"/>
    </row>
    <row r="139" spans="1:21" ht="18.75" customHeight="1">
      <c r="A139" s="45"/>
      <c r="B139" s="186" t="s">
        <v>296</v>
      </c>
      <c r="C139" s="39"/>
      <c r="D139" s="59"/>
      <c r="E139" s="40"/>
      <c r="F139" s="40"/>
      <c r="G139" s="46"/>
      <c r="H139" s="49" t="s">
        <v>68</v>
      </c>
      <c r="I139" s="50" t="s">
        <v>69</v>
      </c>
      <c r="J139" s="36"/>
      <c r="K139" s="27"/>
      <c r="L139" s="28"/>
      <c r="M139" s="28"/>
      <c r="N139" s="28"/>
      <c r="O139" s="28"/>
      <c r="P139" s="28"/>
      <c r="Q139" s="28"/>
      <c r="R139" s="28"/>
      <c r="S139" s="28"/>
      <c r="T139" s="28"/>
      <c r="U139" s="28"/>
    </row>
    <row r="140" spans="1:21" ht="42.75" customHeight="1">
      <c r="A140" s="189" t="s">
        <v>297</v>
      </c>
      <c r="B140" s="190" t="s">
        <v>299</v>
      </c>
      <c r="C140" s="39"/>
      <c r="D140" s="195"/>
      <c r="E140" s="40"/>
      <c r="F140" s="40"/>
      <c r="G140" s="46"/>
      <c r="H140" s="49"/>
      <c r="I140" s="50"/>
      <c r="J140" s="26"/>
      <c r="K140" s="27"/>
      <c r="L140" s="28"/>
      <c r="M140" s="28"/>
      <c r="N140" s="28"/>
      <c r="O140" s="28"/>
      <c r="P140" s="28"/>
      <c r="Q140" s="28"/>
      <c r="R140" s="28"/>
      <c r="S140" s="28"/>
      <c r="T140" s="28"/>
      <c r="U140" s="28"/>
    </row>
    <row r="141" spans="1:21" ht="28.5" customHeight="1">
      <c r="A141" s="45"/>
      <c r="B141" s="186" t="s">
        <v>300</v>
      </c>
      <c r="C141" s="39"/>
      <c r="D141" s="59"/>
      <c r="E141" s="40"/>
      <c r="F141" s="40"/>
      <c r="G141" s="46"/>
      <c r="H141" s="49" t="s">
        <v>70</v>
      </c>
      <c r="I141" s="50" t="s">
        <v>71</v>
      </c>
      <c r="J141" s="26"/>
      <c r="K141" s="27"/>
      <c r="L141" s="28"/>
      <c r="M141" s="28"/>
      <c r="N141" s="28"/>
      <c r="O141" s="28"/>
      <c r="P141" s="28"/>
      <c r="Q141" s="28"/>
      <c r="R141" s="28"/>
      <c r="S141" s="28"/>
      <c r="T141" s="28"/>
      <c r="U141" s="28"/>
    </row>
    <row r="142" spans="1:21" ht="18.75" customHeight="1">
      <c r="A142" s="45"/>
      <c r="B142" s="38"/>
      <c r="C142" s="185" t="s">
        <v>17</v>
      </c>
      <c r="D142" s="59">
        <v>485.75</v>
      </c>
      <c r="E142" s="40">
        <v>17.760000000000002</v>
      </c>
      <c r="F142" s="40">
        <f>E142*(1+C$369)</f>
        <v>21.750672000000002</v>
      </c>
      <c r="G142" s="46">
        <f>D142*F142</f>
        <v>10565.388924000001</v>
      </c>
      <c r="H142" s="49"/>
      <c r="I142" s="50"/>
      <c r="J142" s="26"/>
      <c r="K142" s="27"/>
      <c r="L142" s="28"/>
      <c r="M142" s="28"/>
      <c r="N142" s="28"/>
      <c r="O142" s="28"/>
      <c r="P142" s="28"/>
      <c r="Q142" s="28"/>
      <c r="R142" s="28"/>
      <c r="S142" s="28"/>
      <c r="T142" s="28"/>
      <c r="U142" s="28"/>
    </row>
    <row r="143" spans="1:21" ht="18.75" customHeight="1">
      <c r="A143" s="189" t="s">
        <v>301</v>
      </c>
      <c r="B143" s="190" t="s">
        <v>168</v>
      </c>
      <c r="C143" s="39"/>
      <c r="D143" s="59"/>
      <c r="E143" s="40"/>
      <c r="F143" s="40"/>
      <c r="G143" s="46"/>
      <c r="H143" s="49"/>
      <c r="I143" s="50"/>
      <c r="J143" s="36"/>
      <c r="K143" s="27"/>
      <c r="L143" s="28"/>
      <c r="M143" s="28"/>
      <c r="N143" s="28"/>
      <c r="O143" s="28"/>
      <c r="P143" s="28"/>
      <c r="Q143" s="28"/>
      <c r="R143" s="28"/>
      <c r="S143" s="28"/>
      <c r="T143" s="28"/>
      <c r="U143" s="28"/>
    </row>
    <row r="144" spans="1:21" ht="78.75" customHeight="1">
      <c r="A144" s="45"/>
      <c r="B144" s="186" t="s">
        <v>302</v>
      </c>
      <c r="C144" s="185" t="s">
        <v>17</v>
      </c>
      <c r="D144" s="195">
        <v>474.58</v>
      </c>
      <c r="E144" s="40">
        <v>20.190000000000001</v>
      </c>
      <c r="F144" s="40">
        <f>E144*(1+C$369)</f>
        <v>24.726693000000001</v>
      </c>
      <c r="G144" s="46">
        <f>D144*F144</f>
        <v>11734.793963939999</v>
      </c>
      <c r="H144" s="49"/>
      <c r="I144" s="50" t="s">
        <v>72</v>
      </c>
      <c r="J144" s="26"/>
      <c r="K144" s="27"/>
      <c r="L144" s="28"/>
      <c r="M144" s="28"/>
      <c r="N144" s="28"/>
      <c r="O144" s="28"/>
      <c r="P144" s="28"/>
      <c r="Q144" s="28"/>
      <c r="R144" s="28"/>
      <c r="S144" s="28"/>
      <c r="T144" s="28"/>
      <c r="U144" s="28"/>
    </row>
    <row r="145" spans="1:21" ht="18.75" customHeight="1">
      <c r="A145" s="45"/>
      <c r="B145" s="38"/>
      <c r="C145" s="39"/>
      <c r="D145" s="59"/>
      <c r="E145" s="40"/>
      <c r="F145" s="40"/>
      <c r="G145" s="46"/>
      <c r="H145" s="49"/>
      <c r="I145" s="50"/>
      <c r="J145" s="36"/>
      <c r="K145" s="27"/>
      <c r="L145" s="28"/>
      <c r="M145" s="28"/>
      <c r="N145" s="28"/>
      <c r="O145" s="28"/>
      <c r="P145" s="28"/>
      <c r="Q145" s="28"/>
      <c r="R145" s="28"/>
      <c r="S145" s="28"/>
      <c r="T145" s="28"/>
      <c r="U145" s="28"/>
    </row>
    <row r="146" spans="1:21" ht="19.5" customHeight="1">
      <c r="A146" s="88"/>
      <c r="B146" s="38"/>
      <c r="C146" s="39"/>
      <c r="D146" s="59"/>
      <c r="E146" s="89"/>
      <c r="F146" s="40"/>
      <c r="G146" s="46"/>
      <c r="H146" s="49"/>
      <c r="I146" s="50"/>
      <c r="J146" s="36"/>
      <c r="K146" s="27"/>
      <c r="L146" s="28"/>
      <c r="M146" s="28"/>
      <c r="N146" s="28"/>
      <c r="O146" s="28"/>
      <c r="P146" s="28"/>
      <c r="Q146" s="28"/>
      <c r="R146" s="28"/>
      <c r="S146" s="28"/>
      <c r="T146" s="28"/>
      <c r="U146" s="28"/>
    </row>
    <row r="147" spans="1:21" ht="18.75" customHeight="1">
      <c r="A147" s="45"/>
      <c r="B147" s="51"/>
      <c r="C147" s="196" t="s">
        <v>18</v>
      </c>
      <c r="D147" s="59"/>
      <c r="E147" s="40"/>
      <c r="F147" s="40"/>
      <c r="G147" s="46"/>
      <c r="H147" s="49"/>
      <c r="I147" s="50"/>
      <c r="J147" s="36"/>
      <c r="K147" s="27"/>
      <c r="L147" s="28"/>
      <c r="M147" s="28"/>
      <c r="N147" s="28"/>
      <c r="O147" s="28"/>
      <c r="P147" s="28"/>
      <c r="Q147" s="28"/>
      <c r="R147" s="28"/>
      <c r="S147" s="28"/>
      <c r="T147" s="28"/>
      <c r="U147" s="28"/>
    </row>
    <row r="148" spans="1:21" ht="18.75" customHeight="1">
      <c r="A148" s="72"/>
      <c r="B148" s="75"/>
      <c r="C148" s="58"/>
      <c r="D148" s="59"/>
      <c r="E148" s="40"/>
      <c r="F148" s="40"/>
      <c r="G148" s="46"/>
      <c r="H148" s="49"/>
      <c r="I148" s="50"/>
      <c r="J148" s="26"/>
      <c r="K148" s="27"/>
      <c r="L148" s="28"/>
      <c r="M148" s="28"/>
      <c r="N148" s="28"/>
      <c r="O148" s="28"/>
      <c r="P148" s="28"/>
      <c r="Q148" s="28"/>
      <c r="R148" s="28"/>
      <c r="S148" s="28"/>
      <c r="T148" s="28"/>
      <c r="U148" s="28"/>
    </row>
    <row r="149" spans="1:21" ht="18.75" customHeight="1">
      <c r="A149" s="207" t="s">
        <v>303</v>
      </c>
      <c r="B149" s="19" t="s">
        <v>304</v>
      </c>
      <c r="C149" s="39"/>
      <c r="D149" s="197"/>
      <c r="E149" s="198"/>
      <c r="F149" s="57"/>
      <c r="G149" s="23">
        <f>SUM(G150:G162)</f>
        <v>13217.863534260001</v>
      </c>
      <c r="H149" s="49"/>
      <c r="I149" s="50"/>
      <c r="J149" s="26"/>
      <c r="K149" s="27"/>
      <c r="L149" s="28"/>
      <c r="M149" s="28"/>
      <c r="N149" s="28"/>
      <c r="O149" s="28"/>
      <c r="P149" s="28"/>
      <c r="Q149" s="28"/>
      <c r="R149" s="28"/>
      <c r="S149" s="28"/>
      <c r="T149" s="28"/>
      <c r="U149" s="28"/>
    </row>
    <row r="150" spans="1:21" ht="18.75" customHeight="1">
      <c r="A150" s="45" t="s">
        <v>305</v>
      </c>
      <c r="B150" s="190" t="s">
        <v>306</v>
      </c>
      <c r="C150" s="39"/>
      <c r="D150" s="77"/>
      <c r="E150" s="40"/>
      <c r="F150" s="40"/>
      <c r="G150" s="46"/>
      <c r="H150" s="85"/>
      <c r="I150" s="50"/>
      <c r="J150" s="26"/>
      <c r="K150" s="27"/>
      <c r="L150" s="28"/>
      <c r="M150" s="28"/>
      <c r="N150" s="28"/>
      <c r="O150" s="28"/>
      <c r="P150" s="28"/>
      <c r="Q150" s="28"/>
      <c r="R150" s="28"/>
      <c r="S150" s="28"/>
      <c r="T150" s="28"/>
      <c r="U150" s="28"/>
    </row>
    <row r="151" spans="1:21" ht="33" customHeight="1">
      <c r="A151" s="45"/>
      <c r="B151" s="222" t="s">
        <v>307</v>
      </c>
      <c r="C151" s="185" t="s">
        <v>16</v>
      </c>
      <c r="D151" s="59">
        <v>41.93</v>
      </c>
      <c r="E151" s="40">
        <v>24.77</v>
      </c>
      <c r="F151" s="40">
        <f>E151*(1+C$369)</f>
        <v>30.335818999999997</v>
      </c>
      <c r="G151" s="46">
        <f>D151*F151</f>
        <v>1271.9808906699998</v>
      </c>
      <c r="H151" s="49"/>
      <c r="I151" s="50"/>
      <c r="J151" s="26"/>
      <c r="K151" s="27"/>
      <c r="L151" s="28"/>
      <c r="M151" s="28"/>
      <c r="N151" s="28"/>
      <c r="O151" s="28"/>
      <c r="P151" s="28"/>
      <c r="Q151" s="28"/>
      <c r="R151" s="28"/>
      <c r="S151" s="28"/>
      <c r="T151" s="28"/>
      <c r="U151" s="28"/>
    </row>
    <row r="152" spans="1:21" ht="33" customHeight="1">
      <c r="A152" s="189" t="s">
        <v>308</v>
      </c>
      <c r="B152" s="219" t="s">
        <v>309</v>
      </c>
      <c r="C152" s="191"/>
      <c r="D152" s="216"/>
      <c r="E152" s="178"/>
      <c r="F152" s="178"/>
      <c r="G152" s="194"/>
      <c r="H152" s="49"/>
      <c r="I152" s="179"/>
      <c r="J152" s="183"/>
      <c r="K152" s="181"/>
      <c r="L152" s="181"/>
      <c r="M152" s="181"/>
      <c r="N152" s="181"/>
      <c r="O152" s="181"/>
      <c r="P152" s="181"/>
      <c r="Q152" s="181"/>
      <c r="R152" s="181"/>
      <c r="S152" s="181"/>
      <c r="T152" s="181"/>
      <c r="U152" s="181"/>
    </row>
    <row r="153" spans="1:21" ht="47.25" customHeight="1">
      <c r="A153" s="189"/>
      <c r="B153" s="222" t="s">
        <v>310</v>
      </c>
      <c r="C153" s="191" t="s">
        <v>16</v>
      </c>
      <c r="D153" s="216">
        <v>27.65</v>
      </c>
      <c r="E153" s="178">
        <v>41.09</v>
      </c>
      <c r="F153" s="178">
        <f>E153*(1+C$369)</f>
        <v>50.322923000000003</v>
      </c>
      <c r="G153" s="194">
        <f>D153*F153</f>
        <v>1391.42882095</v>
      </c>
      <c r="H153" s="49"/>
      <c r="I153" s="179"/>
      <c r="J153" s="183"/>
      <c r="K153" s="181"/>
      <c r="L153" s="181"/>
      <c r="M153" s="181"/>
      <c r="N153" s="181"/>
      <c r="O153" s="181"/>
      <c r="P153" s="181"/>
      <c r="Q153" s="181"/>
      <c r="R153" s="181"/>
      <c r="S153" s="181"/>
      <c r="T153" s="181"/>
      <c r="U153" s="181"/>
    </row>
    <row r="154" spans="1:21" ht="47.25" customHeight="1">
      <c r="A154" s="189" t="s">
        <v>311</v>
      </c>
      <c r="B154" s="219" t="s">
        <v>312</v>
      </c>
      <c r="C154" s="191"/>
      <c r="D154" s="216"/>
      <c r="E154" s="178"/>
      <c r="F154" s="178"/>
      <c r="G154" s="194"/>
      <c r="H154" s="49"/>
      <c r="I154" s="179"/>
      <c r="J154" s="183"/>
      <c r="K154" s="181"/>
      <c r="L154" s="181"/>
      <c r="M154" s="181"/>
      <c r="N154" s="181"/>
      <c r="O154" s="181"/>
      <c r="P154" s="181"/>
      <c r="Q154" s="181"/>
      <c r="R154" s="181"/>
      <c r="S154" s="181"/>
      <c r="T154" s="181"/>
      <c r="U154" s="181"/>
    </row>
    <row r="155" spans="1:21" ht="47.25" customHeight="1">
      <c r="A155" s="189"/>
      <c r="B155" s="222" t="s">
        <v>313</v>
      </c>
      <c r="C155" s="191" t="s">
        <v>16</v>
      </c>
      <c r="D155" s="220">
        <v>108.02</v>
      </c>
      <c r="E155" s="178">
        <v>44.56</v>
      </c>
      <c r="F155" s="178">
        <f>E155*(1+C$369)</f>
        <v>54.572631999999999</v>
      </c>
      <c r="G155" s="194">
        <f>D155*F155</f>
        <v>5894.9357086399996</v>
      </c>
      <c r="H155" s="49"/>
      <c r="I155" s="179"/>
      <c r="J155" s="183"/>
      <c r="K155" s="181"/>
      <c r="L155" s="181"/>
      <c r="M155" s="181"/>
      <c r="N155" s="181"/>
      <c r="O155" s="181"/>
      <c r="P155" s="181"/>
      <c r="Q155" s="181"/>
      <c r="R155" s="181"/>
      <c r="S155" s="181"/>
      <c r="T155" s="181"/>
      <c r="U155" s="181"/>
    </row>
    <row r="156" spans="1:21" ht="47.25" customHeight="1">
      <c r="A156" s="189" t="s">
        <v>314</v>
      </c>
      <c r="B156" s="221" t="s">
        <v>315</v>
      </c>
      <c r="C156" s="191"/>
      <c r="D156" s="220"/>
      <c r="E156" s="178"/>
      <c r="F156" s="178"/>
      <c r="G156" s="194"/>
      <c r="H156" s="49"/>
      <c r="I156" s="179"/>
      <c r="J156" s="183"/>
      <c r="K156" s="181"/>
      <c r="L156" s="181"/>
      <c r="M156" s="181"/>
      <c r="N156" s="181"/>
      <c r="O156" s="181"/>
      <c r="P156" s="181"/>
      <c r="Q156" s="181"/>
      <c r="R156" s="181"/>
      <c r="S156" s="181"/>
      <c r="T156" s="181"/>
      <c r="U156" s="181"/>
    </row>
    <row r="157" spans="1:21" ht="47.25" customHeight="1">
      <c r="A157" s="189"/>
      <c r="B157" s="222" t="s">
        <v>316</v>
      </c>
      <c r="C157" s="191" t="s">
        <v>317</v>
      </c>
      <c r="D157" s="220">
        <v>1</v>
      </c>
      <c r="E157" s="178">
        <v>315.67</v>
      </c>
      <c r="F157" s="178">
        <f>E157*(1+C$369)</f>
        <v>386.60104899999999</v>
      </c>
      <c r="G157" s="194">
        <f>D157*F157</f>
        <v>386.60104899999999</v>
      </c>
      <c r="H157" s="49"/>
      <c r="I157" s="179"/>
      <c r="J157" s="183"/>
      <c r="K157" s="181"/>
      <c r="L157" s="181"/>
      <c r="M157" s="181"/>
      <c r="N157" s="181"/>
      <c r="O157" s="181"/>
      <c r="P157" s="181"/>
      <c r="Q157" s="181"/>
      <c r="R157" s="181"/>
      <c r="S157" s="181"/>
      <c r="T157" s="181"/>
      <c r="U157" s="181"/>
    </row>
    <row r="158" spans="1:21" ht="47.25" customHeight="1">
      <c r="A158" s="189" t="s">
        <v>318</v>
      </c>
      <c r="B158" s="223" t="s">
        <v>319</v>
      </c>
      <c r="C158" s="191"/>
      <c r="D158" s="220"/>
      <c r="E158" s="178"/>
      <c r="F158" s="178"/>
      <c r="G158" s="194"/>
      <c r="H158" s="49"/>
      <c r="I158" s="179"/>
      <c r="J158" s="183"/>
      <c r="K158" s="181"/>
      <c r="L158" s="181"/>
      <c r="M158" s="181"/>
      <c r="N158" s="181"/>
      <c r="O158" s="181"/>
      <c r="P158" s="181"/>
      <c r="Q158" s="181"/>
      <c r="R158" s="181"/>
      <c r="S158" s="181"/>
      <c r="T158" s="181"/>
      <c r="U158" s="181"/>
    </row>
    <row r="159" spans="1:21" ht="47.25" customHeight="1">
      <c r="A159" s="189"/>
      <c r="B159" s="222" t="s">
        <v>320</v>
      </c>
      <c r="C159" s="191" t="s">
        <v>317</v>
      </c>
      <c r="D159" s="220">
        <v>5</v>
      </c>
      <c r="E159" s="178">
        <v>637.16999999999996</v>
      </c>
      <c r="F159" s="178">
        <f>E159*(1+C$369)</f>
        <v>780.34209899999985</v>
      </c>
      <c r="G159" s="194">
        <f>D159*F159</f>
        <v>3901.7104949999994</v>
      </c>
      <c r="H159" s="49"/>
      <c r="I159" s="179"/>
      <c r="J159" s="183"/>
      <c r="K159" s="181"/>
      <c r="L159" s="181"/>
      <c r="M159" s="181"/>
      <c r="N159" s="181"/>
      <c r="O159" s="181"/>
      <c r="P159" s="181"/>
      <c r="Q159" s="181"/>
      <c r="R159" s="181"/>
      <c r="S159" s="181"/>
      <c r="T159" s="181"/>
      <c r="U159" s="181"/>
    </row>
    <row r="160" spans="1:21" ht="47.25" customHeight="1">
      <c r="A160" s="189" t="s">
        <v>321</v>
      </c>
      <c r="B160" s="223" t="s">
        <v>322</v>
      </c>
      <c r="C160" s="191"/>
      <c r="D160" s="220"/>
      <c r="E160" s="178"/>
      <c r="F160" s="178"/>
      <c r="G160" s="194"/>
      <c r="H160" s="49"/>
      <c r="I160" s="179"/>
      <c r="J160" s="183"/>
      <c r="K160" s="181"/>
      <c r="L160" s="181"/>
      <c r="M160" s="181"/>
      <c r="N160" s="181"/>
      <c r="O160" s="181"/>
      <c r="P160" s="181"/>
      <c r="Q160" s="181"/>
      <c r="R160" s="181"/>
      <c r="S160" s="181"/>
      <c r="T160" s="181"/>
      <c r="U160" s="181"/>
    </row>
    <row r="161" spans="1:21" ht="47.25" customHeight="1">
      <c r="A161" s="189"/>
      <c r="B161" s="222" t="s">
        <v>323</v>
      </c>
      <c r="C161" s="191" t="s">
        <v>317</v>
      </c>
      <c r="D161" s="220">
        <v>14</v>
      </c>
      <c r="E161" s="178">
        <v>21.65</v>
      </c>
      <c r="F161" s="178">
        <f>E161*(1+C$369)</f>
        <v>26.514754999999997</v>
      </c>
      <c r="G161" s="194">
        <f>D161*F161</f>
        <v>371.20656999999994</v>
      </c>
      <c r="H161" s="49"/>
      <c r="I161" s="179"/>
      <c r="J161" s="183"/>
      <c r="K161" s="181"/>
      <c r="L161" s="181"/>
      <c r="M161" s="181"/>
      <c r="N161" s="181"/>
      <c r="O161" s="181"/>
      <c r="P161" s="181"/>
      <c r="Q161" s="181"/>
      <c r="R161" s="181"/>
      <c r="S161" s="181"/>
      <c r="T161" s="181"/>
      <c r="U161" s="181"/>
    </row>
    <row r="162" spans="1:21" ht="18" customHeight="1">
      <c r="A162" s="72"/>
      <c r="B162" s="64"/>
      <c r="C162" s="76"/>
      <c r="D162" s="59"/>
      <c r="E162" s="40"/>
      <c r="F162" s="40"/>
      <c r="G162" s="46"/>
      <c r="H162" s="49"/>
      <c r="I162" s="50"/>
      <c r="J162" s="26"/>
      <c r="K162" s="27"/>
      <c r="L162" s="28"/>
      <c r="M162" s="28"/>
      <c r="N162" s="28"/>
      <c r="O162" s="28"/>
      <c r="P162" s="28"/>
      <c r="Q162" s="28"/>
      <c r="R162" s="28"/>
      <c r="S162" s="28"/>
      <c r="T162" s="28"/>
      <c r="U162" s="28"/>
    </row>
    <row r="163" spans="1:21" ht="18.75" customHeight="1">
      <c r="A163" s="207" t="s">
        <v>324</v>
      </c>
      <c r="B163" s="208" t="s">
        <v>325</v>
      </c>
      <c r="C163" s="39"/>
      <c r="D163" s="197"/>
      <c r="E163" s="198"/>
      <c r="F163" s="57"/>
      <c r="G163" s="23">
        <f>SUM(G165:G211)</f>
        <v>34523.681997169995</v>
      </c>
      <c r="H163" s="49"/>
      <c r="I163" s="50"/>
      <c r="J163" s="26"/>
      <c r="K163" s="27"/>
      <c r="L163" s="28"/>
      <c r="M163" s="28"/>
      <c r="N163" s="28"/>
      <c r="O163" s="28"/>
      <c r="P163" s="28"/>
      <c r="Q163" s="28"/>
      <c r="R163" s="28"/>
      <c r="S163" s="28"/>
      <c r="T163" s="28"/>
      <c r="U163" s="28"/>
    </row>
    <row r="164" spans="1:21" ht="18.75" customHeight="1">
      <c r="A164" s="209" t="s">
        <v>326</v>
      </c>
      <c r="B164" s="210" t="s">
        <v>350</v>
      </c>
      <c r="C164" s="39"/>
      <c r="D164" s="77"/>
      <c r="E164" s="66"/>
      <c r="F164" s="40"/>
      <c r="G164" s="46"/>
      <c r="H164" s="49"/>
      <c r="I164" s="50"/>
      <c r="J164" s="26"/>
      <c r="K164" s="27"/>
      <c r="L164" s="28"/>
      <c r="M164" s="28"/>
      <c r="N164" s="28"/>
      <c r="O164" s="28"/>
      <c r="P164" s="28"/>
      <c r="Q164" s="28"/>
      <c r="R164" s="28"/>
      <c r="S164" s="28"/>
      <c r="T164" s="28"/>
      <c r="U164" s="28"/>
    </row>
    <row r="165" spans="1:21" ht="35.25" customHeight="1">
      <c r="A165" s="45"/>
      <c r="B165" s="38" t="s">
        <v>351</v>
      </c>
      <c r="C165" s="185" t="s">
        <v>317</v>
      </c>
      <c r="D165" s="59">
        <v>1</v>
      </c>
      <c r="E165" s="40">
        <v>3809.65</v>
      </c>
      <c r="F165" s="40">
        <f>E165*(1+C$369)</f>
        <v>4665.678355</v>
      </c>
      <c r="G165" s="46">
        <f>D165*F165</f>
        <v>4665.678355</v>
      </c>
      <c r="H165" s="49"/>
      <c r="I165" s="50"/>
      <c r="J165" s="26"/>
      <c r="K165" s="27"/>
      <c r="L165" s="28"/>
      <c r="M165" s="28"/>
      <c r="N165" s="28"/>
      <c r="O165" s="28"/>
      <c r="P165" s="28"/>
      <c r="Q165" s="28"/>
      <c r="R165" s="28"/>
      <c r="S165" s="28"/>
      <c r="T165" s="28"/>
      <c r="U165" s="28"/>
    </row>
    <row r="166" spans="1:21" ht="18.75" customHeight="1">
      <c r="A166" s="189" t="s">
        <v>327</v>
      </c>
      <c r="B166" s="184" t="s">
        <v>352</v>
      </c>
      <c r="C166" s="177"/>
      <c r="D166" s="216"/>
      <c r="E166" s="178"/>
      <c r="F166" s="178"/>
      <c r="G166" s="194"/>
      <c r="H166" s="49"/>
      <c r="I166" s="179"/>
      <c r="J166" s="183"/>
      <c r="K166" s="181"/>
      <c r="L166" s="181"/>
      <c r="M166" s="181"/>
      <c r="N166" s="181"/>
      <c r="O166" s="181"/>
      <c r="P166" s="181"/>
      <c r="Q166" s="181"/>
      <c r="R166" s="181"/>
      <c r="S166" s="181"/>
      <c r="T166" s="181"/>
      <c r="U166" s="181"/>
    </row>
    <row r="167" spans="1:21" ht="18.75" customHeight="1">
      <c r="A167" s="189"/>
      <c r="B167" s="182" t="s">
        <v>353</v>
      </c>
      <c r="C167" s="187" t="s">
        <v>317</v>
      </c>
      <c r="D167" s="216">
        <v>1</v>
      </c>
      <c r="E167" s="178">
        <v>4.66</v>
      </c>
      <c r="F167" s="178">
        <f>E167*(1+C$369)</f>
        <v>5.7071019999999999</v>
      </c>
      <c r="G167" s="194">
        <f>D167*F167</f>
        <v>5.7071019999999999</v>
      </c>
      <c r="H167" s="49"/>
      <c r="I167" s="179"/>
      <c r="J167" s="183"/>
      <c r="K167" s="181"/>
      <c r="L167" s="181"/>
      <c r="M167" s="181"/>
      <c r="N167" s="181"/>
      <c r="O167" s="181"/>
      <c r="P167" s="181"/>
      <c r="Q167" s="181"/>
      <c r="R167" s="181"/>
      <c r="S167" s="181"/>
      <c r="T167" s="181"/>
      <c r="U167" s="181"/>
    </row>
    <row r="168" spans="1:21" ht="18.75" customHeight="1">
      <c r="A168" s="189" t="s">
        <v>328</v>
      </c>
      <c r="B168" s="184" t="s">
        <v>354</v>
      </c>
      <c r="C168" s="177"/>
      <c r="D168" s="216"/>
      <c r="E168" s="178"/>
      <c r="F168" s="178"/>
      <c r="G168" s="194"/>
      <c r="H168" s="49"/>
      <c r="I168" s="179"/>
      <c r="J168" s="183"/>
      <c r="K168" s="181"/>
      <c r="L168" s="181"/>
      <c r="M168" s="181"/>
      <c r="N168" s="181"/>
      <c r="O168" s="181"/>
      <c r="P168" s="181"/>
      <c r="Q168" s="181"/>
      <c r="R168" s="181"/>
      <c r="S168" s="181"/>
      <c r="T168" s="181"/>
      <c r="U168" s="181"/>
    </row>
    <row r="169" spans="1:21" ht="18.75" customHeight="1">
      <c r="A169" s="189"/>
      <c r="B169" s="182" t="s">
        <v>355</v>
      </c>
      <c r="C169" s="187" t="s">
        <v>317</v>
      </c>
      <c r="D169" s="216">
        <v>5</v>
      </c>
      <c r="E169" s="178">
        <v>7.5</v>
      </c>
      <c r="F169" s="178">
        <f>E169*(1+C$369)</f>
        <v>9.1852499999999999</v>
      </c>
      <c r="G169" s="194">
        <f>D169*F169</f>
        <v>45.926249999999996</v>
      </c>
      <c r="H169" s="49"/>
      <c r="I169" s="179"/>
      <c r="J169" s="183"/>
      <c r="K169" s="181"/>
      <c r="L169" s="181"/>
      <c r="M169" s="181"/>
      <c r="N169" s="181"/>
      <c r="O169" s="181"/>
      <c r="P169" s="181"/>
      <c r="Q169" s="181"/>
      <c r="R169" s="181"/>
      <c r="S169" s="181"/>
      <c r="T169" s="181"/>
      <c r="U169" s="181"/>
    </row>
    <row r="170" spans="1:21" ht="18.75" customHeight="1">
      <c r="A170" s="189" t="s">
        <v>329</v>
      </c>
      <c r="B170" s="184" t="s">
        <v>356</v>
      </c>
      <c r="C170" s="177"/>
      <c r="D170" s="216"/>
      <c r="E170" s="178"/>
      <c r="F170" s="178"/>
      <c r="G170" s="194"/>
      <c r="H170" s="49"/>
      <c r="I170" s="179"/>
      <c r="J170" s="183"/>
      <c r="K170" s="181"/>
      <c r="L170" s="181"/>
      <c r="M170" s="181"/>
      <c r="N170" s="181"/>
      <c r="O170" s="181"/>
      <c r="P170" s="181"/>
      <c r="Q170" s="181"/>
      <c r="R170" s="181"/>
      <c r="S170" s="181"/>
      <c r="T170" s="181"/>
      <c r="U170" s="181"/>
    </row>
    <row r="171" spans="1:21" ht="36.75" customHeight="1">
      <c r="A171" s="189"/>
      <c r="B171" s="182" t="s">
        <v>357</v>
      </c>
      <c r="C171" s="187" t="s">
        <v>317</v>
      </c>
      <c r="D171" s="216">
        <v>1</v>
      </c>
      <c r="E171" s="178">
        <v>43.14</v>
      </c>
      <c r="F171" s="178">
        <f>E171*(1+C$369)</f>
        <v>52.833557999999996</v>
      </c>
      <c r="G171" s="194">
        <f>D171*F171</f>
        <v>52.833557999999996</v>
      </c>
      <c r="H171" s="49"/>
      <c r="I171" s="179"/>
      <c r="J171" s="183"/>
      <c r="K171" s="181"/>
      <c r="L171" s="181"/>
      <c r="M171" s="181"/>
      <c r="N171" s="181"/>
      <c r="O171" s="181"/>
      <c r="P171" s="181"/>
      <c r="Q171" s="181"/>
      <c r="R171" s="181"/>
      <c r="S171" s="181"/>
      <c r="T171" s="181"/>
      <c r="U171" s="181"/>
    </row>
    <row r="172" spans="1:21" ht="18.75" customHeight="1">
      <c r="A172" s="189" t="s">
        <v>330</v>
      </c>
      <c r="B172" s="184" t="s">
        <v>358</v>
      </c>
      <c r="C172" s="177"/>
      <c r="D172" s="216"/>
      <c r="E172" s="178"/>
      <c r="F172" s="178"/>
      <c r="G172" s="194"/>
      <c r="H172" s="49"/>
      <c r="I172" s="179"/>
      <c r="J172" s="183"/>
      <c r="K172" s="181"/>
      <c r="L172" s="181"/>
      <c r="M172" s="181"/>
      <c r="N172" s="181"/>
      <c r="O172" s="181"/>
      <c r="P172" s="181"/>
      <c r="Q172" s="181"/>
      <c r="R172" s="181"/>
      <c r="S172" s="181"/>
      <c r="T172" s="181"/>
      <c r="U172" s="181"/>
    </row>
    <row r="173" spans="1:21" ht="37.5" customHeight="1">
      <c r="A173" s="189"/>
      <c r="B173" s="182" t="s">
        <v>359</v>
      </c>
      <c r="C173" s="187" t="s">
        <v>317</v>
      </c>
      <c r="D173" s="216">
        <v>5</v>
      </c>
      <c r="E173" s="178">
        <v>107.26</v>
      </c>
      <c r="F173" s="178">
        <f>E173*(1+C$369)</f>
        <v>131.361322</v>
      </c>
      <c r="G173" s="194">
        <f>D173*F173</f>
        <v>656.80660999999998</v>
      </c>
      <c r="H173" s="49"/>
      <c r="I173" s="179"/>
      <c r="J173" s="183"/>
      <c r="K173" s="181"/>
      <c r="L173" s="181"/>
      <c r="M173" s="181"/>
      <c r="N173" s="181"/>
      <c r="O173" s="181"/>
      <c r="P173" s="181"/>
      <c r="Q173" s="181"/>
      <c r="R173" s="181"/>
      <c r="S173" s="181"/>
      <c r="T173" s="181"/>
      <c r="U173" s="181"/>
    </row>
    <row r="174" spans="1:21" ht="18.75" customHeight="1">
      <c r="A174" s="189" t="s">
        <v>331</v>
      </c>
      <c r="B174" s="184" t="s">
        <v>360</v>
      </c>
      <c r="C174" s="177"/>
      <c r="D174" s="216"/>
      <c r="E174" s="178"/>
      <c r="F174" s="178"/>
      <c r="G174" s="194"/>
      <c r="H174" s="49"/>
      <c r="I174" s="179"/>
      <c r="J174" s="183"/>
      <c r="K174" s="181"/>
      <c r="L174" s="181"/>
      <c r="M174" s="181"/>
      <c r="N174" s="181"/>
      <c r="O174" s="181"/>
      <c r="P174" s="181"/>
      <c r="Q174" s="181"/>
      <c r="R174" s="181"/>
      <c r="S174" s="181"/>
      <c r="T174" s="181"/>
      <c r="U174" s="181"/>
    </row>
    <row r="175" spans="1:21" ht="32.25" customHeight="1">
      <c r="A175" s="189"/>
      <c r="B175" s="182" t="s">
        <v>361</v>
      </c>
      <c r="C175" s="187" t="s">
        <v>317</v>
      </c>
      <c r="D175" s="216">
        <v>1</v>
      </c>
      <c r="E175" s="178">
        <v>20.45</v>
      </c>
      <c r="F175" s="178">
        <f>E175*(1+C$369)</f>
        <v>25.045114999999996</v>
      </c>
      <c r="G175" s="194">
        <f>D175*F175</f>
        <v>25.045114999999996</v>
      </c>
      <c r="H175" s="49"/>
      <c r="I175" s="179"/>
      <c r="J175" s="183"/>
      <c r="K175" s="181"/>
      <c r="L175" s="181"/>
      <c r="M175" s="181"/>
      <c r="N175" s="181"/>
      <c r="O175" s="181"/>
      <c r="P175" s="181"/>
      <c r="Q175" s="181"/>
      <c r="R175" s="181"/>
      <c r="S175" s="181"/>
      <c r="T175" s="181"/>
      <c r="U175" s="181"/>
    </row>
    <row r="176" spans="1:21" ht="18.75" customHeight="1">
      <c r="A176" s="189" t="s">
        <v>332</v>
      </c>
      <c r="B176" s="184" t="s">
        <v>362</v>
      </c>
      <c r="C176" s="177"/>
      <c r="D176" s="216"/>
      <c r="E176" s="178"/>
      <c r="F176" s="178"/>
      <c r="G176" s="194"/>
      <c r="H176" s="49"/>
      <c r="I176" s="179"/>
      <c r="J176" s="183"/>
      <c r="K176" s="181"/>
      <c r="L176" s="181"/>
      <c r="M176" s="181"/>
      <c r="N176" s="181"/>
      <c r="O176" s="181"/>
      <c r="P176" s="181"/>
      <c r="Q176" s="181"/>
      <c r="R176" s="181"/>
      <c r="S176" s="181"/>
      <c r="T176" s="181"/>
      <c r="U176" s="181"/>
    </row>
    <row r="177" spans="1:21" ht="30.75" customHeight="1">
      <c r="A177" s="189"/>
      <c r="B177" s="182" t="s">
        <v>363</v>
      </c>
      <c r="C177" s="187" t="s">
        <v>317</v>
      </c>
      <c r="D177" s="216">
        <v>5</v>
      </c>
      <c r="E177" s="178">
        <v>49.59</v>
      </c>
      <c r="F177" s="178">
        <f>E177*(1+C$369)</f>
        <v>60.732872999999998</v>
      </c>
      <c r="G177" s="194">
        <f>D177*F177</f>
        <v>303.66436499999998</v>
      </c>
      <c r="H177" s="49"/>
      <c r="I177" s="179"/>
      <c r="J177" s="183"/>
      <c r="K177" s="181"/>
      <c r="L177" s="181"/>
      <c r="M177" s="181"/>
      <c r="N177" s="181"/>
      <c r="O177" s="181"/>
      <c r="P177" s="181"/>
      <c r="Q177" s="181"/>
      <c r="R177" s="181"/>
      <c r="S177" s="181"/>
      <c r="T177" s="181"/>
      <c r="U177" s="181"/>
    </row>
    <row r="178" spans="1:21" ht="18.75" customHeight="1">
      <c r="A178" s="189" t="s">
        <v>333</v>
      </c>
      <c r="B178" s="184" t="s">
        <v>364</v>
      </c>
      <c r="C178" s="177"/>
      <c r="D178" s="216"/>
      <c r="E178" s="178"/>
      <c r="F178" s="178"/>
      <c r="G178" s="194"/>
      <c r="H178" s="49"/>
      <c r="I178" s="179"/>
      <c r="J178" s="183"/>
      <c r="K178" s="181"/>
      <c r="L178" s="181"/>
      <c r="M178" s="181"/>
      <c r="N178" s="181"/>
      <c r="O178" s="181"/>
      <c r="P178" s="181"/>
      <c r="Q178" s="181"/>
      <c r="R178" s="181"/>
      <c r="S178" s="181"/>
      <c r="T178" s="181"/>
      <c r="U178" s="181"/>
    </row>
    <row r="179" spans="1:21" ht="38.25" customHeight="1">
      <c r="A179" s="189"/>
      <c r="B179" s="182" t="s">
        <v>367</v>
      </c>
      <c r="C179" s="187" t="s">
        <v>16</v>
      </c>
      <c r="D179" s="220">
        <v>35.75</v>
      </c>
      <c r="E179" s="178">
        <v>22.67</v>
      </c>
      <c r="F179" s="178">
        <f>E179*(1+C$369)</f>
        <v>27.763949</v>
      </c>
      <c r="G179" s="194">
        <f>D179*F179</f>
        <v>992.56117674999996</v>
      </c>
      <c r="H179" s="49"/>
      <c r="I179" s="179"/>
      <c r="J179" s="183"/>
      <c r="K179" s="181"/>
      <c r="L179" s="181"/>
      <c r="M179" s="181"/>
      <c r="N179" s="181"/>
      <c r="O179" s="181"/>
      <c r="P179" s="181"/>
      <c r="Q179" s="181"/>
      <c r="R179" s="181"/>
      <c r="S179" s="181"/>
      <c r="T179" s="181"/>
      <c r="U179" s="181"/>
    </row>
    <row r="180" spans="1:21" ht="18.75" customHeight="1">
      <c r="A180" s="189" t="s">
        <v>334</v>
      </c>
      <c r="B180" s="184" t="s">
        <v>365</v>
      </c>
      <c r="C180" s="177"/>
      <c r="D180" s="216"/>
      <c r="E180" s="178"/>
      <c r="F180" s="178"/>
      <c r="G180" s="194"/>
      <c r="H180" s="49"/>
      <c r="I180" s="179"/>
      <c r="J180" s="183"/>
      <c r="K180" s="181"/>
      <c r="L180" s="181"/>
      <c r="M180" s="181"/>
      <c r="N180" s="181"/>
      <c r="O180" s="181"/>
      <c r="P180" s="181"/>
      <c r="Q180" s="181"/>
      <c r="R180" s="181"/>
      <c r="S180" s="181"/>
      <c r="T180" s="181"/>
      <c r="U180" s="181"/>
    </row>
    <row r="181" spans="1:21" ht="30.75" customHeight="1">
      <c r="A181" s="189"/>
      <c r="B181" s="182" t="s">
        <v>368</v>
      </c>
      <c r="C181" s="187" t="s">
        <v>16</v>
      </c>
      <c r="D181" s="220">
        <v>65.819999999999993</v>
      </c>
      <c r="E181" s="178">
        <v>25.01</v>
      </c>
      <c r="F181" s="178">
        <f>E181*(1+C$369)</f>
        <v>30.629746999999998</v>
      </c>
      <c r="G181" s="194">
        <f>D181*F181</f>
        <v>2016.0499475399997</v>
      </c>
      <c r="H181" s="49"/>
      <c r="I181" s="179"/>
      <c r="J181" s="183"/>
      <c r="K181" s="181"/>
      <c r="L181" s="181"/>
      <c r="M181" s="181"/>
      <c r="N181" s="181"/>
      <c r="O181" s="181"/>
      <c r="P181" s="181"/>
      <c r="Q181" s="181"/>
      <c r="R181" s="181"/>
      <c r="S181" s="181"/>
      <c r="T181" s="181"/>
      <c r="U181" s="181"/>
    </row>
    <row r="182" spans="1:21" ht="18.75" customHeight="1">
      <c r="A182" s="189" t="s">
        <v>335</v>
      </c>
      <c r="B182" s="184" t="s">
        <v>366</v>
      </c>
      <c r="C182" s="177"/>
      <c r="D182" s="216"/>
      <c r="E182" s="178"/>
      <c r="F182" s="178"/>
      <c r="G182" s="194"/>
      <c r="H182" s="49"/>
      <c r="I182" s="179"/>
      <c r="J182" s="183"/>
      <c r="K182" s="181"/>
      <c r="L182" s="181"/>
      <c r="M182" s="181"/>
      <c r="N182" s="181"/>
      <c r="O182" s="181"/>
      <c r="P182" s="181"/>
      <c r="Q182" s="181"/>
      <c r="R182" s="181"/>
      <c r="S182" s="181"/>
      <c r="T182" s="181"/>
      <c r="U182" s="181"/>
    </row>
    <row r="183" spans="1:21" ht="36" customHeight="1">
      <c r="A183" s="189"/>
      <c r="B183" s="182" t="s">
        <v>369</v>
      </c>
      <c r="C183" s="187" t="s">
        <v>16</v>
      </c>
      <c r="D183" s="220">
        <v>159.82</v>
      </c>
      <c r="E183" s="178">
        <v>37.35</v>
      </c>
      <c r="F183" s="178">
        <f>E183*(1+C$369)</f>
        <v>45.742545</v>
      </c>
      <c r="G183" s="194">
        <f>D183*F183</f>
        <v>7310.5735418999993</v>
      </c>
      <c r="H183" s="49"/>
      <c r="I183" s="179"/>
      <c r="J183" s="183"/>
      <c r="K183" s="181"/>
      <c r="L183" s="181"/>
      <c r="M183" s="181"/>
      <c r="N183" s="181"/>
      <c r="O183" s="181"/>
      <c r="P183" s="181"/>
      <c r="Q183" s="181"/>
      <c r="R183" s="181"/>
      <c r="S183" s="181"/>
      <c r="T183" s="181"/>
      <c r="U183" s="181"/>
    </row>
    <row r="184" spans="1:21" ht="18.75" customHeight="1">
      <c r="A184" s="189" t="s">
        <v>336</v>
      </c>
      <c r="B184" s="184" t="s">
        <v>370</v>
      </c>
      <c r="C184" s="177"/>
      <c r="D184" s="216"/>
      <c r="E184" s="178"/>
      <c r="F184" s="178"/>
      <c r="G184" s="194"/>
      <c r="H184" s="49"/>
      <c r="I184" s="179"/>
      <c r="J184" s="183"/>
      <c r="K184" s="181"/>
      <c r="L184" s="181"/>
      <c r="M184" s="181"/>
      <c r="N184" s="181"/>
      <c r="O184" s="181"/>
      <c r="P184" s="181"/>
      <c r="Q184" s="181"/>
      <c r="R184" s="181"/>
      <c r="S184" s="181"/>
      <c r="T184" s="181"/>
      <c r="U184" s="181"/>
    </row>
    <row r="185" spans="1:21" ht="22.5" customHeight="1">
      <c r="A185" s="189"/>
      <c r="B185" s="182" t="s">
        <v>375</v>
      </c>
      <c r="C185" s="187" t="s">
        <v>317</v>
      </c>
      <c r="D185" s="216">
        <v>1</v>
      </c>
      <c r="E185" s="178">
        <v>77.12</v>
      </c>
      <c r="F185" s="178">
        <f>E185*(1+C$369)</f>
        <v>94.448864</v>
      </c>
      <c r="G185" s="194">
        <f>D185*F185</f>
        <v>94.448864</v>
      </c>
      <c r="H185" s="49"/>
      <c r="I185" s="179"/>
      <c r="J185" s="183"/>
      <c r="K185" s="181"/>
      <c r="L185" s="181"/>
      <c r="M185" s="181"/>
      <c r="N185" s="181"/>
      <c r="O185" s="181"/>
      <c r="P185" s="181"/>
      <c r="Q185" s="181"/>
      <c r="R185" s="181"/>
      <c r="S185" s="181"/>
      <c r="T185" s="181"/>
      <c r="U185" s="181"/>
    </row>
    <row r="186" spans="1:21" ht="18.75" customHeight="1">
      <c r="A186" s="189" t="s">
        <v>337</v>
      </c>
      <c r="B186" s="184" t="s">
        <v>371</v>
      </c>
      <c r="C186" s="177"/>
      <c r="D186" s="216"/>
      <c r="E186" s="178"/>
      <c r="F186" s="178"/>
      <c r="G186" s="194"/>
      <c r="H186" s="49"/>
      <c r="I186" s="179"/>
      <c r="J186" s="183"/>
      <c r="K186" s="181"/>
      <c r="L186" s="181"/>
      <c r="M186" s="181"/>
      <c r="N186" s="181"/>
      <c r="O186" s="181"/>
      <c r="P186" s="181"/>
      <c r="Q186" s="181"/>
      <c r="R186" s="181"/>
      <c r="S186" s="181"/>
      <c r="T186" s="181"/>
      <c r="U186" s="181"/>
    </row>
    <row r="187" spans="1:21" ht="42" customHeight="1">
      <c r="A187" s="189"/>
      <c r="B187" s="182" t="s">
        <v>376</v>
      </c>
      <c r="C187" s="187" t="s">
        <v>317</v>
      </c>
      <c r="D187" s="216">
        <v>6</v>
      </c>
      <c r="E187" s="178">
        <v>143.94999999999999</v>
      </c>
      <c r="F187" s="178">
        <f>E187*(1+C$369)</f>
        <v>176.29556499999998</v>
      </c>
      <c r="G187" s="194">
        <f>D187*F187</f>
        <v>1057.7733899999998</v>
      </c>
      <c r="H187" s="49"/>
      <c r="I187" s="179"/>
      <c r="J187" s="183"/>
      <c r="K187" s="181"/>
      <c r="L187" s="181"/>
      <c r="M187" s="181"/>
      <c r="N187" s="181"/>
      <c r="O187" s="181"/>
      <c r="P187" s="181"/>
      <c r="Q187" s="181"/>
      <c r="R187" s="181"/>
      <c r="S187" s="181"/>
      <c r="T187" s="181"/>
      <c r="U187" s="181"/>
    </row>
    <row r="188" spans="1:21" ht="18.75" customHeight="1">
      <c r="A188" s="189" t="s">
        <v>338</v>
      </c>
      <c r="B188" s="184" t="s">
        <v>372</v>
      </c>
      <c r="C188" s="177"/>
      <c r="D188" s="216"/>
      <c r="E188" s="178"/>
      <c r="F188" s="178"/>
      <c r="G188" s="194"/>
      <c r="H188" s="49"/>
      <c r="I188" s="179"/>
      <c r="J188" s="183"/>
      <c r="K188" s="181"/>
      <c r="L188" s="181"/>
      <c r="M188" s="181"/>
      <c r="N188" s="181"/>
      <c r="O188" s="181"/>
      <c r="P188" s="181"/>
      <c r="Q188" s="181"/>
      <c r="R188" s="181"/>
      <c r="S188" s="181"/>
      <c r="T188" s="181"/>
      <c r="U188" s="181"/>
    </row>
    <row r="189" spans="1:21" ht="36" customHeight="1">
      <c r="A189" s="189"/>
      <c r="B189" s="182" t="s">
        <v>377</v>
      </c>
      <c r="C189" s="187" t="s">
        <v>317</v>
      </c>
      <c r="D189" s="216">
        <v>10</v>
      </c>
      <c r="E189" s="178">
        <v>269.11</v>
      </c>
      <c r="F189" s="178">
        <f>E189*(1+C$369)</f>
        <v>329.57901699999996</v>
      </c>
      <c r="G189" s="194">
        <f>D189*F189</f>
        <v>3295.7901699999998</v>
      </c>
      <c r="H189" s="49"/>
      <c r="I189" s="179"/>
      <c r="J189" s="183"/>
      <c r="K189" s="181"/>
      <c r="L189" s="181"/>
      <c r="M189" s="181"/>
      <c r="N189" s="181"/>
      <c r="O189" s="181"/>
      <c r="P189" s="181"/>
      <c r="Q189" s="181"/>
      <c r="R189" s="181"/>
      <c r="S189" s="181"/>
      <c r="T189" s="181"/>
      <c r="U189" s="181"/>
    </row>
    <row r="190" spans="1:21" ht="18.75" customHeight="1">
      <c r="A190" s="189" t="s">
        <v>339</v>
      </c>
      <c r="B190" s="184" t="s">
        <v>371</v>
      </c>
      <c r="C190" s="177"/>
      <c r="D190" s="216"/>
      <c r="E190" s="178"/>
      <c r="F190" s="178"/>
      <c r="G190" s="194"/>
      <c r="H190" s="49"/>
      <c r="I190" s="179"/>
      <c r="J190" s="183"/>
      <c r="K190" s="181"/>
      <c r="L190" s="181"/>
      <c r="M190" s="181"/>
      <c r="N190" s="181"/>
      <c r="O190" s="181"/>
      <c r="P190" s="181"/>
      <c r="Q190" s="181"/>
      <c r="R190" s="181"/>
      <c r="S190" s="181"/>
      <c r="T190" s="181"/>
      <c r="U190" s="181"/>
    </row>
    <row r="191" spans="1:21" ht="34.5" customHeight="1">
      <c r="A191" s="189"/>
      <c r="B191" s="182" t="s">
        <v>376</v>
      </c>
      <c r="C191" s="187" t="s">
        <v>317</v>
      </c>
      <c r="D191" s="216">
        <v>7</v>
      </c>
      <c r="E191" s="178">
        <v>143.94999999999999</v>
      </c>
      <c r="F191" s="178">
        <f>E191*(1+C$369)</f>
        <v>176.29556499999998</v>
      </c>
      <c r="G191" s="194">
        <f>D191*F191</f>
        <v>1234.068955</v>
      </c>
      <c r="H191" s="49"/>
      <c r="I191" s="179"/>
      <c r="J191" s="183"/>
      <c r="K191" s="181"/>
      <c r="L191" s="181"/>
      <c r="M191" s="181"/>
      <c r="N191" s="181"/>
      <c r="O191" s="181"/>
      <c r="P191" s="181"/>
      <c r="Q191" s="181"/>
      <c r="R191" s="181"/>
      <c r="S191" s="181"/>
      <c r="T191" s="181"/>
      <c r="U191" s="181"/>
    </row>
    <row r="192" spans="1:21" ht="18.75" customHeight="1">
      <c r="A192" s="189" t="s">
        <v>340</v>
      </c>
      <c r="B192" s="184" t="s">
        <v>373</v>
      </c>
      <c r="C192" s="177"/>
      <c r="D192" s="216"/>
      <c r="E192" s="178"/>
      <c r="F192" s="178"/>
      <c r="G192" s="194"/>
      <c r="H192" s="49"/>
      <c r="I192" s="179"/>
      <c r="J192" s="183"/>
      <c r="K192" s="181"/>
      <c r="L192" s="181"/>
      <c r="M192" s="181"/>
      <c r="N192" s="181"/>
      <c r="O192" s="181"/>
      <c r="P192" s="181"/>
      <c r="Q192" s="181"/>
      <c r="R192" s="181"/>
      <c r="S192" s="181"/>
      <c r="T192" s="181"/>
      <c r="U192" s="181"/>
    </row>
    <row r="193" spans="1:21" ht="39" customHeight="1">
      <c r="A193" s="189"/>
      <c r="B193" s="182" t="s">
        <v>378</v>
      </c>
      <c r="C193" s="187" t="s">
        <v>317</v>
      </c>
      <c r="D193" s="216">
        <v>12</v>
      </c>
      <c r="E193" s="178">
        <v>411.85</v>
      </c>
      <c r="F193" s="178">
        <f>E193*(1+C$369)</f>
        <v>504.392695</v>
      </c>
      <c r="G193" s="194">
        <f>D193*F193</f>
        <v>6052.71234</v>
      </c>
      <c r="H193" s="49"/>
      <c r="I193" s="179"/>
      <c r="J193" s="183"/>
      <c r="K193" s="181"/>
      <c r="L193" s="181"/>
      <c r="M193" s="181"/>
      <c r="N193" s="181"/>
      <c r="O193" s="181"/>
      <c r="P193" s="181"/>
      <c r="Q193" s="181"/>
      <c r="R193" s="181"/>
      <c r="S193" s="181"/>
      <c r="T193" s="181"/>
      <c r="U193" s="181"/>
    </row>
    <row r="194" spans="1:21" ht="18.75" customHeight="1">
      <c r="A194" s="189" t="s">
        <v>341</v>
      </c>
      <c r="B194" s="184" t="s">
        <v>374</v>
      </c>
      <c r="C194" s="177"/>
      <c r="D194" s="216"/>
      <c r="E194" s="178"/>
      <c r="F194" s="178"/>
      <c r="G194" s="194"/>
      <c r="H194" s="49"/>
      <c r="I194" s="179"/>
      <c r="J194" s="183"/>
      <c r="K194" s="181"/>
      <c r="L194" s="181"/>
      <c r="M194" s="181"/>
      <c r="N194" s="181"/>
      <c r="O194" s="181"/>
      <c r="P194" s="181"/>
      <c r="Q194" s="181"/>
      <c r="R194" s="181"/>
      <c r="S194" s="181"/>
      <c r="T194" s="181"/>
      <c r="U194" s="181"/>
    </row>
    <row r="195" spans="1:21" ht="47.25" customHeight="1">
      <c r="A195" s="189"/>
      <c r="B195" s="182" t="s">
        <v>379</v>
      </c>
      <c r="C195" s="187" t="s">
        <v>317</v>
      </c>
      <c r="D195" s="216">
        <v>7</v>
      </c>
      <c r="E195" s="178">
        <v>112.26</v>
      </c>
      <c r="F195" s="178">
        <f>E195*(1+C$369)</f>
        <v>137.48482200000001</v>
      </c>
      <c r="G195" s="194">
        <f>D195*F195</f>
        <v>962.39375400000006</v>
      </c>
      <c r="H195" s="49"/>
      <c r="I195" s="179"/>
      <c r="J195" s="183"/>
      <c r="K195" s="181"/>
      <c r="L195" s="181"/>
      <c r="M195" s="181"/>
      <c r="N195" s="181"/>
      <c r="O195" s="181"/>
      <c r="P195" s="181"/>
      <c r="Q195" s="181"/>
      <c r="R195" s="181"/>
      <c r="S195" s="181"/>
      <c r="T195" s="181"/>
      <c r="U195" s="181"/>
    </row>
    <row r="196" spans="1:21" ht="18.75" customHeight="1">
      <c r="A196" s="189" t="s">
        <v>342</v>
      </c>
      <c r="B196" s="184" t="s">
        <v>177</v>
      </c>
      <c r="C196" s="177"/>
      <c r="D196" s="216"/>
      <c r="E196" s="178"/>
      <c r="F196" s="178"/>
      <c r="G196" s="194"/>
      <c r="H196" s="49"/>
      <c r="I196" s="179"/>
      <c r="J196" s="183"/>
      <c r="K196" s="181"/>
      <c r="L196" s="181"/>
      <c r="M196" s="181"/>
      <c r="N196" s="181"/>
      <c r="O196" s="181"/>
      <c r="P196" s="181"/>
      <c r="Q196" s="181"/>
      <c r="R196" s="181"/>
      <c r="S196" s="181"/>
      <c r="T196" s="181"/>
      <c r="U196" s="181"/>
    </row>
    <row r="197" spans="1:21" ht="33.75" customHeight="1">
      <c r="A197" s="189"/>
      <c r="B197" s="188" t="s">
        <v>178</v>
      </c>
      <c r="C197" s="187" t="s">
        <v>22</v>
      </c>
      <c r="D197" s="220">
        <v>2.33</v>
      </c>
      <c r="E197" s="178">
        <v>121.2</v>
      </c>
      <c r="F197" s="178">
        <f>E197*(1+C$369)</f>
        <v>148.43364</v>
      </c>
      <c r="G197" s="194">
        <f>D197*F197</f>
        <v>345.85038120000002</v>
      </c>
      <c r="H197" s="49"/>
      <c r="I197" s="179"/>
      <c r="J197" s="183"/>
      <c r="K197" s="181"/>
      <c r="L197" s="181"/>
      <c r="M197" s="181"/>
      <c r="N197" s="181"/>
      <c r="O197" s="181"/>
      <c r="P197" s="181"/>
      <c r="Q197" s="181"/>
      <c r="R197" s="181"/>
      <c r="S197" s="181"/>
      <c r="T197" s="181"/>
      <c r="U197" s="181"/>
    </row>
    <row r="198" spans="1:21" ht="18.75" customHeight="1">
      <c r="A198" s="189" t="s">
        <v>343</v>
      </c>
      <c r="B198" s="184" t="s">
        <v>180</v>
      </c>
      <c r="C198" s="177"/>
      <c r="D198" s="216"/>
      <c r="E198" s="178"/>
      <c r="F198" s="178"/>
      <c r="G198" s="194"/>
      <c r="H198" s="49"/>
      <c r="I198" s="179"/>
      <c r="J198" s="183"/>
      <c r="K198" s="181"/>
      <c r="L198" s="181"/>
      <c r="M198" s="181"/>
      <c r="N198" s="181"/>
      <c r="O198" s="181"/>
      <c r="P198" s="181"/>
      <c r="Q198" s="181"/>
      <c r="R198" s="181"/>
      <c r="S198" s="181"/>
      <c r="T198" s="181"/>
      <c r="U198" s="181"/>
    </row>
    <row r="199" spans="1:21" ht="18.75" customHeight="1">
      <c r="A199" s="189"/>
      <c r="B199" s="182" t="s">
        <v>181</v>
      </c>
      <c r="C199" s="187" t="s">
        <v>22</v>
      </c>
      <c r="D199" s="220">
        <v>23.9</v>
      </c>
      <c r="E199" s="178">
        <v>9.58</v>
      </c>
      <c r="F199" s="178">
        <f>E199*(1+C$369)</f>
        <v>11.732626</v>
      </c>
      <c r="G199" s="194">
        <f>D199*F199</f>
        <v>280.40976139999998</v>
      </c>
      <c r="H199" s="49"/>
      <c r="I199" s="179"/>
      <c r="J199" s="183"/>
      <c r="K199" s="181"/>
      <c r="L199" s="181"/>
      <c r="M199" s="181"/>
      <c r="N199" s="181"/>
      <c r="O199" s="181"/>
      <c r="P199" s="181"/>
      <c r="Q199" s="181"/>
      <c r="R199" s="181"/>
      <c r="S199" s="181"/>
      <c r="T199" s="181"/>
      <c r="U199" s="181"/>
    </row>
    <row r="200" spans="1:21" ht="18.75" customHeight="1">
      <c r="A200" s="189" t="s">
        <v>344</v>
      </c>
      <c r="B200" s="184" t="s">
        <v>209</v>
      </c>
      <c r="C200" s="177"/>
      <c r="D200" s="216"/>
      <c r="E200" s="178"/>
      <c r="F200" s="178"/>
      <c r="G200" s="194"/>
      <c r="H200" s="49"/>
      <c r="I200" s="179"/>
      <c r="J200" s="183"/>
      <c r="K200" s="181"/>
      <c r="L200" s="181"/>
      <c r="M200" s="181"/>
      <c r="N200" s="181"/>
      <c r="O200" s="181"/>
      <c r="P200" s="181"/>
      <c r="Q200" s="181"/>
      <c r="R200" s="181"/>
      <c r="S200" s="181"/>
      <c r="T200" s="181"/>
      <c r="U200" s="181"/>
    </row>
    <row r="201" spans="1:21" ht="18.75" customHeight="1">
      <c r="A201" s="189"/>
      <c r="B201" s="182" t="s">
        <v>210</v>
      </c>
      <c r="C201" s="187" t="s">
        <v>22</v>
      </c>
      <c r="D201" s="220">
        <v>7.2</v>
      </c>
      <c r="E201" s="178">
        <v>9.4</v>
      </c>
      <c r="F201" s="178">
        <f>E201*(1+C$369)</f>
        <v>11.512179999999999</v>
      </c>
      <c r="G201" s="194">
        <f>D201*F201</f>
        <v>82.887695999999991</v>
      </c>
      <c r="H201" s="49"/>
      <c r="I201" s="179"/>
      <c r="J201" s="183"/>
      <c r="K201" s="181"/>
      <c r="L201" s="181"/>
      <c r="M201" s="181"/>
      <c r="N201" s="181"/>
      <c r="O201" s="181"/>
      <c r="P201" s="181"/>
      <c r="Q201" s="181"/>
      <c r="R201" s="181"/>
      <c r="S201" s="181"/>
      <c r="T201" s="181"/>
      <c r="U201" s="181"/>
    </row>
    <row r="202" spans="1:21" ht="18.75" customHeight="1">
      <c r="A202" s="189" t="s">
        <v>345</v>
      </c>
      <c r="B202" s="184" t="s">
        <v>183</v>
      </c>
      <c r="C202" s="177"/>
      <c r="D202" s="216"/>
      <c r="E202" s="178"/>
      <c r="F202" s="178"/>
      <c r="G202" s="194"/>
      <c r="H202" s="49"/>
      <c r="I202" s="179"/>
      <c r="J202" s="183"/>
      <c r="K202" s="181"/>
      <c r="L202" s="181"/>
      <c r="M202" s="181"/>
      <c r="N202" s="181"/>
      <c r="O202" s="181"/>
      <c r="P202" s="181"/>
      <c r="Q202" s="181"/>
      <c r="R202" s="181"/>
      <c r="S202" s="181"/>
      <c r="T202" s="181"/>
      <c r="U202" s="181"/>
    </row>
    <row r="203" spans="1:21" ht="18.75" customHeight="1">
      <c r="A203" s="189"/>
      <c r="B203" s="182" t="s">
        <v>184</v>
      </c>
      <c r="C203" s="187" t="s">
        <v>22</v>
      </c>
      <c r="D203" s="220">
        <v>54.1</v>
      </c>
      <c r="E203" s="178">
        <v>8.6</v>
      </c>
      <c r="F203" s="178">
        <f>E203*(1+C$369)</f>
        <v>10.532419999999998</v>
      </c>
      <c r="G203" s="194">
        <f>D203*F203</f>
        <v>569.80392199999994</v>
      </c>
      <c r="H203" s="49"/>
      <c r="I203" s="179"/>
      <c r="J203" s="183"/>
      <c r="K203" s="181"/>
      <c r="L203" s="181"/>
      <c r="M203" s="181"/>
      <c r="N203" s="181"/>
      <c r="O203" s="181"/>
      <c r="P203" s="181"/>
      <c r="Q203" s="181"/>
      <c r="R203" s="181"/>
      <c r="S203" s="181"/>
      <c r="T203" s="181"/>
      <c r="U203" s="181"/>
    </row>
    <row r="204" spans="1:21" ht="18.75" customHeight="1">
      <c r="A204" s="189" t="s">
        <v>346</v>
      </c>
      <c r="B204" s="184" t="s">
        <v>185</v>
      </c>
      <c r="C204" s="177"/>
      <c r="D204" s="216"/>
      <c r="E204" s="178"/>
      <c r="F204" s="178"/>
      <c r="G204" s="194"/>
      <c r="H204" s="49"/>
      <c r="I204" s="179"/>
      <c r="J204" s="183"/>
      <c r="K204" s="181"/>
      <c r="L204" s="181"/>
      <c r="M204" s="181"/>
      <c r="N204" s="181"/>
      <c r="O204" s="181"/>
      <c r="P204" s="181"/>
      <c r="Q204" s="181"/>
      <c r="R204" s="181"/>
      <c r="S204" s="181"/>
      <c r="T204" s="181"/>
      <c r="U204" s="181"/>
    </row>
    <row r="205" spans="1:21" ht="18.75" customHeight="1">
      <c r="A205" s="189"/>
      <c r="B205" s="182" t="s">
        <v>187</v>
      </c>
      <c r="C205" s="187" t="s">
        <v>22</v>
      </c>
      <c r="D205" s="220">
        <v>36.700000000000003</v>
      </c>
      <c r="E205" s="178">
        <v>8.43</v>
      </c>
      <c r="F205" s="178">
        <f>E205*(1+C$369)</f>
        <v>10.324221</v>
      </c>
      <c r="G205" s="194">
        <f>D205*F205</f>
        <v>378.89891070000004</v>
      </c>
      <c r="H205" s="49"/>
      <c r="I205" s="179"/>
      <c r="J205" s="183"/>
      <c r="K205" s="181"/>
      <c r="L205" s="181"/>
      <c r="M205" s="181"/>
      <c r="N205" s="181"/>
      <c r="O205" s="181"/>
      <c r="P205" s="181"/>
      <c r="Q205" s="181"/>
      <c r="R205" s="181"/>
      <c r="S205" s="181"/>
      <c r="T205" s="181"/>
      <c r="U205" s="181"/>
    </row>
    <row r="206" spans="1:21" ht="18.75" customHeight="1">
      <c r="A206" s="189" t="s">
        <v>347</v>
      </c>
      <c r="B206" s="184" t="s">
        <v>195</v>
      </c>
      <c r="C206" s="177"/>
      <c r="D206" s="216"/>
      <c r="E206" s="178"/>
      <c r="F206" s="178"/>
      <c r="G206" s="194"/>
      <c r="H206" s="49"/>
      <c r="I206" s="179"/>
      <c r="J206" s="183"/>
      <c r="K206" s="181"/>
      <c r="L206" s="181"/>
      <c r="M206" s="181"/>
      <c r="N206" s="181"/>
      <c r="O206" s="181"/>
      <c r="P206" s="181"/>
      <c r="Q206" s="181"/>
      <c r="R206" s="181"/>
      <c r="S206" s="181"/>
      <c r="T206" s="181"/>
      <c r="U206" s="181"/>
    </row>
    <row r="207" spans="1:21" ht="42" customHeight="1">
      <c r="A207" s="189"/>
      <c r="B207" s="182" t="s">
        <v>196</v>
      </c>
      <c r="C207" s="187" t="s">
        <v>17</v>
      </c>
      <c r="D207" s="220">
        <v>2.97</v>
      </c>
      <c r="E207" s="178">
        <v>4.0199999999999996</v>
      </c>
      <c r="F207" s="178">
        <f>E207*(1+C$369)</f>
        <v>4.9232939999999994</v>
      </c>
      <c r="G207" s="194">
        <f>D207*F207</f>
        <v>14.622183179999999</v>
      </c>
      <c r="H207" s="49"/>
      <c r="I207" s="179"/>
      <c r="J207" s="183"/>
      <c r="K207" s="181"/>
      <c r="L207" s="181"/>
      <c r="M207" s="181"/>
      <c r="N207" s="181"/>
      <c r="O207" s="181"/>
      <c r="P207" s="181"/>
      <c r="Q207" s="181"/>
      <c r="R207" s="181"/>
      <c r="S207" s="181"/>
      <c r="T207" s="181"/>
      <c r="U207" s="181"/>
    </row>
    <row r="208" spans="1:21" ht="18.75" customHeight="1">
      <c r="A208" s="189" t="s">
        <v>348</v>
      </c>
      <c r="B208" s="184" t="s">
        <v>198</v>
      </c>
      <c r="C208" s="177"/>
      <c r="D208" s="216"/>
      <c r="E208" s="178"/>
      <c r="F208" s="178"/>
      <c r="G208" s="194"/>
      <c r="H208" s="49"/>
      <c r="I208" s="179"/>
      <c r="J208" s="183"/>
      <c r="K208" s="181"/>
      <c r="L208" s="181"/>
      <c r="M208" s="181"/>
      <c r="N208" s="181"/>
      <c r="O208" s="181"/>
      <c r="P208" s="181"/>
      <c r="Q208" s="181"/>
      <c r="R208" s="181"/>
      <c r="S208" s="181"/>
      <c r="T208" s="181"/>
      <c r="U208" s="181"/>
    </row>
    <row r="209" spans="1:21" ht="18.75" customHeight="1">
      <c r="A209" s="189"/>
      <c r="B209" s="182" t="s">
        <v>199</v>
      </c>
      <c r="C209" s="187" t="s">
        <v>17</v>
      </c>
      <c r="D209" s="220">
        <v>28.55</v>
      </c>
      <c r="E209" s="178">
        <v>69.760000000000005</v>
      </c>
      <c r="F209" s="178">
        <f>E209*(1+C$369)</f>
        <v>85.435072000000005</v>
      </c>
      <c r="G209" s="194">
        <f>D209*F209</f>
        <v>2439.1713056000003</v>
      </c>
      <c r="H209" s="49"/>
      <c r="I209" s="179"/>
      <c r="J209" s="183"/>
      <c r="K209" s="181"/>
      <c r="L209" s="181"/>
      <c r="M209" s="181"/>
      <c r="N209" s="181"/>
      <c r="O209" s="181"/>
      <c r="P209" s="181"/>
      <c r="Q209" s="181"/>
      <c r="R209" s="181"/>
      <c r="S209" s="181"/>
      <c r="T209" s="181"/>
      <c r="U209" s="181"/>
    </row>
    <row r="210" spans="1:21" ht="47.25" customHeight="1">
      <c r="A210" s="189" t="s">
        <v>349</v>
      </c>
      <c r="B210" s="190" t="s">
        <v>201</v>
      </c>
      <c r="C210" s="39"/>
      <c r="D210" s="59"/>
      <c r="E210" s="40"/>
      <c r="F210" s="40"/>
      <c r="G210" s="46"/>
      <c r="H210" s="49">
        <v>1</v>
      </c>
      <c r="I210" s="50" t="s">
        <v>73</v>
      </c>
      <c r="J210" s="26"/>
      <c r="K210" s="27"/>
      <c r="L210" s="28"/>
      <c r="M210" s="28"/>
      <c r="N210" s="28"/>
      <c r="O210" s="28"/>
      <c r="P210" s="28"/>
      <c r="Q210" s="28"/>
      <c r="R210" s="28"/>
      <c r="S210" s="28"/>
      <c r="T210" s="28"/>
      <c r="U210" s="28"/>
    </row>
    <row r="211" spans="1:21" ht="126" customHeight="1">
      <c r="A211" s="45"/>
      <c r="B211" s="38" t="s">
        <v>202</v>
      </c>
      <c r="C211" s="185" t="s">
        <v>23</v>
      </c>
      <c r="D211" s="215">
        <v>2.1</v>
      </c>
      <c r="E211" s="40">
        <v>637.66999999999996</v>
      </c>
      <c r="F211" s="40">
        <f>E211*(1+C$369)</f>
        <v>780.95444899999984</v>
      </c>
      <c r="G211" s="46">
        <f>D211*F211</f>
        <v>1640.0043428999998</v>
      </c>
      <c r="H211" s="49"/>
      <c r="I211" s="50"/>
      <c r="J211" s="26"/>
      <c r="K211" s="27"/>
      <c r="L211" s="28"/>
      <c r="M211" s="28"/>
      <c r="N211" s="28"/>
      <c r="O211" s="28"/>
      <c r="P211" s="28"/>
      <c r="Q211" s="28"/>
      <c r="R211" s="28"/>
      <c r="S211" s="28"/>
      <c r="T211" s="28"/>
      <c r="U211" s="28"/>
    </row>
    <row r="212" spans="1:21" ht="18.75" customHeight="1">
      <c r="A212" s="45"/>
      <c r="B212" s="38"/>
      <c r="C212" s="196" t="s">
        <v>18</v>
      </c>
      <c r="D212" s="59"/>
      <c r="E212" s="40"/>
      <c r="F212" s="40"/>
      <c r="G212" s="46"/>
      <c r="H212" s="49"/>
      <c r="I212" s="50"/>
      <c r="J212" s="26"/>
      <c r="K212" s="27"/>
      <c r="L212" s="28"/>
      <c r="M212" s="28"/>
      <c r="N212" s="28"/>
      <c r="O212" s="28"/>
      <c r="P212" s="28"/>
      <c r="Q212" s="28"/>
      <c r="R212" s="28"/>
      <c r="S212" s="28"/>
      <c r="T212" s="28"/>
      <c r="U212" s="28"/>
    </row>
    <row r="213" spans="1:21" ht="18" customHeight="1">
      <c r="A213" s="72"/>
      <c r="B213" s="75"/>
      <c r="C213" s="58"/>
      <c r="D213" s="59"/>
      <c r="E213" s="40"/>
      <c r="F213" s="40"/>
      <c r="G213" s="46"/>
      <c r="H213" s="49"/>
      <c r="I213" s="50"/>
      <c r="J213" s="26"/>
      <c r="K213" s="27"/>
      <c r="L213" s="28"/>
      <c r="M213" s="28"/>
      <c r="N213" s="28"/>
      <c r="O213" s="28"/>
      <c r="P213" s="28"/>
      <c r="Q213" s="28"/>
      <c r="R213" s="28"/>
      <c r="S213" s="28"/>
      <c r="T213" s="28"/>
      <c r="U213" s="28"/>
    </row>
    <row r="214" spans="1:21" ht="18.75" customHeight="1">
      <c r="A214" s="207" t="s">
        <v>380</v>
      </c>
      <c r="B214" s="208" t="s">
        <v>381</v>
      </c>
      <c r="C214" s="39"/>
      <c r="D214" s="197"/>
      <c r="E214" s="198"/>
      <c r="F214" s="57"/>
      <c r="G214" s="23">
        <f>SUM(G216:G246)</f>
        <v>57292.365297209988</v>
      </c>
      <c r="H214" s="49"/>
      <c r="I214" s="50"/>
      <c r="J214" s="26"/>
      <c r="K214" s="27"/>
      <c r="L214" s="28"/>
      <c r="M214" s="28"/>
      <c r="N214" s="28"/>
      <c r="O214" s="28"/>
      <c r="P214" s="28"/>
      <c r="Q214" s="28"/>
      <c r="R214" s="28"/>
      <c r="S214" s="28"/>
      <c r="T214" s="28"/>
      <c r="U214" s="28"/>
    </row>
    <row r="215" spans="1:21" ht="18.75" customHeight="1">
      <c r="A215" s="189" t="s">
        <v>382</v>
      </c>
      <c r="B215" s="190" t="s">
        <v>398</v>
      </c>
      <c r="C215" s="39"/>
      <c r="D215" s="77"/>
      <c r="E215" s="66"/>
      <c r="F215" s="40"/>
      <c r="G215" s="46"/>
      <c r="H215" s="49"/>
      <c r="I215" s="50"/>
      <c r="J215" s="26"/>
      <c r="K215" s="27"/>
      <c r="L215" s="28"/>
      <c r="M215" s="28"/>
      <c r="N215" s="28"/>
      <c r="O215" s="28"/>
      <c r="P215" s="28"/>
      <c r="Q215" s="28"/>
      <c r="R215" s="28"/>
      <c r="S215" s="28"/>
      <c r="T215" s="28"/>
      <c r="U215" s="28"/>
    </row>
    <row r="216" spans="1:21" ht="52.5" customHeight="1">
      <c r="A216" s="189"/>
      <c r="B216" s="182" t="s">
        <v>399</v>
      </c>
      <c r="C216" s="187" t="s">
        <v>17</v>
      </c>
      <c r="D216" s="216">
        <v>25.07</v>
      </c>
      <c r="E216" s="178">
        <v>742.27</v>
      </c>
      <c r="F216" s="178">
        <f>E216*(1+C$369)</f>
        <v>909.05806899999993</v>
      </c>
      <c r="G216" s="194">
        <f>D216*F216</f>
        <v>22790.085789829998</v>
      </c>
      <c r="H216" s="49"/>
      <c r="I216" s="179"/>
      <c r="J216" s="183"/>
      <c r="K216" s="181"/>
      <c r="L216" s="181"/>
      <c r="M216" s="181"/>
      <c r="N216" s="181"/>
      <c r="O216" s="181"/>
      <c r="P216" s="181"/>
      <c r="Q216" s="181"/>
      <c r="R216" s="181"/>
      <c r="S216" s="181"/>
      <c r="T216" s="181"/>
      <c r="U216" s="181"/>
    </row>
    <row r="217" spans="1:21" ht="18.75" customHeight="1">
      <c r="A217" s="189" t="s">
        <v>383</v>
      </c>
      <c r="B217" s="190" t="s">
        <v>400</v>
      </c>
      <c r="C217" s="39"/>
      <c r="D217" s="59"/>
      <c r="E217" s="40"/>
      <c r="F217" s="40"/>
      <c r="G217" s="46"/>
      <c r="H217" s="49"/>
      <c r="I217" s="50"/>
      <c r="J217" s="26"/>
      <c r="K217" s="27"/>
      <c r="L217" s="28"/>
      <c r="M217" s="28"/>
      <c r="N217" s="28"/>
      <c r="O217" s="28"/>
      <c r="P217" s="28"/>
      <c r="Q217" s="28"/>
      <c r="R217" s="28"/>
      <c r="S217" s="28"/>
      <c r="T217" s="28"/>
      <c r="U217" s="28"/>
    </row>
    <row r="218" spans="1:21" ht="48.75" customHeight="1">
      <c r="A218" s="45"/>
      <c r="B218" s="182" t="s">
        <v>401</v>
      </c>
      <c r="C218" s="187" t="s">
        <v>317</v>
      </c>
      <c r="D218" s="216">
        <v>3</v>
      </c>
      <c r="E218" s="178">
        <v>154.41999999999999</v>
      </c>
      <c r="F218" s="178">
        <f>E218*(1+C$369)</f>
        <v>189.11817399999998</v>
      </c>
      <c r="G218" s="194">
        <f>D218*F218</f>
        <v>567.35452199999997</v>
      </c>
      <c r="H218" s="49"/>
      <c r="I218" s="179"/>
      <c r="J218" s="183"/>
      <c r="K218" s="181"/>
      <c r="L218" s="181"/>
      <c r="M218" s="181"/>
      <c r="N218" s="181"/>
      <c r="O218" s="181"/>
      <c r="P218" s="181"/>
      <c r="Q218" s="181"/>
      <c r="R218" s="181"/>
      <c r="S218" s="181"/>
      <c r="T218" s="181"/>
      <c r="U218" s="181"/>
    </row>
    <row r="219" spans="1:21" ht="18.75" customHeight="1">
      <c r="A219" s="189" t="s">
        <v>384</v>
      </c>
      <c r="B219" s="184" t="s">
        <v>402</v>
      </c>
      <c r="C219" s="177"/>
      <c r="D219" s="216"/>
      <c r="E219" s="178"/>
      <c r="F219" s="178"/>
      <c r="G219" s="194"/>
      <c r="H219" s="49"/>
      <c r="I219" s="179"/>
      <c r="J219" s="183"/>
      <c r="K219" s="181"/>
      <c r="L219" s="181"/>
      <c r="M219" s="181"/>
      <c r="N219" s="181"/>
      <c r="O219" s="181"/>
      <c r="P219" s="181"/>
      <c r="Q219" s="181"/>
      <c r="R219" s="181"/>
      <c r="S219" s="181"/>
      <c r="T219" s="181"/>
      <c r="U219" s="181"/>
    </row>
    <row r="220" spans="1:21" ht="52.5" customHeight="1">
      <c r="A220" s="45"/>
      <c r="B220" s="182" t="s">
        <v>403</v>
      </c>
      <c r="C220" s="187" t="s">
        <v>317</v>
      </c>
      <c r="D220" s="216">
        <v>2</v>
      </c>
      <c r="E220" s="178">
        <v>140.76</v>
      </c>
      <c r="F220" s="178">
        <f>E220*(1+C$369)</f>
        <v>172.38877199999999</v>
      </c>
      <c r="G220" s="194">
        <f>D220*F220</f>
        <v>344.77754399999998</v>
      </c>
      <c r="H220" s="49"/>
      <c r="I220" s="179"/>
      <c r="J220" s="183"/>
      <c r="K220" s="181"/>
      <c r="L220" s="181"/>
      <c r="M220" s="181"/>
      <c r="N220" s="181"/>
      <c r="O220" s="181"/>
      <c r="P220" s="181"/>
      <c r="Q220" s="181"/>
      <c r="R220" s="181"/>
      <c r="S220" s="181"/>
      <c r="T220" s="181"/>
      <c r="U220" s="181"/>
    </row>
    <row r="221" spans="1:21" ht="18.75" customHeight="1">
      <c r="A221" s="189" t="s">
        <v>385</v>
      </c>
      <c r="B221" s="184" t="s">
        <v>404</v>
      </c>
      <c r="C221" s="177"/>
      <c r="D221" s="216"/>
      <c r="E221" s="178"/>
      <c r="F221" s="178"/>
      <c r="G221" s="194"/>
      <c r="H221" s="49"/>
      <c r="I221" s="179"/>
      <c r="J221" s="183"/>
      <c r="K221" s="181"/>
      <c r="L221" s="181"/>
      <c r="M221" s="181"/>
      <c r="N221" s="181"/>
      <c r="O221" s="181"/>
      <c r="P221" s="181"/>
      <c r="Q221" s="181"/>
      <c r="R221" s="181"/>
      <c r="S221" s="181"/>
      <c r="T221" s="181"/>
      <c r="U221" s="181"/>
    </row>
    <row r="222" spans="1:21" ht="47.25" customHeight="1">
      <c r="A222" s="45"/>
      <c r="B222" s="182" t="s">
        <v>405</v>
      </c>
      <c r="C222" s="187" t="s">
        <v>317</v>
      </c>
      <c r="D222" s="216">
        <v>2</v>
      </c>
      <c r="E222" s="178">
        <v>342.1</v>
      </c>
      <c r="F222" s="178">
        <f>E222*(1+C$369)</f>
        <v>418.96987000000001</v>
      </c>
      <c r="G222" s="194">
        <f>D222*F222</f>
        <v>837.93974000000003</v>
      </c>
      <c r="H222" s="49"/>
      <c r="I222" s="179"/>
      <c r="J222" s="183"/>
      <c r="K222" s="181"/>
      <c r="L222" s="181"/>
      <c r="M222" s="181"/>
      <c r="N222" s="181"/>
      <c r="O222" s="181"/>
      <c r="P222" s="181"/>
      <c r="Q222" s="181"/>
      <c r="R222" s="181"/>
      <c r="S222" s="181"/>
      <c r="T222" s="181"/>
      <c r="U222" s="181"/>
    </row>
    <row r="223" spans="1:21" ht="26.25" customHeight="1">
      <c r="A223" s="189" t="s">
        <v>386</v>
      </c>
      <c r="B223" s="184" t="s">
        <v>406</v>
      </c>
      <c r="C223" s="177"/>
      <c r="D223" s="216"/>
      <c r="E223" s="178"/>
      <c r="F223" s="178"/>
      <c r="G223" s="194"/>
      <c r="H223" s="49"/>
      <c r="I223" s="179"/>
      <c r="J223" s="183"/>
      <c r="K223" s="181"/>
      <c r="L223" s="181"/>
      <c r="M223" s="181"/>
      <c r="N223" s="181"/>
      <c r="O223" s="181"/>
      <c r="P223" s="181"/>
      <c r="Q223" s="181"/>
      <c r="R223" s="181"/>
      <c r="S223" s="181"/>
      <c r="T223" s="181"/>
      <c r="U223" s="181"/>
    </row>
    <row r="224" spans="1:21" ht="34.5" customHeight="1">
      <c r="A224" s="45"/>
      <c r="B224" s="182" t="s">
        <v>407</v>
      </c>
      <c r="C224" s="187" t="s">
        <v>317</v>
      </c>
      <c r="D224" s="216">
        <v>10</v>
      </c>
      <c r="E224" s="178">
        <v>618.34</v>
      </c>
      <c r="F224" s="178">
        <f>E224*(1+C$369)</f>
        <v>757.28099799999995</v>
      </c>
      <c r="G224" s="194">
        <f>D224*F224</f>
        <v>7572.80998</v>
      </c>
      <c r="H224" s="49"/>
      <c r="I224" s="179"/>
      <c r="J224" s="183"/>
      <c r="K224" s="181"/>
      <c r="L224" s="181"/>
      <c r="M224" s="181"/>
      <c r="N224" s="181"/>
      <c r="O224" s="181"/>
      <c r="P224" s="181"/>
      <c r="Q224" s="181"/>
      <c r="R224" s="181"/>
      <c r="S224" s="181"/>
      <c r="T224" s="181"/>
      <c r="U224" s="181"/>
    </row>
    <row r="225" spans="1:21" ht="38.25" customHeight="1">
      <c r="A225" s="189" t="s">
        <v>387</v>
      </c>
      <c r="B225" s="184" t="s">
        <v>408</v>
      </c>
      <c r="C225" s="177"/>
      <c r="D225" s="216"/>
      <c r="E225" s="178"/>
      <c r="F225" s="178"/>
      <c r="G225" s="194"/>
      <c r="H225" s="49"/>
      <c r="I225" s="179"/>
      <c r="J225" s="183"/>
      <c r="K225" s="181"/>
      <c r="L225" s="181"/>
      <c r="M225" s="181"/>
      <c r="N225" s="181"/>
      <c r="O225" s="181"/>
      <c r="P225" s="181"/>
      <c r="Q225" s="181"/>
      <c r="R225" s="181"/>
      <c r="S225" s="181"/>
      <c r="T225" s="181"/>
      <c r="U225" s="181"/>
    </row>
    <row r="226" spans="1:21" ht="18.75" customHeight="1">
      <c r="A226" s="45"/>
      <c r="B226" s="188" t="s">
        <v>409</v>
      </c>
      <c r="C226" s="187" t="s">
        <v>317</v>
      </c>
      <c r="D226" s="216">
        <v>2</v>
      </c>
      <c r="E226" s="178">
        <v>49.14</v>
      </c>
      <c r="F226" s="178">
        <f>E226*(1+C$369)</f>
        <v>60.181757999999995</v>
      </c>
      <c r="G226" s="194">
        <f>D226*F226</f>
        <v>120.36351599999999</v>
      </c>
      <c r="H226" s="49"/>
      <c r="I226" s="179"/>
      <c r="J226" s="183"/>
      <c r="K226" s="181"/>
      <c r="L226" s="181"/>
      <c r="M226" s="181"/>
      <c r="N226" s="181"/>
      <c r="O226" s="181"/>
      <c r="P226" s="181"/>
      <c r="Q226" s="181"/>
      <c r="R226" s="181"/>
      <c r="S226" s="181"/>
      <c r="T226" s="181"/>
      <c r="U226" s="181"/>
    </row>
    <row r="227" spans="1:21" ht="38.25" customHeight="1">
      <c r="A227" s="189" t="s">
        <v>388</v>
      </c>
      <c r="B227" s="184" t="s">
        <v>410</v>
      </c>
      <c r="C227" s="177"/>
      <c r="D227" s="216"/>
      <c r="E227" s="178"/>
      <c r="F227" s="178"/>
      <c r="G227" s="194"/>
      <c r="H227" s="49"/>
      <c r="I227" s="179"/>
      <c r="J227" s="183"/>
      <c r="K227" s="181"/>
      <c r="L227" s="181"/>
      <c r="M227" s="181"/>
      <c r="N227" s="181"/>
      <c r="O227" s="181"/>
      <c r="P227" s="181"/>
      <c r="Q227" s="181"/>
      <c r="R227" s="181"/>
      <c r="S227" s="181"/>
      <c r="T227" s="181"/>
      <c r="U227" s="181"/>
    </row>
    <row r="228" spans="1:21" ht="18.75" customHeight="1">
      <c r="A228" s="45"/>
      <c r="B228" s="182" t="s">
        <v>411</v>
      </c>
      <c r="C228" s="187" t="s">
        <v>317</v>
      </c>
      <c r="D228" s="216">
        <v>10</v>
      </c>
      <c r="E228" s="178">
        <v>97.51</v>
      </c>
      <c r="F228" s="178">
        <f>E228*(1+C$369)</f>
        <v>119.420497</v>
      </c>
      <c r="G228" s="194">
        <f>D228*F228</f>
        <v>1194.20497</v>
      </c>
      <c r="H228" s="49"/>
      <c r="I228" s="179"/>
      <c r="J228" s="183"/>
      <c r="K228" s="181"/>
      <c r="L228" s="181"/>
      <c r="M228" s="181"/>
      <c r="N228" s="181"/>
      <c r="O228" s="181"/>
      <c r="P228" s="181"/>
      <c r="Q228" s="181"/>
      <c r="R228" s="181"/>
      <c r="S228" s="181"/>
      <c r="T228" s="181"/>
      <c r="U228" s="181"/>
    </row>
    <row r="229" spans="1:21" ht="39.75" customHeight="1">
      <c r="A229" s="189" t="s">
        <v>389</v>
      </c>
      <c r="B229" s="184" t="s">
        <v>412</v>
      </c>
      <c r="C229" s="177"/>
      <c r="D229" s="216"/>
      <c r="E229" s="178"/>
      <c r="F229" s="178"/>
      <c r="G229" s="194"/>
      <c r="H229" s="49"/>
      <c r="I229" s="179"/>
      <c r="J229" s="183"/>
      <c r="K229" s="181"/>
      <c r="L229" s="181"/>
      <c r="M229" s="181"/>
      <c r="N229" s="181"/>
      <c r="O229" s="181"/>
      <c r="P229" s="181"/>
      <c r="Q229" s="181"/>
      <c r="R229" s="181"/>
      <c r="S229" s="181"/>
      <c r="T229" s="181"/>
      <c r="U229" s="181"/>
    </row>
    <row r="230" spans="1:21" ht="30" customHeight="1">
      <c r="A230" s="45"/>
      <c r="B230" s="182" t="s">
        <v>413</v>
      </c>
      <c r="C230" s="187" t="s">
        <v>317</v>
      </c>
      <c r="D230" s="216">
        <v>12</v>
      </c>
      <c r="E230" s="178">
        <v>164.29</v>
      </c>
      <c r="F230" s="178">
        <f>E230*(1+C$369)</f>
        <v>201.20596299999997</v>
      </c>
      <c r="G230" s="194">
        <f>D230*F230</f>
        <v>2414.4715559999995</v>
      </c>
      <c r="H230" s="49"/>
      <c r="I230" s="179"/>
      <c r="J230" s="183"/>
      <c r="K230" s="181"/>
      <c r="L230" s="181"/>
      <c r="M230" s="181"/>
      <c r="N230" s="181"/>
      <c r="O230" s="181"/>
      <c r="P230" s="181"/>
      <c r="Q230" s="181"/>
      <c r="R230" s="181"/>
      <c r="S230" s="181"/>
      <c r="T230" s="181"/>
      <c r="U230" s="181"/>
    </row>
    <row r="231" spans="1:21" ht="18.75" customHeight="1">
      <c r="A231" s="189" t="s">
        <v>390</v>
      </c>
      <c r="B231" s="184" t="s">
        <v>414</v>
      </c>
      <c r="C231" s="177"/>
      <c r="D231" s="216"/>
      <c r="E231" s="178"/>
      <c r="F231" s="178"/>
      <c r="G231" s="194"/>
      <c r="H231" s="49"/>
      <c r="I231" s="179"/>
      <c r="J231" s="183"/>
      <c r="K231" s="181"/>
      <c r="L231" s="181"/>
      <c r="M231" s="181"/>
      <c r="N231" s="181"/>
      <c r="O231" s="181"/>
      <c r="P231" s="181"/>
      <c r="Q231" s="181"/>
      <c r="R231" s="181"/>
      <c r="S231" s="181"/>
      <c r="T231" s="181"/>
      <c r="U231" s="181"/>
    </row>
    <row r="232" spans="1:21" ht="46.5" customHeight="1">
      <c r="A232" s="45"/>
      <c r="B232" s="182" t="s">
        <v>415</v>
      </c>
      <c r="C232" s="187" t="s">
        <v>317</v>
      </c>
      <c r="D232" s="216">
        <v>2</v>
      </c>
      <c r="E232" s="178">
        <v>351.59</v>
      </c>
      <c r="F232" s="178">
        <f>E232*(1+C$369)</f>
        <v>430.59227299999992</v>
      </c>
      <c r="G232" s="194">
        <f>D232*F232</f>
        <v>861.18454599999984</v>
      </c>
      <c r="H232" s="49"/>
      <c r="I232" s="179"/>
      <c r="J232" s="183"/>
      <c r="K232" s="181"/>
      <c r="L232" s="181"/>
      <c r="M232" s="181"/>
      <c r="N232" s="181"/>
      <c r="O232" s="181"/>
      <c r="P232" s="181"/>
      <c r="Q232" s="181"/>
      <c r="R232" s="181"/>
      <c r="S232" s="181"/>
      <c r="T232" s="181"/>
      <c r="U232" s="181"/>
    </row>
    <row r="233" spans="1:21" ht="18.75" customHeight="1">
      <c r="A233" s="189" t="s">
        <v>391</v>
      </c>
      <c r="B233" s="184" t="s">
        <v>416</v>
      </c>
      <c r="C233" s="177"/>
      <c r="D233" s="216"/>
      <c r="E233" s="178"/>
      <c r="F233" s="178"/>
      <c r="G233" s="194"/>
      <c r="H233" s="49"/>
      <c r="I233" s="179"/>
      <c r="J233" s="183"/>
      <c r="K233" s="181"/>
      <c r="L233" s="181"/>
      <c r="M233" s="181"/>
      <c r="N233" s="181"/>
      <c r="O233" s="181"/>
      <c r="P233" s="181"/>
      <c r="Q233" s="181"/>
      <c r="R233" s="181"/>
      <c r="S233" s="181"/>
      <c r="T233" s="181"/>
      <c r="U233" s="181"/>
    </row>
    <row r="234" spans="1:21" ht="38.25" customHeight="1">
      <c r="A234" s="45"/>
      <c r="B234" s="182" t="s">
        <v>417</v>
      </c>
      <c r="C234" s="187" t="s">
        <v>317</v>
      </c>
      <c r="D234" s="216">
        <v>4</v>
      </c>
      <c r="E234" s="178">
        <v>224.95</v>
      </c>
      <c r="F234" s="178">
        <f>E234*(1+C$369)</f>
        <v>275.49626499999994</v>
      </c>
      <c r="G234" s="194">
        <f>D234*F234</f>
        <v>1101.9850599999997</v>
      </c>
      <c r="H234" s="49"/>
      <c r="I234" s="179"/>
      <c r="J234" s="183"/>
      <c r="K234" s="181"/>
      <c r="L234" s="181"/>
      <c r="M234" s="181"/>
      <c r="N234" s="181"/>
      <c r="O234" s="181"/>
      <c r="P234" s="181"/>
      <c r="Q234" s="181"/>
      <c r="R234" s="181"/>
      <c r="S234" s="181"/>
      <c r="T234" s="181"/>
      <c r="U234" s="181"/>
    </row>
    <row r="235" spans="1:21" ht="18.75" customHeight="1">
      <c r="A235" s="189" t="s">
        <v>392</v>
      </c>
      <c r="B235" s="184" t="s">
        <v>418</v>
      </c>
      <c r="C235" s="177"/>
      <c r="D235" s="216"/>
      <c r="E235" s="178"/>
      <c r="F235" s="178"/>
      <c r="G235" s="194"/>
      <c r="H235" s="49"/>
      <c r="I235" s="179"/>
      <c r="J235" s="183"/>
      <c r="K235" s="181"/>
      <c r="L235" s="181"/>
      <c r="M235" s="181"/>
      <c r="N235" s="181"/>
      <c r="O235" s="181"/>
      <c r="P235" s="181"/>
      <c r="Q235" s="181"/>
      <c r="R235" s="181"/>
      <c r="S235" s="181"/>
      <c r="T235" s="181"/>
      <c r="U235" s="181"/>
    </row>
    <row r="236" spans="1:21" ht="40.5" customHeight="1">
      <c r="A236" s="45"/>
      <c r="B236" s="188" t="s">
        <v>419</v>
      </c>
      <c r="C236" s="187" t="s">
        <v>317</v>
      </c>
      <c r="D236" s="216">
        <v>14</v>
      </c>
      <c r="E236" s="178">
        <v>132.79</v>
      </c>
      <c r="F236" s="178">
        <f>E236*(1+C$369)</f>
        <v>162.62791299999998</v>
      </c>
      <c r="G236" s="194">
        <f>D236*F236</f>
        <v>2276.7907819999996</v>
      </c>
      <c r="H236" s="49"/>
      <c r="I236" s="179"/>
      <c r="J236" s="183"/>
      <c r="K236" s="181"/>
      <c r="L236" s="181"/>
      <c r="M236" s="181"/>
      <c r="N236" s="181"/>
      <c r="O236" s="181"/>
      <c r="P236" s="181"/>
      <c r="Q236" s="181"/>
      <c r="R236" s="181"/>
      <c r="S236" s="181"/>
      <c r="T236" s="181"/>
      <c r="U236" s="181"/>
    </row>
    <row r="237" spans="1:21" ht="18.75" customHeight="1">
      <c r="A237" s="189" t="s">
        <v>393</v>
      </c>
      <c r="B237" s="184" t="s">
        <v>420</v>
      </c>
      <c r="C237" s="177"/>
      <c r="D237" s="216"/>
      <c r="E237" s="178"/>
      <c r="F237" s="178"/>
      <c r="G237" s="194"/>
      <c r="H237" s="49"/>
      <c r="I237" s="179"/>
      <c r="J237" s="183"/>
      <c r="K237" s="181"/>
      <c r="L237" s="181"/>
      <c r="M237" s="181"/>
      <c r="N237" s="181"/>
      <c r="O237" s="181"/>
      <c r="P237" s="181"/>
      <c r="Q237" s="181"/>
      <c r="R237" s="181"/>
      <c r="S237" s="181"/>
      <c r="T237" s="181"/>
      <c r="U237" s="181"/>
    </row>
    <row r="238" spans="1:21" ht="43.5" customHeight="1">
      <c r="A238" s="45"/>
      <c r="B238" s="182" t="s">
        <v>421</v>
      </c>
      <c r="C238" s="187" t="s">
        <v>317</v>
      </c>
      <c r="D238" s="216">
        <v>4</v>
      </c>
      <c r="E238" s="178">
        <v>56.71</v>
      </c>
      <c r="F238" s="178">
        <f>E238*(1+C$369)</f>
        <v>69.452736999999999</v>
      </c>
      <c r="G238" s="194">
        <f>D238*F238</f>
        <v>277.810948</v>
      </c>
      <c r="H238" s="49"/>
      <c r="I238" s="179"/>
      <c r="J238" s="183"/>
      <c r="K238" s="181"/>
      <c r="L238" s="181"/>
      <c r="M238" s="181"/>
      <c r="N238" s="181"/>
      <c r="O238" s="181"/>
      <c r="P238" s="181"/>
      <c r="Q238" s="181"/>
      <c r="R238" s="181"/>
      <c r="S238" s="181"/>
      <c r="T238" s="181"/>
      <c r="U238" s="181"/>
    </row>
    <row r="239" spans="1:21" ht="18.75" customHeight="1">
      <c r="A239" s="189" t="s">
        <v>394</v>
      </c>
      <c r="B239" s="184" t="s">
        <v>422</v>
      </c>
      <c r="C239" s="177"/>
      <c r="D239" s="216"/>
      <c r="E239" s="178"/>
      <c r="F239" s="178"/>
      <c r="G239" s="194"/>
      <c r="H239" s="49"/>
      <c r="I239" s="179"/>
      <c r="J239" s="183"/>
      <c r="K239" s="181"/>
      <c r="L239" s="181"/>
      <c r="M239" s="181"/>
      <c r="N239" s="181"/>
      <c r="O239" s="181"/>
      <c r="P239" s="181"/>
      <c r="Q239" s="181"/>
      <c r="R239" s="181"/>
      <c r="S239" s="181"/>
      <c r="T239" s="181"/>
      <c r="U239" s="181"/>
    </row>
    <row r="240" spans="1:21" ht="50.25" customHeight="1">
      <c r="A240" s="189"/>
      <c r="B240" s="182" t="s">
        <v>423</v>
      </c>
      <c r="C240" s="187" t="s">
        <v>317</v>
      </c>
      <c r="D240" s="216">
        <v>1</v>
      </c>
      <c r="E240" s="178">
        <v>579.79</v>
      </c>
      <c r="F240" s="178">
        <f>E240*(1+C$369)</f>
        <v>710.06881299999986</v>
      </c>
      <c r="G240" s="194">
        <f>D240*F240</f>
        <v>710.06881299999986</v>
      </c>
      <c r="H240" s="49"/>
      <c r="I240" s="179"/>
      <c r="J240" s="183"/>
      <c r="K240" s="181"/>
      <c r="L240" s="181"/>
      <c r="M240" s="181"/>
      <c r="N240" s="181"/>
      <c r="O240" s="181"/>
      <c r="P240" s="181"/>
      <c r="Q240" s="181"/>
      <c r="R240" s="181"/>
      <c r="S240" s="181"/>
      <c r="T240" s="181"/>
      <c r="U240" s="181"/>
    </row>
    <row r="241" spans="1:21" ht="18.75" customHeight="1">
      <c r="A241" s="189" t="s">
        <v>395</v>
      </c>
      <c r="B241" s="184" t="s">
        <v>424</v>
      </c>
      <c r="C241" s="177"/>
      <c r="D241" s="216"/>
      <c r="E241" s="178"/>
      <c r="F241" s="178"/>
      <c r="G241" s="194"/>
      <c r="H241" s="49"/>
      <c r="I241" s="179"/>
      <c r="J241" s="183"/>
      <c r="K241" s="181"/>
      <c r="L241" s="181"/>
      <c r="M241" s="181"/>
      <c r="N241" s="181"/>
      <c r="O241" s="181"/>
      <c r="P241" s="181"/>
      <c r="Q241" s="181"/>
      <c r="R241" s="181"/>
      <c r="S241" s="181"/>
      <c r="T241" s="181"/>
      <c r="U241" s="181"/>
    </row>
    <row r="242" spans="1:21" ht="44.25" customHeight="1">
      <c r="A242" s="189"/>
      <c r="B242" s="182" t="s">
        <v>425</v>
      </c>
      <c r="C242" s="187" t="s">
        <v>16</v>
      </c>
      <c r="D242" s="216">
        <v>47.2</v>
      </c>
      <c r="E242" s="178">
        <v>111.46</v>
      </c>
      <c r="F242" s="178">
        <f>E242*(1+C$369)</f>
        <v>136.50506199999998</v>
      </c>
      <c r="G242" s="194">
        <f>D242*F242</f>
        <v>6443.0389263999996</v>
      </c>
      <c r="H242" s="49"/>
      <c r="I242" s="179"/>
      <c r="J242" s="183"/>
      <c r="K242" s="181"/>
      <c r="L242" s="181"/>
      <c r="M242" s="181"/>
      <c r="N242" s="181"/>
      <c r="O242" s="181"/>
      <c r="P242" s="181"/>
      <c r="Q242" s="181"/>
      <c r="R242" s="181"/>
      <c r="S242" s="181"/>
      <c r="T242" s="181"/>
      <c r="U242" s="181"/>
    </row>
    <row r="243" spans="1:21" ht="36" customHeight="1">
      <c r="A243" s="189" t="s">
        <v>396</v>
      </c>
      <c r="B243" s="184" t="s">
        <v>426</v>
      </c>
      <c r="C243" s="177"/>
      <c r="D243" s="216"/>
      <c r="E243" s="178"/>
      <c r="F243" s="178"/>
      <c r="G243" s="194"/>
      <c r="H243" s="49"/>
      <c r="I243" s="179"/>
      <c r="J243" s="183"/>
      <c r="K243" s="181"/>
      <c r="L243" s="181"/>
      <c r="M243" s="181"/>
      <c r="N243" s="181"/>
      <c r="O243" s="181"/>
      <c r="P243" s="181"/>
      <c r="Q243" s="181"/>
      <c r="R243" s="181"/>
      <c r="S243" s="181"/>
      <c r="T243" s="181"/>
      <c r="U243" s="181"/>
    </row>
    <row r="244" spans="1:21" ht="48" customHeight="1">
      <c r="A244" s="45"/>
      <c r="B244" s="186" t="s">
        <v>427</v>
      </c>
      <c r="C244" s="185" t="s">
        <v>317</v>
      </c>
      <c r="D244" s="59">
        <v>3</v>
      </c>
      <c r="E244" s="40">
        <v>406.79</v>
      </c>
      <c r="F244" s="40">
        <f>E244*(1+C$369)</f>
        <v>498.19571300000001</v>
      </c>
      <c r="G244" s="46">
        <f>D244*F244</f>
        <v>1494.587139</v>
      </c>
      <c r="H244" s="49" t="s">
        <v>74</v>
      </c>
      <c r="I244" s="50" t="s">
        <v>75</v>
      </c>
      <c r="J244" s="36"/>
      <c r="K244" s="27"/>
      <c r="L244" s="28"/>
      <c r="M244" s="28"/>
      <c r="N244" s="28"/>
      <c r="O244" s="28"/>
      <c r="P244" s="28"/>
      <c r="Q244" s="28"/>
      <c r="R244" s="28"/>
      <c r="S244" s="28"/>
      <c r="T244" s="28"/>
      <c r="U244" s="28"/>
    </row>
    <row r="245" spans="1:21" ht="17.25" customHeight="1">
      <c r="A245" s="189" t="s">
        <v>397</v>
      </c>
      <c r="B245" s="190" t="s">
        <v>428</v>
      </c>
      <c r="C245" s="39"/>
      <c r="D245" s="59"/>
      <c r="E245" s="40"/>
      <c r="F245" s="40"/>
      <c r="G245" s="46"/>
      <c r="H245" s="49"/>
      <c r="I245" s="50"/>
      <c r="J245" s="26"/>
      <c r="K245" s="27"/>
      <c r="L245" s="28"/>
      <c r="M245" s="28"/>
      <c r="N245" s="28"/>
      <c r="O245" s="28"/>
      <c r="P245" s="28"/>
      <c r="Q245" s="28"/>
      <c r="R245" s="28"/>
      <c r="S245" s="28"/>
      <c r="T245" s="28"/>
      <c r="U245" s="28"/>
    </row>
    <row r="246" spans="1:21" ht="52.5" customHeight="1">
      <c r="A246" s="189"/>
      <c r="B246" s="188" t="s">
        <v>429</v>
      </c>
      <c r="C246" s="191" t="s">
        <v>17</v>
      </c>
      <c r="D246" s="216">
        <v>15.22</v>
      </c>
      <c r="E246" s="178">
        <v>444.47</v>
      </c>
      <c r="F246" s="178">
        <f>E246*(1+C$369)</f>
        <v>544.34240899999998</v>
      </c>
      <c r="G246" s="194">
        <f>D246*F246</f>
        <v>8284.8914649800008</v>
      </c>
      <c r="H246" s="49"/>
      <c r="I246" s="179"/>
      <c r="J246" s="183"/>
      <c r="K246" s="181"/>
      <c r="L246" s="181"/>
      <c r="M246" s="181"/>
      <c r="N246" s="181"/>
      <c r="O246" s="181"/>
      <c r="P246" s="181"/>
      <c r="Q246" s="181"/>
      <c r="R246" s="181"/>
      <c r="S246" s="181"/>
      <c r="T246" s="181"/>
      <c r="U246" s="181"/>
    </row>
    <row r="247" spans="1:21" ht="23.25" customHeight="1">
      <c r="A247" s="45"/>
      <c r="B247" s="186"/>
      <c r="C247" s="196" t="s">
        <v>18</v>
      </c>
      <c r="D247" s="59"/>
      <c r="E247" s="40"/>
      <c r="F247" s="40"/>
      <c r="G247" s="46"/>
      <c r="H247" s="49"/>
      <c r="I247" s="50"/>
      <c r="J247" s="26"/>
      <c r="K247" s="27"/>
      <c r="L247" s="28"/>
      <c r="M247" s="28"/>
      <c r="N247" s="28"/>
      <c r="O247" s="28"/>
      <c r="P247" s="28"/>
      <c r="Q247" s="28"/>
      <c r="R247" s="28"/>
      <c r="S247" s="28"/>
      <c r="T247" s="28"/>
      <c r="U247" s="28"/>
    </row>
    <row r="248" spans="1:21" ht="18" customHeight="1">
      <c r="A248" s="72"/>
      <c r="B248" s="75"/>
      <c r="C248" s="58"/>
      <c r="D248" s="59"/>
      <c r="E248" s="40"/>
      <c r="F248" s="40"/>
      <c r="G248" s="46"/>
      <c r="H248" s="49"/>
      <c r="I248" s="50"/>
      <c r="J248" s="26"/>
      <c r="K248" s="27"/>
      <c r="L248" s="28"/>
      <c r="M248" s="28"/>
      <c r="N248" s="28"/>
      <c r="O248" s="28"/>
      <c r="P248" s="28"/>
      <c r="Q248" s="28"/>
      <c r="R248" s="28"/>
      <c r="S248" s="28"/>
      <c r="T248" s="28"/>
      <c r="U248" s="28"/>
    </row>
    <row r="249" spans="1:21" ht="18.75" customHeight="1">
      <c r="A249" s="207" t="s">
        <v>430</v>
      </c>
      <c r="B249" s="208" t="s">
        <v>431</v>
      </c>
      <c r="C249" s="39"/>
      <c r="D249" s="197"/>
      <c r="E249" s="198"/>
      <c r="F249" s="57"/>
      <c r="G249" s="23">
        <f>SUM(G251:G271)</f>
        <v>51338.096547669993</v>
      </c>
      <c r="H249" s="49"/>
      <c r="I249" s="50"/>
      <c r="J249" s="26"/>
      <c r="K249" s="27"/>
      <c r="L249" s="28"/>
      <c r="M249" s="28"/>
      <c r="N249" s="28"/>
      <c r="O249" s="28"/>
      <c r="P249" s="28"/>
      <c r="Q249" s="28"/>
      <c r="R249" s="28"/>
      <c r="S249" s="28"/>
      <c r="T249" s="28"/>
      <c r="U249" s="28"/>
    </row>
    <row r="250" spans="1:21" ht="18.75" customHeight="1">
      <c r="A250" s="209" t="s">
        <v>432</v>
      </c>
      <c r="B250" s="210" t="s">
        <v>442</v>
      </c>
      <c r="C250" s="39"/>
      <c r="D250" s="77"/>
      <c r="E250" s="66"/>
      <c r="F250" s="40"/>
      <c r="G250" s="46"/>
      <c r="H250" s="49"/>
      <c r="I250" s="50"/>
      <c r="J250" s="26"/>
      <c r="K250" s="27"/>
      <c r="L250" s="28"/>
      <c r="M250" s="28"/>
      <c r="N250" s="28"/>
      <c r="O250" s="28"/>
      <c r="P250" s="28"/>
      <c r="Q250" s="28"/>
      <c r="R250" s="28"/>
      <c r="S250" s="28"/>
      <c r="T250" s="28"/>
      <c r="U250" s="28"/>
    </row>
    <row r="251" spans="1:21" ht="37.5" customHeight="1">
      <c r="A251" s="189"/>
      <c r="B251" s="188" t="s">
        <v>443</v>
      </c>
      <c r="C251" s="187" t="s">
        <v>17</v>
      </c>
      <c r="D251" s="216">
        <v>18.940000000000001</v>
      </c>
      <c r="E251" s="178">
        <v>491.51</v>
      </c>
      <c r="F251" s="178">
        <f>E251*(1+C$369)</f>
        <v>601.95229699999993</v>
      </c>
      <c r="G251" s="194">
        <f>F251*D251</f>
        <v>11400.976505179999</v>
      </c>
      <c r="H251" s="49"/>
      <c r="I251" s="179"/>
      <c r="J251" s="183"/>
      <c r="K251" s="181"/>
      <c r="L251" s="181"/>
      <c r="M251" s="181"/>
      <c r="N251" s="181"/>
      <c r="O251" s="181"/>
      <c r="P251" s="181"/>
      <c r="Q251" s="181"/>
      <c r="R251" s="181"/>
      <c r="S251" s="181"/>
      <c r="T251" s="181"/>
      <c r="U251" s="181"/>
    </row>
    <row r="252" spans="1:21" ht="27.75" customHeight="1">
      <c r="A252" s="189" t="s">
        <v>433</v>
      </c>
      <c r="B252" s="184" t="s">
        <v>177</v>
      </c>
      <c r="C252" s="177"/>
      <c r="D252" s="216"/>
      <c r="E252" s="178"/>
      <c r="F252" s="178"/>
      <c r="G252" s="194"/>
      <c r="H252" s="49"/>
      <c r="I252" s="179"/>
      <c r="J252" s="183"/>
      <c r="K252" s="181"/>
      <c r="L252" s="181"/>
      <c r="M252" s="181"/>
      <c r="N252" s="181"/>
      <c r="O252" s="181"/>
      <c r="P252" s="181"/>
      <c r="Q252" s="181"/>
      <c r="R252" s="181"/>
      <c r="S252" s="181"/>
      <c r="T252" s="181"/>
      <c r="U252" s="181"/>
    </row>
    <row r="253" spans="1:21" ht="39.75" customHeight="1">
      <c r="A253" s="189"/>
      <c r="B253" s="188" t="s">
        <v>178</v>
      </c>
      <c r="C253" s="187" t="s">
        <v>23</v>
      </c>
      <c r="D253" s="216">
        <v>3.82</v>
      </c>
      <c r="E253" s="178">
        <v>121.2</v>
      </c>
      <c r="F253" s="178">
        <f>E253*(1+C$369)</f>
        <v>148.43364</v>
      </c>
      <c r="G253" s="194">
        <f>D253*F253</f>
        <v>567.01650480000001</v>
      </c>
      <c r="H253" s="49"/>
      <c r="I253" s="179"/>
      <c r="J253" s="183"/>
      <c r="K253" s="181"/>
      <c r="L253" s="181"/>
      <c r="M253" s="181"/>
      <c r="N253" s="181"/>
      <c r="O253" s="181"/>
      <c r="P253" s="181"/>
      <c r="Q253" s="181"/>
      <c r="R253" s="181"/>
      <c r="S253" s="181"/>
      <c r="T253" s="181"/>
      <c r="U253" s="181"/>
    </row>
    <row r="254" spans="1:21" ht="18.75" customHeight="1">
      <c r="A254" s="189" t="s">
        <v>434</v>
      </c>
      <c r="B254" s="184" t="s">
        <v>180</v>
      </c>
      <c r="C254" s="177"/>
      <c r="D254" s="216"/>
      <c r="E254" s="178"/>
      <c r="F254" s="178"/>
      <c r="G254" s="194"/>
      <c r="H254" s="49"/>
      <c r="I254" s="179"/>
      <c r="J254" s="183"/>
      <c r="K254" s="181"/>
      <c r="L254" s="181"/>
      <c r="M254" s="181"/>
      <c r="N254" s="181"/>
      <c r="O254" s="181"/>
      <c r="P254" s="181"/>
      <c r="Q254" s="181"/>
      <c r="R254" s="181"/>
      <c r="S254" s="181"/>
      <c r="T254" s="181"/>
      <c r="U254" s="181"/>
    </row>
    <row r="255" spans="1:21" ht="18.75" customHeight="1">
      <c r="A255" s="189"/>
      <c r="B255" s="188" t="s">
        <v>181</v>
      </c>
      <c r="C255" s="187" t="s">
        <v>22</v>
      </c>
      <c r="D255" s="216">
        <v>81.66</v>
      </c>
      <c r="E255" s="178">
        <v>9.58</v>
      </c>
      <c r="F255" s="178">
        <f>E255*(1+C$369)</f>
        <v>11.732626</v>
      </c>
      <c r="G255" s="194">
        <f>D255*F255</f>
        <v>958.08623915999999</v>
      </c>
      <c r="H255" s="49"/>
      <c r="I255" s="179"/>
      <c r="J255" s="183"/>
      <c r="K255" s="181"/>
      <c r="L255" s="181"/>
      <c r="M255" s="181"/>
      <c r="N255" s="181"/>
      <c r="O255" s="181"/>
      <c r="P255" s="181"/>
      <c r="Q255" s="181"/>
      <c r="R255" s="181"/>
      <c r="S255" s="181"/>
      <c r="T255" s="181"/>
      <c r="U255" s="181"/>
    </row>
    <row r="256" spans="1:21" ht="18.75" customHeight="1">
      <c r="A256" s="189" t="s">
        <v>435</v>
      </c>
      <c r="B256" s="184" t="s">
        <v>183</v>
      </c>
      <c r="C256" s="177"/>
      <c r="D256" s="216"/>
      <c r="E256" s="178"/>
      <c r="F256" s="178"/>
      <c r="G256" s="194"/>
      <c r="H256" s="49"/>
      <c r="I256" s="179"/>
      <c r="J256" s="183"/>
      <c r="K256" s="181"/>
      <c r="L256" s="181"/>
      <c r="M256" s="181"/>
      <c r="N256" s="181"/>
      <c r="O256" s="181"/>
      <c r="P256" s="181"/>
      <c r="Q256" s="181"/>
      <c r="R256" s="181"/>
      <c r="S256" s="181"/>
      <c r="T256" s="181"/>
      <c r="U256" s="181"/>
    </row>
    <row r="257" spans="1:21" ht="37.5" customHeight="1">
      <c r="A257" s="189"/>
      <c r="B257" s="188" t="s">
        <v>184</v>
      </c>
      <c r="C257" s="187" t="s">
        <v>22</v>
      </c>
      <c r="D257" s="216">
        <v>182.73</v>
      </c>
      <c r="E257" s="178">
        <v>8.6</v>
      </c>
      <c r="F257" s="178">
        <f>E257*(1+C$369)</f>
        <v>10.532419999999998</v>
      </c>
      <c r="G257" s="194">
        <f>D257*F257</f>
        <v>1924.5891065999997</v>
      </c>
      <c r="H257" s="49"/>
      <c r="I257" s="179"/>
      <c r="J257" s="183"/>
      <c r="K257" s="181"/>
      <c r="L257" s="181"/>
      <c r="M257" s="181"/>
      <c r="N257" s="181"/>
      <c r="O257" s="181"/>
      <c r="P257" s="181"/>
      <c r="Q257" s="181"/>
      <c r="R257" s="181"/>
      <c r="S257" s="181"/>
      <c r="T257" s="181"/>
      <c r="U257" s="181"/>
    </row>
    <row r="258" spans="1:21" ht="18.75" customHeight="1">
      <c r="A258" s="189" t="s">
        <v>436</v>
      </c>
      <c r="B258" s="184" t="s">
        <v>198</v>
      </c>
      <c r="C258" s="177"/>
      <c r="D258" s="216"/>
      <c r="E258" s="178"/>
      <c r="F258" s="178"/>
      <c r="G258" s="194"/>
      <c r="H258" s="49"/>
      <c r="I258" s="179"/>
      <c r="J258" s="183"/>
      <c r="K258" s="181"/>
      <c r="L258" s="181"/>
      <c r="M258" s="181"/>
      <c r="N258" s="181"/>
      <c r="O258" s="181"/>
      <c r="P258" s="181"/>
      <c r="Q258" s="181"/>
      <c r="R258" s="181"/>
      <c r="S258" s="181"/>
      <c r="T258" s="181"/>
      <c r="U258" s="181"/>
    </row>
    <row r="259" spans="1:21" ht="30" customHeight="1">
      <c r="A259" s="189"/>
      <c r="B259" s="188" t="s">
        <v>199</v>
      </c>
      <c r="C259" s="187" t="s">
        <v>17</v>
      </c>
      <c r="D259" s="216">
        <v>46.55</v>
      </c>
      <c r="E259" s="178">
        <v>69.760000000000005</v>
      </c>
      <c r="F259" s="178">
        <f>E259*(1+C$369)</f>
        <v>85.435072000000005</v>
      </c>
      <c r="G259" s="194">
        <f>D259*F259</f>
        <v>3977.0026016000002</v>
      </c>
      <c r="H259" s="49"/>
      <c r="I259" s="179"/>
      <c r="J259" s="183"/>
      <c r="K259" s="181"/>
      <c r="L259" s="181"/>
      <c r="M259" s="181"/>
      <c r="N259" s="181"/>
      <c r="O259" s="181"/>
      <c r="P259" s="181"/>
      <c r="Q259" s="181"/>
      <c r="R259" s="181"/>
      <c r="S259" s="181"/>
      <c r="T259" s="181"/>
      <c r="U259" s="181"/>
    </row>
    <row r="260" spans="1:21" ht="18.75" customHeight="1">
      <c r="A260" s="189" t="s">
        <v>437</v>
      </c>
      <c r="B260" s="184" t="s">
        <v>444</v>
      </c>
      <c r="C260" s="177"/>
      <c r="D260" s="216"/>
      <c r="E260" s="178"/>
      <c r="F260" s="178"/>
      <c r="G260" s="194"/>
      <c r="H260" s="49"/>
      <c r="I260" s="179"/>
      <c r="J260" s="183"/>
      <c r="K260" s="181"/>
      <c r="L260" s="181"/>
      <c r="M260" s="181"/>
      <c r="N260" s="181"/>
      <c r="O260" s="181"/>
      <c r="P260" s="181"/>
      <c r="Q260" s="181"/>
      <c r="R260" s="181"/>
      <c r="S260" s="181"/>
      <c r="T260" s="181"/>
      <c r="U260" s="181"/>
    </row>
    <row r="261" spans="1:21" ht="37.5" customHeight="1">
      <c r="A261" s="189"/>
      <c r="B261" s="188" t="s">
        <v>218</v>
      </c>
      <c r="C261" s="187" t="s">
        <v>23</v>
      </c>
      <c r="D261" s="216">
        <v>5.66</v>
      </c>
      <c r="E261" s="178">
        <v>698.79</v>
      </c>
      <c r="F261" s="178">
        <f>E261*(1+C$369)</f>
        <v>855.80811299999993</v>
      </c>
      <c r="G261" s="194">
        <f>D261*F261</f>
        <v>4843.8739195799999</v>
      </c>
      <c r="H261" s="49"/>
      <c r="I261" s="179"/>
      <c r="J261" s="183"/>
      <c r="K261" s="181"/>
      <c r="L261" s="181"/>
      <c r="M261" s="181"/>
      <c r="N261" s="181"/>
      <c r="O261" s="181"/>
      <c r="P261" s="181"/>
      <c r="Q261" s="181"/>
      <c r="R261" s="181"/>
      <c r="S261" s="181"/>
      <c r="T261" s="181"/>
      <c r="U261" s="181"/>
    </row>
    <row r="262" spans="1:21" ht="18.75" customHeight="1">
      <c r="A262" s="189" t="s">
        <v>438</v>
      </c>
      <c r="B262" s="184" t="s">
        <v>445</v>
      </c>
      <c r="C262" s="177"/>
      <c r="D262" s="216"/>
      <c r="E262" s="178"/>
      <c r="F262" s="178"/>
      <c r="G262" s="194"/>
      <c r="H262" s="49"/>
      <c r="I262" s="179"/>
      <c r="J262" s="183"/>
      <c r="K262" s="181"/>
      <c r="L262" s="181"/>
      <c r="M262" s="181"/>
      <c r="N262" s="181"/>
      <c r="O262" s="181"/>
      <c r="P262" s="181"/>
      <c r="Q262" s="181"/>
      <c r="R262" s="181"/>
      <c r="S262" s="181"/>
      <c r="T262" s="181"/>
      <c r="U262" s="181"/>
    </row>
    <row r="263" spans="1:21" ht="55.5" customHeight="1">
      <c r="A263" s="189"/>
      <c r="B263" s="188" t="s">
        <v>446</v>
      </c>
      <c r="C263" s="187" t="s">
        <v>17</v>
      </c>
      <c r="D263" s="216">
        <v>129.38999999999999</v>
      </c>
      <c r="E263" s="178">
        <v>98.76</v>
      </c>
      <c r="F263" s="178">
        <f>E263*(1+C$369)</f>
        <v>120.95137199999999</v>
      </c>
      <c r="G263" s="194">
        <f>D263*F263</f>
        <v>15649.898023079997</v>
      </c>
      <c r="H263" s="49"/>
      <c r="I263" s="179"/>
      <c r="J263" s="183"/>
      <c r="K263" s="181"/>
      <c r="L263" s="181"/>
      <c r="M263" s="181"/>
      <c r="N263" s="181"/>
      <c r="O263" s="181"/>
      <c r="P263" s="181"/>
      <c r="Q263" s="181"/>
      <c r="R263" s="181"/>
      <c r="S263" s="181"/>
      <c r="T263" s="181"/>
      <c r="U263" s="181"/>
    </row>
    <row r="264" spans="1:21" ht="18.75" customHeight="1">
      <c r="A264" s="189" t="s">
        <v>439</v>
      </c>
      <c r="B264" s="184" t="s">
        <v>234</v>
      </c>
      <c r="C264" s="177"/>
      <c r="D264" s="216"/>
      <c r="E264" s="178"/>
      <c r="F264" s="178"/>
      <c r="G264" s="194"/>
      <c r="H264" s="49"/>
      <c r="I264" s="179"/>
      <c r="J264" s="183"/>
      <c r="K264" s="181"/>
      <c r="L264" s="181"/>
      <c r="M264" s="181"/>
      <c r="N264" s="181"/>
      <c r="O264" s="181"/>
      <c r="P264" s="181"/>
      <c r="Q264" s="181"/>
      <c r="R264" s="181"/>
      <c r="S264" s="181"/>
      <c r="T264" s="181"/>
      <c r="U264" s="181"/>
    </row>
    <row r="265" spans="1:21" ht="36.75" customHeight="1">
      <c r="A265" s="45"/>
      <c r="B265" s="186" t="s">
        <v>235</v>
      </c>
      <c r="C265" s="185" t="s">
        <v>17</v>
      </c>
      <c r="D265" s="59">
        <v>143.01</v>
      </c>
      <c r="E265" s="40">
        <v>15.75</v>
      </c>
      <c r="F265" s="40">
        <f>E265*(1+C$369)</f>
        <v>19.289024999999999</v>
      </c>
      <c r="G265" s="46">
        <f>D265*F265</f>
        <v>2758.5234652499998</v>
      </c>
      <c r="H265" s="49"/>
      <c r="I265" s="50"/>
      <c r="J265" s="36"/>
      <c r="K265" s="27"/>
      <c r="L265" s="28"/>
      <c r="M265" s="28"/>
      <c r="N265" s="28"/>
      <c r="O265" s="28"/>
      <c r="P265" s="28"/>
      <c r="Q265" s="28"/>
      <c r="R265" s="28"/>
      <c r="S265" s="28"/>
      <c r="T265" s="28"/>
      <c r="U265" s="28"/>
    </row>
    <row r="266" spans="1:21" ht="42" customHeight="1">
      <c r="A266" s="189" t="s">
        <v>440</v>
      </c>
      <c r="B266" s="190" t="s">
        <v>237</v>
      </c>
      <c r="C266" s="39"/>
      <c r="D266" s="59"/>
      <c r="E266" s="40"/>
      <c r="F266" s="40"/>
      <c r="G266" s="46"/>
      <c r="H266" s="42" t="s">
        <v>76</v>
      </c>
      <c r="I266" s="50" t="s">
        <v>77</v>
      </c>
      <c r="J266" s="26"/>
      <c r="K266" s="27"/>
      <c r="L266" s="28"/>
      <c r="M266" s="28"/>
      <c r="N266" s="28"/>
      <c r="O266" s="28"/>
      <c r="P266" s="28"/>
      <c r="Q266" s="28"/>
      <c r="R266" s="28"/>
      <c r="S266" s="28"/>
      <c r="T266" s="28"/>
      <c r="U266" s="28"/>
    </row>
    <row r="267" spans="1:21" ht="36" customHeight="1">
      <c r="A267" s="45"/>
      <c r="B267" s="38" t="s">
        <v>238</v>
      </c>
      <c r="C267" s="39" t="s">
        <v>17</v>
      </c>
      <c r="D267" s="59">
        <v>143.01</v>
      </c>
      <c r="E267" s="40">
        <v>37.89</v>
      </c>
      <c r="F267" s="40">
        <f>E267*(1+C$369)</f>
        <v>46.403883</v>
      </c>
      <c r="G267" s="46">
        <f>D267*F267</f>
        <v>6636.2193078299997</v>
      </c>
      <c r="H267" s="49"/>
      <c r="I267" s="50"/>
      <c r="J267" s="26"/>
      <c r="K267" s="27"/>
      <c r="L267" s="28"/>
      <c r="M267" s="28"/>
      <c r="N267" s="28"/>
      <c r="O267" s="28"/>
      <c r="P267" s="28"/>
      <c r="Q267" s="28"/>
      <c r="R267" s="28"/>
      <c r="S267" s="28"/>
      <c r="T267" s="28"/>
      <c r="U267" s="28"/>
    </row>
    <row r="268" spans="1:21" ht="30" customHeight="1">
      <c r="A268" s="189" t="s">
        <v>441</v>
      </c>
      <c r="B268" s="190" t="s">
        <v>298</v>
      </c>
      <c r="C268" s="39"/>
      <c r="D268" s="59"/>
      <c r="E268" s="40"/>
      <c r="F268" s="40"/>
      <c r="G268" s="46"/>
      <c r="H268" s="49"/>
      <c r="I268" s="50"/>
      <c r="J268" s="36"/>
      <c r="K268" s="27"/>
      <c r="L268" s="28"/>
      <c r="M268" s="28"/>
      <c r="N268" s="28"/>
      <c r="O268" s="28"/>
      <c r="P268" s="28"/>
      <c r="Q268" s="28"/>
      <c r="R268" s="28"/>
      <c r="S268" s="28"/>
      <c r="T268" s="28"/>
      <c r="U268" s="28"/>
    </row>
    <row r="269" spans="1:21" ht="78.75" customHeight="1">
      <c r="A269" s="45"/>
      <c r="B269" s="38" t="s">
        <v>296</v>
      </c>
      <c r="C269" s="39" t="s">
        <v>17</v>
      </c>
      <c r="D269" s="195">
        <v>143.01</v>
      </c>
      <c r="E269" s="40">
        <v>14.97</v>
      </c>
      <c r="F269" s="40">
        <f>E269*(1+C$369)</f>
        <v>18.333759000000001</v>
      </c>
      <c r="G269" s="46">
        <f>D269*F269</f>
        <v>2621.9108745899998</v>
      </c>
      <c r="H269" s="42" t="s">
        <v>76</v>
      </c>
      <c r="I269" s="50" t="s">
        <v>78</v>
      </c>
      <c r="J269" s="26"/>
      <c r="K269" s="27"/>
      <c r="L269" s="28"/>
      <c r="M269" s="28"/>
      <c r="N269" s="28"/>
      <c r="O269" s="28"/>
      <c r="P269" s="28"/>
      <c r="Q269" s="28"/>
      <c r="R269" s="28"/>
      <c r="S269" s="28"/>
      <c r="T269" s="28"/>
      <c r="U269" s="28"/>
    </row>
    <row r="270" spans="1:21" ht="18.75" customHeight="1">
      <c r="A270" s="45"/>
      <c r="B270" s="68"/>
      <c r="C270" s="196" t="s">
        <v>18</v>
      </c>
      <c r="D270" s="59"/>
      <c r="E270" s="40"/>
      <c r="F270" s="40"/>
      <c r="G270" s="46"/>
      <c r="H270" s="49" t="s">
        <v>79</v>
      </c>
      <c r="I270" s="50" t="s">
        <v>80</v>
      </c>
      <c r="J270" s="26"/>
      <c r="K270" s="27"/>
      <c r="L270" s="28"/>
      <c r="M270" s="28"/>
      <c r="N270" s="28"/>
      <c r="O270" s="28"/>
      <c r="P270" s="28"/>
      <c r="Q270" s="28"/>
      <c r="R270" s="28"/>
      <c r="S270" s="28"/>
      <c r="T270" s="28"/>
      <c r="U270" s="28"/>
    </row>
    <row r="271" spans="1:21" ht="18" customHeight="1">
      <c r="A271" s="90"/>
      <c r="B271" s="91"/>
      <c r="C271" s="76"/>
      <c r="D271" s="59"/>
      <c r="E271" s="40"/>
      <c r="F271" s="40"/>
      <c r="G271" s="46"/>
      <c r="H271" s="49"/>
      <c r="I271" s="50"/>
      <c r="J271" s="26"/>
      <c r="K271" s="27"/>
      <c r="L271" s="28"/>
      <c r="M271" s="28"/>
      <c r="N271" s="28"/>
      <c r="O271" s="28"/>
      <c r="P271" s="28"/>
      <c r="Q271" s="28"/>
      <c r="R271" s="28"/>
      <c r="S271" s="28"/>
      <c r="T271" s="28"/>
      <c r="U271" s="28"/>
    </row>
    <row r="272" spans="1:21" ht="18.75" customHeight="1">
      <c r="A272" s="207" t="s">
        <v>447</v>
      </c>
      <c r="B272" s="208" t="s">
        <v>448</v>
      </c>
      <c r="C272" s="39"/>
      <c r="D272" s="197"/>
      <c r="E272" s="198"/>
      <c r="F272" s="57"/>
      <c r="G272" s="23">
        <f>SUM(G275:G277)</f>
        <v>12676.1740704</v>
      </c>
      <c r="H272" s="49"/>
      <c r="I272" s="50"/>
      <c r="J272" s="26"/>
      <c r="K272" s="27"/>
      <c r="L272" s="28"/>
      <c r="M272" s="28"/>
      <c r="N272" s="28"/>
      <c r="O272" s="28"/>
      <c r="P272" s="28"/>
      <c r="Q272" s="28"/>
      <c r="R272" s="28"/>
      <c r="S272" s="28"/>
      <c r="T272" s="28"/>
      <c r="U272" s="28"/>
    </row>
    <row r="273" spans="1:21" ht="18.75" customHeight="1">
      <c r="A273" s="45"/>
      <c r="B273" s="38"/>
      <c r="C273" s="39"/>
      <c r="D273" s="77"/>
      <c r="E273" s="66"/>
      <c r="F273" s="40"/>
      <c r="G273" s="46"/>
      <c r="H273" s="49"/>
      <c r="I273" s="50"/>
      <c r="J273" s="26"/>
      <c r="K273" s="27"/>
      <c r="L273" s="28"/>
      <c r="M273" s="28"/>
      <c r="N273" s="28"/>
      <c r="O273" s="28"/>
      <c r="P273" s="28"/>
      <c r="Q273" s="28"/>
      <c r="R273" s="28"/>
      <c r="S273" s="28"/>
      <c r="T273" s="28"/>
      <c r="U273" s="28"/>
    </row>
    <row r="274" spans="1:21" ht="18.75" customHeight="1">
      <c r="A274" s="189" t="s">
        <v>449</v>
      </c>
      <c r="B274" s="190" t="s">
        <v>451</v>
      </c>
      <c r="C274" s="39"/>
      <c r="D274" s="59"/>
      <c r="E274" s="40"/>
      <c r="F274" s="40"/>
      <c r="G274" s="46"/>
      <c r="H274" s="49"/>
      <c r="I274" s="50"/>
      <c r="J274" s="26"/>
      <c r="K274" s="27"/>
      <c r="L274" s="28"/>
      <c r="M274" s="28"/>
      <c r="N274" s="28"/>
      <c r="O274" s="28"/>
      <c r="P274" s="28"/>
      <c r="Q274" s="28"/>
      <c r="R274" s="28"/>
      <c r="S274" s="28"/>
      <c r="T274" s="28"/>
      <c r="U274" s="28"/>
    </row>
    <row r="275" spans="1:21" ht="40.5" customHeight="1">
      <c r="A275" s="45"/>
      <c r="B275" s="38" t="s">
        <v>452</v>
      </c>
      <c r="C275" s="39" t="s">
        <v>17</v>
      </c>
      <c r="D275" s="215">
        <v>52.56</v>
      </c>
      <c r="E275" s="40">
        <v>91.95</v>
      </c>
      <c r="F275" s="40">
        <f>E275*(1+C$369)</f>
        <v>112.611165</v>
      </c>
      <c r="G275" s="46">
        <f>D275*F275</f>
        <v>5918.8428324000006</v>
      </c>
      <c r="H275" s="49"/>
      <c r="I275" s="50"/>
      <c r="J275" s="92"/>
      <c r="K275" s="93"/>
      <c r="L275" s="94"/>
      <c r="M275" s="94"/>
      <c r="N275" s="94"/>
      <c r="O275" s="94"/>
      <c r="P275" s="94"/>
      <c r="Q275" s="94"/>
      <c r="R275" s="94"/>
      <c r="S275" s="94"/>
      <c r="T275" s="94"/>
      <c r="U275" s="94"/>
    </row>
    <row r="276" spans="1:21" ht="18.75" customHeight="1">
      <c r="A276" s="189" t="s">
        <v>450</v>
      </c>
      <c r="B276" s="190" t="s">
        <v>453</v>
      </c>
      <c r="C276" s="39"/>
      <c r="D276" s="59"/>
      <c r="E276" s="40"/>
      <c r="F276" s="40"/>
      <c r="G276" s="46"/>
      <c r="H276" s="49">
        <v>1</v>
      </c>
      <c r="I276" s="50" t="s">
        <v>57</v>
      </c>
      <c r="J276" s="36"/>
      <c r="K276" s="27"/>
      <c r="L276" s="28"/>
      <c r="M276" s="28"/>
      <c r="N276" s="28"/>
      <c r="O276" s="28"/>
      <c r="P276" s="28"/>
      <c r="Q276" s="28"/>
      <c r="R276" s="28"/>
      <c r="S276" s="28"/>
      <c r="T276" s="28"/>
      <c r="U276" s="28"/>
    </row>
    <row r="277" spans="1:21" ht="54.75" customHeight="1">
      <c r="A277" s="45"/>
      <c r="B277" s="38" t="s">
        <v>454</v>
      </c>
      <c r="C277" s="185" t="s">
        <v>17</v>
      </c>
      <c r="D277" s="224">
        <v>151</v>
      </c>
      <c r="E277" s="89">
        <v>36.54</v>
      </c>
      <c r="F277" s="40">
        <f>E277*(1+C$369)</f>
        <v>44.750537999999999</v>
      </c>
      <c r="G277" s="46">
        <f>SUM(D277*F277)</f>
        <v>6757.3312379999998</v>
      </c>
      <c r="H277" s="49"/>
      <c r="I277" s="50"/>
      <c r="J277" s="26"/>
      <c r="K277" s="27"/>
      <c r="L277" s="28"/>
      <c r="M277" s="28"/>
      <c r="N277" s="28"/>
      <c r="O277" s="28"/>
      <c r="P277" s="28"/>
      <c r="Q277" s="28"/>
      <c r="R277" s="28"/>
      <c r="S277" s="28"/>
      <c r="T277" s="28"/>
      <c r="U277" s="28"/>
    </row>
    <row r="278" spans="1:21" ht="18.75" customHeight="1">
      <c r="A278" s="72"/>
      <c r="B278" s="64"/>
      <c r="C278" s="76"/>
      <c r="D278" s="59"/>
      <c r="E278" s="40"/>
      <c r="F278" s="40"/>
      <c r="G278" s="46"/>
      <c r="H278" s="49"/>
      <c r="I278" s="50"/>
      <c r="J278" s="26"/>
      <c r="K278" s="27"/>
      <c r="L278" s="28"/>
      <c r="M278" s="28"/>
      <c r="N278" s="28"/>
      <c r="O278" s="28"/>
      <c r="P278" s="28"/>
      <c r="Q278" s="28"/>
      <c r="R278" s="28"/>
      <c r="S278" s="28"/>
      <c r="T278" s="28"/>
      <c r="U278" s="28"/>
    </row>
    <row r="279" spans="1:21" ht="18.75" customHeight="1">
      <c r="A279" s="207" t="s">
        <v>455</v>
      </c>
      <c r="B279" s="208" t="s">
        <v>456</v>
      </c>
      <c r="C279" s="39"/>
      <c r="D279" s="197"/>
      <c r="E279" s="198"/>
      <c r="F279" s="57"/>
      <c r="G279" s="23">
        <f>SUM(G281:G315)</f>
        <v>28409.355734989997</v>
      </c>
      <c r="H279" s="49"/>
      <c r="I279" s="50"/>
      <c r="J279" s="26"/>
      <c r="K279" s="27"/>
      <c r="L279" s="28"/>
      <c r="M279" s="28"/>
      <c r="N279" s="28"/>
      <c r="O279" s="28"/>
      <c r="P279" s="28"/>
      <c r="Q279" s="28"/>
      <c r="R279" s="28"/>
      <c r="S279" s="28"/>
      <c r="T279" s="28"/>
      <c r="U279" s="28"/>
    </row>
    <row r="280" spans="1:21" ht="18.75" customHeight="1">
      <c r="A280" s="189" t="s">
        <v>457</v>
      </c>
      <c r="B280" s="190" t="s">
        <v>474</v>
      </c>
      <c r="C280" s="39"/>
      <c r="D280" s="77"/>
      <c r="E280" s="40"/>
      <c r="F280" s="40"/>
      <c r="G280" s="46"/>
      <c r="H280" s="49"/>
      <c r="I280" s="50"/>
      <c r="J280" s="26"/>
      <c r="K280" s="27"/>
      <c r="L280" s="28"/>
      <c r="M280" s="28"/>
      <c r="N280" s="28"/>
      <c r="O280" s="28"/>
      <c r="P280" s="28"/>
      <c r="Q280" s="28"/>
      <c r="R280" s="28"/>
      <c r="S280" s="28"/>
      <c r="T280" s="28"/>
      <c r="U280" s="28"/>
    </row>
    <row r="281" spans="1:21" ht="44.25" customHeight="1">
      <c r="A281" s="45"/>
      <c r="B281" s="188" t="s">
        <v>475</v>
      </c>
      <c r="C281" s="187" t="s">
        <v>16</v>
      </c>
      <c r="D281" s="216">
        <v>347.96</v>
      </c>
      <c r="E281" s="178">
        <v>13.04</v>
      </c>
      <c r="F281" s="178">
        <f>E281*(1+C$369)</f>
        <v>15.970087999999997</v>
      </c>
      <c r="G281" s="194">
        <f>D281*F281</f>
        <v>5556.9518204799988</v>
      </c>
      <c r="H281" s="49"/>
      <c r="I281" s="179"/>
      <c r="J281" s="183"/>
      <c r="K281" s="181"/>
      <c r="L281" s="181"/>
      <c r="M281" s="181"/>
      <c r="N281" s="181"/>
      <c r="O281" s="181"/>
      <c r="P281" s="181"/>
      <c r="Q281" s="181"/>
      <c r="R281" s="181"/>
      <c r="S281" s="181"/>
      <c r="T281" s="181"/>
      <c r="U281" s="181"/>
    </row>
    <row r="282" spans="1:21" ht="18.75" customHeight="1">
      <c r="A282" s="189" t="s">
        <v>458</v>
      </c>
      <c r="B282" s="184" t="s">
        <v>476</v>
      </c>
      <c r="C282" s="177"/>
      <c r="D282" s="216"/>
      <c r="E282" s="178"/>
      <c r="F282" s="178"/>
      <c r="G282" s="194"/>
      <c r="H282" s="49"/>
      <c r="I282" s="179"/>
      <c r="J282" s="183"/>
      <c r="K282" s="181"/>
      <c r="L282" s="181"/>
      <c r="M282" s="181"/>
      <c r="N282" s="181"/>
      <c r="O282" s="181"/>
      <c r="P282" s="181"/>
      <c r="Q282" s="181"/>
      <c r="R282" s="181"/>
      <c r="S282" s="181"/>
      <c r="T282" s="181"/>
      <c r="U282" s="181"/>
    </row>
    <row r="283" spans="1:21" ht="54" customHeight="1">
      <c r="A283" s="45"/>
      <c r="B283" s="188" t="s">
        <v>477</v>
      </c>
      <c r="C283" s="187" t="s">
        <v>16</v>
      </c>
      <c r="D283" s="216">
        <v>564.14</v>
      </c>
      <c r="E283" s="178">
        <v>3.07</v>
      </c>
      <c r="F283" s="178">
        <f>E283*(1+C$369)</f>
        <v>3.7598289999999994</v>
      </c>
      <c r="G283" s="194">
        <f>D283*F283</f>
        <v>2121.0699320599997</v>
      </c>
      <c r="H283" s="49"/>
      <c r="I283" s="179"/>
      <c r="J283" s="183"/>
      <c r="K283" s="181"/>
      <c r="L283" s="181"/>
      <c r="M283" s="181"/>
      <c r="N283" s="181"/>
      <c r="O283" s="181"/>
      <c r="P283" s="181"/>
      <c r="Q283" s="181"/>
      <c r="R283" s="181"/>
      <c r="S283" s="181"/>
      <c r="T283" s="181"/>
      <c r="U283" s="181"/>
    </row>
    <row r="284" spans="1:21" ht="18.75" customHeight="1">
      <c r="A284" s="189" t="s">
        <v>459</v>
      </c>
      <c r="B284" s="184" t="s">
        <v>478</v>
      </c>
      <c r="C284" s="177"/>
      <c r="D284" s="216"/>
      <c r="E284" s="178"/>
      <c r="F284" s="178"/>
      <c r="G284" s="194"/>
      <c r="H284" s="49"/>
      <c r="I284" s="179"/>
      <c r="J284" s="183"/>
      <c r="K284" s="181"/>
      <c r="L284" s="181"/>
      <c r="M284" s="181"/>
      <c r="N284" s="181"/>
      <c r="O284" s="181"/>
      <c r="P284" s="181"/>
      <c r="Q284" s="181"/>
      <c r="R284" s="181"/>
      <c r="S284" s="181"/>
      <c r="T284" s="181"/>
      <c r="U284" s="181"/>
    </row>
    <row r="285" spans="1:21" ht="61.5" customHeight="1">
      <c r="A285" s="45"/>
      <c r="B285" s="188" t="s">
        <v>479</v>
      </c>
      <c r="C285" s="187" t="s">
        <v>16</v>
      </c>
      <c r="D285" s="216">
        <v>539.63</v>
      </c>
      <c r="E285" s="178">
        <v>4.42</v>
      </c>
      <c r="F285" s="178">
        <f>E285*(1+C$369)</f>
        <v>5.4131739999999997</v>
      </c>
      <c r="G285" s="194">
        <f>D285*F285</f>
        <v>2921.1110856199998</v>
      </c>
      <c r="H285" s="49"/>
      <c r="I285" s="179"/>
      <c r="J285" s="183"/>
      <c r="K285" s="181"/>
      <c r="L285" s="181"/>
      <c r="M285" s="181"/>
      <c r="N285" s="181"/>
      <c r="O285" s="181"/>
      <c r="P285" s="181"/>
      <c r="Q285" s="181"/>
      <c r="R285" s="181"/>
      <c r="S285" s="181"/>
      <c r="T285" s="181"/>
      <c r="U285" s="181"/>
    </row>
    <row r="286" spans="1:21" ht="18.75" customHeight="1">
      <c r="A286" s="189" t="s">
        <v>460</v>
      </c>
      <c r="B286" s="184" t="s">
        <v>480</v>
      </c>
      <c r="C286" s="177"/>
      <c r="D286" s="216"/>
      <c r="E286" s="178"/>
      <c r="F286" s="178"/>
      <c r="G286" s="194"/>
      <c r="H286" s="49"/>
      <c r="I286" s="179"/>
      <c r="J286" s="183"/>
      <c r="K286" s="181"/>
      <c r="L286" s="181"/>
      <c r="M286" s="181"/>
      <c r="N286" s="181"/>
      <c r="O286" s="181"/>
      <c r="P286" s="181"/>
      <c r="Q286" s="181"/>
      <c r="R286" s="181"/>
      <c r="S286" s="181"/>
      <c r="T286" s="181"/>
      <c r="U286" s="181"/>
    </row>
    <row r="287" spans="1:21" ht="48.75" customHeight="1">
      <c r="A287" s="45"/>
      <c r="B287" s="188" t="s">
        <v>481</v>
      </c>
      <c r="C287" s="187" t="s">
        <v>16</v>
      </c>
      <c r="D287" s="216">
        <v>348.45</v>
      </c>
      <c r="E287" s="178">
        <v>6.21</v>
      </c>
      <c r="F287" s="178">
        <f>E287*(1+C$369)</f>
        <v>7.6053869999999995</v>
      </c>
      <c r="G287" s="194">
        <f>D287*F287</f>
        <v>2650.0971001499997</v>
      </c>
      <c r="H287" s="49"/>
      <c r="I287" s="179"/>
      <c r="J287" s="183"/>
      <c r="K287" s="181"/>
      <c r="L287" s="181"/>
      <c r="M287" s="181"/>
      <c r="N287" s="181"/>
      <c r="O287" s="181"/>
      <c r="P287" s="181"/>
      <c r="Q287" s="181"/>
      <c r="R287" s="181"/>
      <c r="S287" s="181"/>
      <c r="T287" s="181"/>
      <c r="U287" s="181"/>
    </row>
    <row r="288" spans="1:21" ht="18.75" customHeight="1">
      <c r="A288" s="189" t="s">
        <v>461</v>
      </c>
      <c r="B288" s="184" t="s">
        <v>482</v>
      </c>
      <c r="C288" s="177"/>
      <c r="D288" s="216"/>
      <c r="E288" s="178"/>
      <c r="F288" s="178"/>
      <c r="G288" s="194"/>
      <c r="H288" s="49"/>
      <c r="I288" s="179"/>
      <c r="J288" s="183"/>
      <c r="K288" s="181"/>
      <c r="L288" s="181"/>
      <c r="M288" s="181"/>
      <c r="N288" s="181"/>
      <c r="O288" s="181"/>
      <c r="P288" s="181"/>
      <c r="Q288" s="181"/>
      <c r="R288" s="181"/>
      <c r="S288" s="181"/>
      <c r="T288" s="181"/>
      <c r="U288" s="181"/>
    </row>
    <row r="289" spans="1:21" ht="62.25" customHeight="1">
      <c r="A289" s="45"/>
      <c r="B289" s="188" t="s">
        <v>483</v>
      </c>
      <c r="C289" s="187" t="s">
        <v>16</v>
      </c>
      <c r="D289" s="216">
        <v>677.34</v>
      </c>
      <c r="E289" s="178">
        <v>8.66</v>
      </c>
      <c r="F289" s="178">
        <f>E289*(1+C$369)</f>
        <v>10.605901999999999</v>
      </c>
      <c r="G289" s="194">
        <f>D289*F289</f>
        <v>7183.8016606799993</v>
      </c>
      <c r="H289" s="49"/>
      <c r="I289" s="179"/>
      <c r="J289" s="183"/>
      <c r="K289" s="181"/>
      <c r="L289" s="181"/>
      <c r="M289" s="181"/>
      <c r="N289" s="181"/>
      <c r="O289" s="181"/>
      <c r="P289" s="181"/>
      <c r="Q289" s="181"/>
      <c r="R289" s="181"/>
      <c r="S289" s="181"/>
      <c r="T289" s="181"/>
      <c r="U289" s="181"/>
    </row>
    <row r="290" spans="1:21" ht="18.75" customHeight="1">
      <c r="A290" s="189" t="s">
        <v>462</v>
      </c>
      <c r="B290" s="184" t="s">
        <v>484</v>
      </c>
      <c r="C290" s="177"/>
      <c r="D290" s="216"/>
      <c r="E290" s="178"/>
      <c r="F290" s="178"/>
      <c r="G290" s="194"/>
      <c r="H290" s="49"/>
      <c r="I290" s="179"/>
      <c r="J290" s="183"/>
      <c r="K290" s="181"/>
      <c r="L290" s="181"/>
      <c r="M290" s="181"/>
      <c r="N290" s="181"/>
      <c r="O290" s="181"/>
      <c r="P290" s="181"/>
      <c r="Q290" s="181"/>
      <c r="R290" s="181"/>
      <c r="S290" s="181"/>
      <c r="T290" s="181"/>
      <c r="U290" s="181"/>
    </row>
    <row r="291" spans="1:21" ht="50.25" customHeight="1">
      <c r="A291" s="45"/>
      <c r="B291" s="188" t="s">
        <v>485</v>
      </c>
      <c r="C291" s="187" t="s">
        <v>7</v>
      </c>
      <c r="D291" s="216">
        <v>67</v>
      </c>
      <c r="E291" s="178">
        <v>11</v>
      </c>
      <c r="F291" s="178">
        <f>E291*(1+C$369)</f>
        <v>13.471699999999998</v>
      </c>
      <c r="G291" s="194">
        <f>D291*F291</f>
        <v>902.60389999999984</v>
      </c>
      <c r="H291" s="49"/>
      <c r="I291" s="179"/>
      <c r="J291" s="183"/>
      <c r="K291" s="181"/>
      <c r="L291" s="181"/>
      <c r="M291" s="181"/>
      <c r="N291" s="181"/>
      <c r="O291" s="181"/>
      <c r="P291" s="181"/>
      <c r="Q291" s="181"/>
      <c r="R291" s="181"/>
      <c r="S291" s="181"/>
      <c r="T291" s="181"/>
      <c r="U291" s="181"/>
    </row>
    <row r="292" spans="1:21" ht="18.75" customHeight="1">
      <c r="A292" s="189" t="s">
        <v>463</v>
      </c>
      <c r="B292" s="184" t="s">
        <v>486</v>
      </c>
      <c r="C292" s="177"/>
      <c r="D292" s="216"/>
      <c r="E292" s="178"/>
      <c r="F292" s="178"/>
      <c r="G292" s="194"/>
      <c r="H292" s="49"/>
      <c r="I292" s="179"/>
      <c r="J292" s="183"/>
      <c r="K292" s="181"/>
      <c r="L292" s="181"/>
      <c r="M292" s="181"/>
      <c r="N292" s="181"/>
      <c r="O292" s="181"/>
      <c r="P292" s="181"/>
      <c r="Q292" s="181"/>
      <c r="R292" s="181"/>
      <c r="S292" s="181"/>
      <c r="T292" s="181"/>
      <c r="U292" s="181"/>
    </row>
    <row r="293" spans="1:21" ht="51" customHeight="1">
      <c r="A293" s="45"/>
      <c r="B293" s="188" t="s">
        <v>487</v>
      </c>
      <c r="C293" s="187" t="s">
        <v>7</v>
      </c>
      <c r="D293" s="216">
        <v>1</v>
      </c>
      <c r="E293" s="178">
        <v>14.82</v>
      </c>
      <c r="F293" s="178">
        <f>E293*(1+C$369)</f>
        <v>18.150053999999997</v>
      </c>
      <c r="G293" s="194">
        <f>D293*F293</f>
        <v>18.150053999999997</v>
      </c>
      <c r="H293" s="49"/>
      <c r="I293" s="179"/>
      <c r="J293" s="183"/>
      <c r="K293" s="181"/>
      <c r="L293" s="181"/>
      <c r="M293" s="181"/>
      <c r="N293" s="181"/>
      <c r="O293" s="181"/>
      <c r="P293" s="181"/>
      <c r="Q293" s="181"/>
      <c r="R293" s="181"/>
      <c r="S293" s="181"/>
      <c r="T293" s="181"/>
      <c r="U293" s="181"/>
    </row>
    <row r="294" spans="1:21" ht="18.75" customHeight="1">
      <c r="A294" s="189" t="s">
        <v>464</v>
      </c>
      <c r="B294" s="184" t="s">
        <v>488</v>
      </c>
      <c r="C294" s="177"/>
      <c r="D294" s="216"/>
      <c r="E294" s="178"/>
      <c r="F294" s="178"/>
      <c r="G294" s="194"/>
      <c r="H294" s="49"/>
      <c r="I294" s="179"/>
      <c r="J294" s="183"/>
      <c r="K294" s="181"/>
      <c r="L294" s="181"/>
      <c r="M294" s="181"/>
      <c r="N294" s="181"/>
      <c r="O294" s="181"/>
      <c r="P294" s="181"/>
      <c r="Q294" s="181"/>
      <c r="R294" s="181"/>
      <c r="S294" s="181"/>
      <c r="T294" s="181"/>
      <c r="U294" s="181"/>
    </row>
    <row r="295" spans="1:21" ht="56.25" customHeight="1">
      <c r="A295" s="45"/>
      <c r="B295" s="188" t="s">
        <v>489</v>
      </c>
      <c r="C295" s="187" t="s">
        <v>7</v>
      </c>
      <c r="D295" s="216">
        <v>38</v>
      </c>
      <c r="E295" s="178">
        <v>11.14</v>
      </c>
      <c r="F295" s="178">
        <f>E295*(1+C$369)</f>
        <v>13.643158</v>
      </c>
      <c r="G295" s="194">
        <f>D295*F295</f>
        <v>518.44000400000004</v>
      </c>
      <c r="H295" s="49"/>
      <c r="I295" s="179"/>
      <c r="J295" s="183"/>
      <c r="K295" s="181"/>
      <c r="L295" s="181"/>
      <c r="M295" s="181"/>
      <c r="N295" s="181"/>
      <c r="O295" s="181"/>
      <c r="P295" s="181"/>
      <c r="Q295" s="181"/>
      <c r="R295" s="181"/>
      <c r="S295" s="181"/>
      <c r="T295" s="181"/>
      <c r="U295" s="181"/>
    </row>
    <row r="296" spans="1:21" ht="18.75" customHeight="1">
      <c r="A296" s="189" t="s">
        <v>465</v>
      </c>
      <c r="B296" s="184" t="s">
        <v>490</v>
      </c>
      <c r="C296" s="177"/>
      <c r="D296" s="216"/>
      <c r="E296" s="178"/>
      <c r="F296" s="178"/>
      <c r="G296" s="194"/>
      <c r="H296" s="49"/>
      <c r="I296" s="179"/>
      <c r="J296" s="183"/>
      <c r="K296" s="181"/>
      <c r="L296" s="181"/>
      <c r="M296" s="181"/>
      <c r="N296" s="181"/>
      <c r="O296" s="181"/>
      <c r="P296" s="181"/>
      <c r="Q296" s="181"/>
      <c r="R296" s="181"/>
      <c r="S296" s="181"/>
      <c r="T296" s="181"/>
      <c r="U296" s="181"/>
    </row>
    <row r="297" spans="1:21" ht="52.5" customHeight="1">
      <c r="A297" s="45"/>
      <c r="B297" s="188" t="s">
        <v>491</v>
      </c>
      <c r="C297" s="187" t="s">
        <v>7</v>
      </c>
      <c r="D297" s="216">
        <v>12</v>
      </c>
      <c r="E297" s="178">
        <v>32.880000000000003</v>
      </c>
      <c r="F297" s="178">
        <f>E297*(1+C$369)</f>
        <v>40.268135999999998</v>
      </c>
      <c r="G297" s="194">
        <f>D297*F297</f>
        <v>483.21763199999998</v>
      </c>
      <c r="H297" s="49"/>
      <c r="I297" s="179"/>
      <c r="J297" s="183"/>
      <c r="K297" s="181"/>
      <c r="L297" s="181"/>
      <c r="M297" s="181"/>
      <c r="N297" s="181"/>
      <c r="O297" s="181"/>
      <c r="P297" s="181"/>
      <c r="Q297" s="181"/>
      <c r="R297" s="181"/>
      <c r="S297" s="181"/>
      <c r="T297" s="181"/>
      <c r="U297" s="181"/>
    </row>
    <row r="298" spans="1:21" ht="21.75" customHeight="1">
      <c r="A298" s="189" t="s">
        <v>466</v>
      </c>
      <c r="B298" s="184" t="s">
        <v>492</v>
      </c>
      <c r="C298" s="177"/>
      <c r="D298" s="216"/>
      <c r="E298" s="178"/>
      <c r="F298" s="178"/>
      <c r="G298" s="194"/>
      <c r="H298" s="49"/>
      <c r="I298" s="179"/>
      <c r="J298" s="183"/>
      <c r="K298" s="181"/>
      <c r="L298" s="181"/>
      <c r="M298" s="181"/>
      <c r="N298" s="181"/>
      <c r="O298" s="181"/>
      <c r="P298" s="181"/>
      <c r="Q298" s="181"/>
      <c r="R298" s="181"/>
      <c r="S298" s="181"/>
      <c r="T298" s="181"/>
      <c r="U298" s="181"/>
    </row>
    <row r="299" spans="1:21" ht="50.25" customHeight="1">
      <c r="A299" s="45"/>
      <c r="B299" s="188" t="s">
        <v>493</v>
      </c>
      <c r="C299" s="187" t="s">
        <v>7</v>
      </c>
      <c r="D299" s="216">
        <v>9</v>
      </c>
      <c r="E299" s="178">
        <v>47.84</v>
      </c>
      <c r="F299" s="178">
        <f>E299*(1+C$369)</f>
        <v>58.589647999999997</v>
      </c>
      <c r="G299" s="194">
        <f>D299*F299</f>
        <v>527.30683199999999</v>
      </c>
      <c r="H299" s="49"/>
      <c r="I299" s="179"/>
      <c r="J299" s="183"/>
      <c r="K299" s="181"/>
      <c r="L299" s="181"/>
      <c r="M299" s="181"/>
      <c r="N299" s="181"/>
      <c r="O299" s="181"/>
      <c r="P299" s="181"/>
      <c r="Q299" s="181"/>
      <c r="R299" s="181"/>
      <c r="S299" s="181"/>
      <c r="T299" s="181"/>
      <c r="U299" s="181"/>
    </row>
    <row r="300" spans="1:21" ht="18.75" customHeight="1">
      <c r="A300" s="189" t="s">
        <v>467</v>
      </c>
      <c r="B300" s="190" t="s">
        <v>494</v>
      </c>
      <c r="C300" s="39"/>
      <c r="D300" s="59"/>
      <c r="E300" s="40"/>
      <c r="F300" s="40"/>
      <c r="G300" s="46"/>
      <c r="H300" s="49"/>
      <c r="I300" s="50"/>
      <c r="J300" s="26"/>
      <c r="K300" s="27"/>
      <c r="L300" s="28"/>
      <c r="M300" s="28"/>
      <c r="N300" s="28"/>
      <c r="O300" s="28"/>
      <c r="P300" s="28"/>
      <c r="Q300" s="28"/>
      <c r="R300" s="28"/>
      <c r="S300" s="28"/>
      <c r="T300" s="28"/>
      <c r="U300" s="28"/>
    </row>
    <row r="301" spans="1:21" ht="51" customHeight="1">
      <c r="A301" s="189"/>
      <c r="B301" s="182" t="s">
        <v>495</v>
      </c>
      <c r="C301" s="187" t="s">
        <v>7</v>
      </c>
      <c r="D301" s="216">
        <v>2</v>
      </c>
      <c r="E301" s="178">
        <v>66.03</v>
      </c>
      <c r="F301" s="178">
        <f>E301*(1+C$369)</f>
        <v>80.866940999999997</v>
      </c>
      <c r="G301" s="194">
        <f>D301*F301</f>
        <v>161.73388199999999</v>
      </c>
      <c r="H301" s="49"/>
      <c r="I301" s="179"/>
      <c r="J301" s="183"/>
      <c r="K301" s="181"/>
      <c r="L301" s="181"/>
      <c r="M301" s="181"/>
      <c r="N301" s="181"/>
      <c r="O301" s="181"/>
      <c r="P301" s="181"/>
      <c r="Q301" s="181"/>
      <c r="R301" s="181"/>
      <c r="S301" s="181"/>
      <c r="T301" s="181"/>
      <c r="U301" s="181"/>
    </row>
    <row r="302" spans="1:21" ht="18.75" customHeight="1">
      <c r="A302" s="189" t="s">
        <v>468</v>
      </c>
      <c r="B302" s="184" t="s">
        <v>496</v>
      </c>
      <c r="C302" s="177"/>
      <c r="D302" s="216"/>
      <c r="E302" s="178"/>
      <c r="F302" s="178"/>
      <c r="G302" s="194"/>
      <c r="H302" s="49"/>
      <c r="I302" s="179"/>
      <c r="J302" s="183"/>
      <c r="K302" s="181"/>
      <c r="L302" s="181"/>
      <c r="M302" s="181"/>
      <c r="N302" s="181"/>
      <c r="O302" s="181"/>
      <c r="P302" s="181"/>
      <c r="Q302" s="181"/>
      <c r="R302" s="181"/>
      <c r="S302" s="181"/>
      <c r="T302" s="181"/>
      <c r="U302" s="181"/>
    </row>
    <row r="303" spans="1:21" ht="51.75" customHeight="1">
      <c r="A303" s="189"/>
      <c r="B303" s="182" t="s">
        <v>497</v>
      </c>
      <c r="C303" s="187" t="s">
        <v>7</v>
      </c>
      <c r="D303" s="216">
        <v>1</v>
      </c>
      <c r="E303" s="178">
        <v>89.04</v>
      </c>
      <c r="F303" s="178">
        <f>E303*(1+C$369)</f>
        <v>109.04728799999999</v>
      </c>
      <c r="G303" s="194">
        <f>D303*F303</f>
        <v>109.04728799999999</v>
      </c>
      <c r="H303" s="49"/>
      <c r="I303" s="179"/>
      <c r="J303" s="183"/>
      <c r="K303" s="181"/>
      <c r="L303" s="181"/>
      <c r="M303" s="181"/>
      <c r="N303" s="181"/>
      <c r="O303" s="181"/>
      <c r="P303" s="181"/>
      <c r="Q303" s="181"/>
      <c r="R303" s="181"/>
      <c r="S303" s="181"/>
      <c r="T303" s="181"/>
      <c r="U303" s="181"/>
    </row>
    <row r="304" spans="1:21" ht="18.75" customHeight="1">
      <c r="A304" s="189" t="s">
        <v>469</v>
      </c>
      <c r="B304" s="184" t="s">
        <v>498</v>
      </c>
      <c r="C304" s="177"/>
      <c r="D304" s="216"/>
      <c r="E304" s="178"/>
      <c r="F304" s="178"/>
      <c r="G304" s="194"/>
      <c r="H304" s="49"/>
      <c r="I304" s="179"/>
      <c r="J304" s="183"/>
      <c r="K304" s="181"/>
      <c r="L304" s="181"/>
      <c r="M304" s="181"/>
      <c r="N304" s="181"/>
      <c r="O304" s="181"/>
      <c r="P304" s="181"/>
      <c r="Q304" s="181"/>
      <c r="R304" s="181"/>
      <c r="S304" s="181"/>
      <c r="T304" s="181"/>
      <c r="U304" s="181"/>
    </row>
    <row r="305" spans="1:21" ht="31.5" customHeight="1">
      <c r="A305" s="189"/>
      <c r="B305" s="182" t="s">
        <v>499</v>
      </c>
      <c r="C305" s="187" t="s">
        <v>7</v>
      </c>
      <c r="D305" s="216">
        <v>1</v>
      </c>
      <c r="E305" s="178">
        <v>166.91</v>
      </c>
      <c r="F305" s="178">
        <f>E305*(1+C$369)</f>
        <v>204.41467699999998</v>
      </c>
      <c r="G305" s="194">
        <f>D305*F305</f>
        <v>204.41467699999998</v>
      </c>
      <c r="H305" s="49"/>
      <c r="I305" s="179"/>
      <c r="J305" s="183"/>
      <c r="K305" s="181"/>
      <c r="L305" s="181"/>
      <c r="M305" s="181"/>
      <c r="N305" s="181"/>
      <c r="O305" s="181"/>
      <c r="P305" s="181"/>
      <c r="Q305" s="181"/>
      <c r="R305" s="181"/>
      <c r="S305" s="181"/>
      <c r="T305" s="181"/>
      <c r="U305" s="181"/>
    </row>
    <row r="306" spans="1:21" ht="31.5" customHeight="1">
      <c r="A306" s="189" t="s">
        <v>470</v>
      </c>
      <c r="B306" s="184" t="s">
        <v>500</v>
      </c>
      <c r="C306" s="177"/>
      <c r="D306" s="216"/>
      <c r="E306" s="178"/>
      <c r="F306" s="178"/>
      <c r="G306" s="194"/>
      <c r="H306" s="49"/>
      <c r="I306" s="179"/>
      <c r="J306" s="183"/>
      <c r="K306" s="181"/>
      <c r="L306" s="181"/>
      <c r="M306" s="181"/>
      <c r="N306" s="181"/>
      <c r="O306" s="181"/>
      <c r="P306" s="181"/>
      <c r="Q306" s="181"/>
      <c r="R306" s="181"/>
      <c r="S306" s="181"/>
      <c r="T306" s="181"/>
      <c r="U306" s="181"/>
    </row>
    <row r="307" spans="1:21" ht="51.75" customHeight="1">
      <c r="A307" s="189"/>
      <c r="B307" s="188" t="s">
        <v>501</v>
      </c>
      <c r="C307" s="187" t="s">
        <v>7</v>
      </c>
      <c r="D307" s="216">
        <v>38</v>
      </c>
      <c r="E307" s="178">
        <v>54.26</v>
      </c>
      <c r="F307" s="178">
        <f>E307*(1+C$369)</f>
        <v>66.452221999999992</v>
      </c>
      <c r="G307" s="194">
        <f>D307*F307</f>
        <v>2525.1844359999996</v>
      </c>
      <c r="H307" s="49"/>
      <c r="I307" s="179"/>
      <c r="J307" s="183"/>
      <c r="K307" s="181"/>
      <c r="L307" s="181"/>
      <c r="M307" s="181"/>
      <c r="N307" s="181"/>
      <c r="O307" s="181"/>
      <c r="P307" s="181"/>
      <c r="Q307" s="181"/>
      <c r="R307" s="181"/>
      <c r="S307" s="181"/>
      <c r="T307" s="181"/>
      <c r="U307" s="181"/>
    </row>
    <row r="308" spans="1:21" ht="18.75" customHeight="1">
      <c r="A308" s="189" t="s">
        <v>471</v>
      </c>
      <c r="B308" s="184" t="s">
        <v>502</v>
      </c>
      <c r="C308" s="177"/>
      <c r="D308" s="216"/>
      <c r="E308" s="178"/>
      <c r="F308" s="178"/>
      <c r="G308" s="194"/>
      <c r="H308" s="49"/>
      <c r="I308" s="179"/>
      <c r="J308" s="183"/>
      <c r="K308" s="181"/>
      <c r="L308" s="181"/>
      <c r="M308" s="181"/>
      <c r="N308" s="181"/>
      <c r="O308" s="181"/>
      <c r="P308" s="181"/>
      <c r="Q308" s="181"/>
      <c r="R308" s="181"/>
      <c r="S308" s="181"/>
      <c r="T308" s="181"/>
      <c r="U308" s="181"/>
    </row>
    <row r="309" spans="1:21" ht="59.25" customHeight="1">
      <c r="A309" s="189"/>
      <c r="B309" s="182" t="s">
        <v>503</v>
      </c>
      <c r="C309" s="187" t="s">
        <v>7</v>
      </c>
      <c r="D309" s="216">
        <v>40</v>
      </c>
      <c r="E309" s="178">
        <v>31.4</v>
      </c>
      <c r="F309" s="178">
        <f>E309*(1+C$369)</f>
        <v>38.455579999999998</v>
      </c>
      <c r="G309" s="194">
        <f>D309*F309</f>
        <v>1538.2231999999999</v>
      </c>
      <c r="H309" s="49"/>
      <c r="I309" s="179"/>
      <c r="J309" s="183"/>
      <c r="K309" s="181"/>
      <c r="L309" s="181"/>
      <c r="M309" s="181"/>
      <c r="N309" s="181"/>
      <c r="O309" s="181"/>
      <c r="P309" s="181"/>
      <c r="Q309" s="181"/>
      <c r="R309" s="181"/>
      <c r="S309" s="181"/>
      <c r="T309" s="181"/>
      <c r="U309" s="181"/>
    </row>
    <row r="310" spans="1:21" ht="18.75" customHeight="1">
      <c r="A310" s="189" t="s">
        <v>472</v>
      </c>
      <c r="B310" s="184" t="s">
        <v>504</v>
      </c>
      <c r="C310" s="177"/>
      <c r="D310" s="216"/>
      <c r="E310" s="178"/>
      <c r="F310" s="178"/>
      <c r="G310" s="194"/>
      <c r="H310" s="49"/>
      <c r="I310" s="179"/>
      <c r="J310" s="183"/>
      <c r="K310" s="181"/>
      <c r="L310" s="181"/>
      <c r="M310" s="181"/>
      <c r="N310" s="181"/>
      <c r="O310" s="181"/>
      <c r="P310" s="181"/>
      <c r="Q310" s="181"/>
      <c r="R310" s="181"/>
      <c r="S310" s="181"/>
      <c r="T310" s="181"/>
      <c r="U310" s="181"/>
    </row>
    <row r="311" spans="1:21" ht="51" customHeight="1">
      <c r="A311" s="189"/>
      <c r="B311" s="186" t="s">
        <v>505</v>
      </c>
      <c r="C311" s="185" t="s">
        <v>7</v>
      </c>
      <c r="D311" s="59">
        <v>4</v>
      </c>
      <c r="E311" s="40">
        <v>34.01</v>
      </c>
      <c r="F311" s="40">
        <f>E311*(1+C$369)</f>
        <v>41.652046999999996</v>
      </c>
      <c r="G311" s="46">
        <f>D311*F311</f>
        <v>166.60818799999998</v>
      </c>
      <c r="H311" s="49"/>
      <c r="I311" s="50"/>
      <c r="J311" s="36"/>
      <c r="K311" s="27"/>
      <c r="L311" s="28"/>
      <c r="M311" s="28"/>
      <c r="N311" s="28"/>
      <c r="O311" s="28"/>
      <c r="P311" s="28"/>
      <c r="Q311" s="28"/>
      <c r="R311" s="28"/>
      <c r="S311" s="28"/>
      <c r="T311" s="28"/>
      <c r="U311" s="28"/>
    </row>
    <row r="312" spans="1:21" ht="18.75" customHeight="1">
      <c r="A312" s="189" t="s">
        <v>473</v>
      </c>
      <c r="B312" s="190" t="s">
        <v>506</v>
      </c>
      <c r="C312" s="39"/>
      <c r="D312" s="59"/>
      <c r="E312" s="40"/>
      <c r="F312" s="40"/>
      <c r="G312" s="46"/>
      <c r="H312" s="71"/>
      <c r="I312" s="71"/>
      <c r="J312" s="26"/>
      <c r="K312" s="27"/>
      <c r="L312" s="28"/>
      <c r="M312" s="28"/>
      <c r="N312" s="28"/>
      <c r="O312" s="28"/>
      <c r="P312" s="28"/>
      <c r="Q312" s="28"/>
      <c r="R312" s="28"/>
      <c r="S312" s="28"/>
      <c r="T312" s="28"/>
      <c r="U312" s="28"/>
    </row>
    <row r="313" spans="1:21" ht="57" customHeight="1">
      <c r="A313" s="45"/>
      <c r="B313" s="38" t="s">
        <v>507</v>
      </c>
      <c r="C313" s="185" t="s">
        <v>7</v>
      </c>
      <c r="D313" s="59">
        <v>1</v>
      </c>
      <c r="E313" s="40">
        <v>670.69</v>
      </c>
      <c r="F313" s="40">
        <f>E313*(1+C$369)</f>
        <v>821.39404300000001</v>
      </c>
      <c r="G313" s="46">
        <f>D313*F313</f>
        <v>821.39404300000001</v>
      </c>
      <c r="H313" s="49">
        <v>1</v>
      </c>
      <c r="I313" s="50" t="s">
        <v>81</v>
      </c>
      <c r="J313" s="26"/>
      <c r="K313" s="27"/>
      <c r="L313" s="28"/>
      <c r="M313" s="28"/>
      <c r="N313" s="28"/>
      <c r="O313" s="28"/>
      <c r="P313" s="28"/>
      <c r="Q313" s="28"/>
      <c r="R313" s="28"/>
      <c r="S313" s="28"/>
      <c r="T313" s="28"/>
      <c r="U313" s="28"/>
    </row>
    <row r="314" spans="1:21" ht="6" hidden="1" customHeight="1">
      <c r="A314" s="45"/>
      <c r="B314" s="38"/>
      <c r="C314" s="39" t="s">
        <v>7</v>
      </c>
      <c r="D314" s="59"/>
      <c r="E314" s="40"/>
      <c r="F314" s="40"/>
      <c r="G314" s="46"/>
      <c r="H314" s="49"/>
      <c r="I314" s="50"/>
      <c r="J314" s="36"/>
      <c r="K314" s="27"/>
      <c r="L314" s="28"/>
      <c r="M314" s="28"/>
      <c r="N314" s="28"/>
      <c r="O314" s="28"/>
      <c r="P314" s="28"/>
      <c r="Q314" s="28"/>
      <c r="R314" s="28"/>
      <c r="S314" s="28"/>
      <c r="T314" s="28"/>
      <c r="U314" s="28"/>
    </row>
    <row r="315" spans="1:21" ht="18.75" customHeight="1">
      <c r="A315" s="45"/>
      <c r="B315" s="51"/>
      <c r="C315" s="196" t="s">
        <v>18</v>
      </c>
      <c r="D315" s="59"/>
      <c r="E315" s="40"/>
      <c r="F315" s="40"/>
      <c r="G315" s="46"/>
      <c r="H315" s="85"/>
      <c r="I315" s="50"/>
      <c r="J315" s="26"/>
      <c r="K315" s="27"/>
      <c r="L315" s="28"/>
      <c r="M315" s="28"/>
      <c r="N315" s="28"/>
      <c r="O315" s="28"/>
      <c r="P315" s="28"/>
      <c r="Q315" s="28"/>
      <c r="R315" s="28"/>
      <c r="S315" s="28"/>
      <c r="T315" s="28"/>
      <c r="U315" s="28"/>
    </row>
    <row r="316" spans="1:21" ht="18" customHeight="1">
      <c r="A316" s="45"/>
      <c r="B316" s="51"/>
      <c r="C316" s="76"/>
      <c r="D316" s="59"/>
      <c r="E316" s="40"/>
      <c r="F316" s="40"/>
      <c r="G316" s="46"/>
      <c r="H316" s="96"/>
      <c r="I316" s="50"/>
      <c r="J316" s="26"/>
      <c r="K316" s="27"/>
      <c r="L316" s="28"/>
      <c r="M316" s="28"/>
      <c r="N316" s="28"/>
      <c r="O316" s="28"/>
      <c r="P316" s="28"/>
      <c r="Q316" s="28"/>
      <c r="R316" s="28"/>
      <c r="S316" s="28"/>
      <c r="T316" s="28"/>
      <c r="U316" s="28"/>
    </row>
    <row r="317" spans="1:21" ht="18.75" customHeight="1">
      <c r="A317" s="18">
        <v>200000</v>
      </c>
      <c r="B317" s="97" t="s">
        <v>82</v>
      </c>
      <c r="C317" s="39"/>
      <c r="D317" s="197"/>
      <c r="E317" s="198"/>
      <c r="F317" s="57"/>
      <c r="G317" s="95">
        <f>SUM(G320:G353)</f>
        <v>183771.07825799999</v>
      </c>
      <c r="H317" s="49"/>
      <c r="I317" s="50"/>
      <c r="J317" s="26"/>
      <c r="K317" s="27"/>
      <c r="L317" s="28"/>
      <c r="M317" s="28"/>
      <c r="N317" s="28"/>
      <c r="O317" s="28"/>
      <c r="P317" s="28"/>
      <c r="Q317" s="28"/>
      <c r="R317" s="28"/>
      <c r="S317" s="28"/>
      <c r="T317" s="28"/>
      <c r="U317" s="28"/>
    </row>
    <row r="318" spans="1:21" ht="18.75" customHeight="1">
      <c r="A318" s="45"/>
      <c r="B318" s="38"/>
      <c r="C318" s="39" t="s">
        <v>84</v>
      </c>
      <c r="D318" s="77"/>
      <c r="E318" s="66"/>
      <c r="F318" s="40"/>
      <c r="G318" s="46"/>
      <c r="H318" s="49"/>
      <c r="I318" s="50"/>
      <c r="J318" s="26"/>
      <c r="K318" s="27"/>
      <c r="L318" s="28"/>
      <c r="M318" s="28"/>
      <c r="N318" s="28"/>
      <c r="O318" s="28"/>
      <c r="P318" s="28"/>
      <c r="Q318" s="28"/>
      <c r="R318" s="28"/>
      <c r="S318" s="28"/>
      <c r="T318" s="28"/>
      <c r="U318" s="28"/>
    </row>
    <row r="319" spans="1:21" ht="21" customHeight="1">
      <c r="A319" s="45" t="s">
        <v>83</v>
      </c>
      <c r="B319" s="51" t="s">
        <v>19</v>
      </c>
      <c r="C319" s="39"/>
      <c r="D319" s="59"/>
      <c r="E319" s="40"/>
      <c r="F319" s="40"/>
      <c r="G319" s="46"/>
      <c r="H319" s="49" t="s">
        <v>85</v>
      </c>
      <c r="I319" s="50" t="s">
        <v>86</v>
      </c>
      <c r="J319" s="36"/>
      <c r="K319" s="27"/>
      <c r="L319" s="28"/>
      <c r="M319" s="28"/>
      <c r="N319" s="28"/>
      <c r="O319" s="28"/>
      <c r="P319" s="28"/>
      <c r="Q319" s="28"/>
      <c r="R319" s="28"/>
      <c r="S319" s="28"/>
      <c r="T319" s="28"/>
      <c r="U319" s="28"/>
    </row>
    <row r="320" spans="1:21" ht="49.5" customHeight="1">
      <c r="A320" s="45"/>
      <c r="B320" s="38" t="s">
        <v>20</v>
      </c>
      <c r="C320" s="39"/>
      <c r="D320" s="59">
        <v>35.28</v>
      </c>
      <c r="E320" s="40">
        <v>23.48</v>
      </c>
      <c r="F320" s="40">
        <f>E320*(1+C$369)</f>
        <v>28.755955999999998</v>
      </c>
      <c r="G320" s="98">
        <f>D320*F320</f>
        <v>1014.51012768</v>
      </c>
      <c r="H320" s="49"/>
      <c r="I320" s="50"/>
      <c r="J320" s="26"/>
      <c r="K320" s="27"/>
      <c r="L320" s="28"/>
      <c r="M320" s="28"/>
      <c r="N320" s="28"/>
      <c r="O320" s="28"/>
      <c r="P320" s="28"/>
      <c r="Q320" s="28"/>
      <c r="R320" s="28"/>
      <c r="S320" s="28"/>
      <c r="T320" s="28"/>
      <c r="U320" s="28"/>
    </row>
    <row r="321" spans="1:21" ht="18.75" customHeight="1">
      <c r="A321" s="45"/>
      <c r="B321" s="51"/>
      <c r="C321" s="39"/>
      <c r="D321" s="59"/>
      <c r="E321" s="40"/>
      <c r="F321" s="40"/>
      <c r="G321" s="46"/>
      <c r="H321" s="49"/>
      <c r="I321" s="50"/>
      <c r="J321" s="26"/>
      <c r="K321" s="27"/>
      <c r="L321" s="28"/>
      <c r="M321" s="28"/>
      <c r="N321" s="28"/>
      <c r="O321" s="28"/>
      <c r="P321" s="28"/>
      <c r="Q321" s="28"/>
      <c r="R321" s="28"/>
      <c r="S321" s="28"/>
      <c r="T321" s="28"/>
      <c r="U321" s="28"/>
    </row>
    <row r="322" spans="1:21" ht="18.75" customHeight="1">
      <c r="A322" s="45"/>
      <c r="B322" s="38"/>
      <c r="C322" s="39"/>
      <c r="D322" s="59"/>
      <c r="E322" s="40"/>
      <c r="F322" s="40"/>
      <c r="G322" s="46"/>
      <c r="H322" s="49"/>
      <c r="I322" s="50"/>
      <c r="J322" s="26"/>
      <c r="K322" s="27"/>
      <c r="L322" s="28"/>
      <c r="M322" s="28"/>
      <c r="N322" s="28"/>
      <c r="O322" s="28"/>
      <c r="P322" s="28"/>
      <c r="Q322" s="28"/>
      <c r="R322" s="28"/>
      <c r="S322" s="28"/>
      <c r="T322" s="28"/>
      <c r="U322" s="28"/>
    </row>
    <row r="323" spans="1:21" ht="18.75" customHeight="1">
      <c r="A323" s="45"/>
      <c r="B323" s="99"/>
      <c r="C323" s="39" t="s">
        <v>88</v>
      </c>
      <c r="D323" s="59"/>
      <c r="E323" s="40"/>
      <c r="F323" s="40"/>
      <c r="G323" s="46"/>
      <c r="H323" s="49"/>
      <c r="I323" s="50"/>
      <c r="J323" s="26"/>
      <c r="K323" s="27"/>
      <c r="L323" s="28"/>
      <c r="M323" s="28"/>
      <c r="N323" s="28"/>
      <c r="O323" s="28"/>
      <c r="P323" s="28"/>
      <c r="Q323" s="28"/>
      <c r="R323" s="28"/>
      <c r="S323" s="28"/>
      <c r="T323" s="28"/>
      <c r="U323" s="28"/>
    </row>
    <row r="324" spans="1:21" ht="21" customHeight="1">
      <c r="A324" s="100">
        <v>200105</v>
      </c>
      <c r="B324" s="84" t="s">
        <v>87</v>
      </c>
      <c r="C324" s="39"/>
      <c r="D324" s="59"/>
      <c r="E324" s="40"/>
      <c r="F324" s="40"/>
      <c r="G324" s="46"/>
      <c r="H324" s="49" t="s">
        <v>89</v>
      </c>
      <c r="I324" s="50" t="s">
        <v>86</v>
      </c>
      <c r="J324" s="36"/>
      <c r="K324" s="27"/>
      <c r="L324" s="28"/>
      <c r="M324" s="28"/>
      <c r="N324" s="28"/>
      <c r="O324" s="28"/>
      <c r="P324" s="28"/>
      <c r="Q324" s="28"/>
      <c r="R324" s="28"/>
      <c r="S324" s="28"/>
      <c r="T324" s="28"/>
      <c r="U324" s="28"/>
    </row>
    <row r="325" spans="1:21" ht="94.5" customHeight="1">
      <c r="A325" s="100"/>
      <c r="B325" s="38" t="s">
        <v>90</v>
      </c>
      <c r="C325" s="39"/>
      <c r="D325" s="59">
        <v>783.36</v>
      </c>
      <c r="E325" s="40">
        <v>23.97</v>
      </c>
      <c r="F325" s="40">
        <f>E325*(1+C$369)</f>
        <v>29.356058999999995</v>
      </c>
      <c r="G325" s="46">
        <f>D325*F325</f>
        <v>22996.362378239995</v>
      </c>
      <c r="H325" s="49"/>
      <c r="I325" s="50"/>
      <c r="J325" s="26"/>
      <c r="K325" s="27"/>
      <c r="L325" s="28"/>
      <c r="M325" s="28"/>
      <c r="N325" s="28"/>
      <c r="O325" s="28"/>
      <c r="P325" s="28"/>
      <c r="Q325" s="28"/>
      <c r="R325" s="28"/>
      <c r="S325" s="28"/>
      <c r="T325" s="28"/>
      <c r="U325" s="28"/>
    </row>
    <row r="326" spans="1:21" ht="18.75" customHeight="1">
      <c r="A326" s="100"/>
      <c r="B326" s="38"/>
      <c r="C326" s="39" t="s">
        <v>16</v>
      </c>
      <c r="D326" s="59"/>
      <c r="E326" s="40"/>
      <c r="F326" s="40"/>
      <c r="G326" s="46"/>
      <c r="H326" s="49"/>
      <c r="I326" s="50"/>
      <c r="J326" s="26"/>
      <c r="K326" s="27"/>
      <c r="L326" s="28"/>
      <c r="M326" s="28"/>
      <c r="N326" s="28"/>
      <c r="O326" s="28"/>
      <c r="P326" s="28"/>
      <c r="Q326" s="28"/>
      <c r="R326" s="28"/>
      <c r="S326" s="28"/>
      <c r="T326" s="28"/>
      <c r="U326" s="28"/>
    </row>
    <row r="327" spans="1:21" ht="39" customHeight="1">
      <c r="A327" s="100">
        <v>200106</v>
      </c>
      <c r="B327" s="101" t="s">
        <v>91</v>
      </c>
      <c r="C327" s="39"/>
      <c r="D327" s="59"/>
      <c r="E327" s="40"/>
      <c r="F327" s="40"/>
      <c r="G327" s="46"/>
      <c r="H327" s="42" t="s">
        <v>92</v>
      </c>
      <c r="I327" s="50" t="s">
        <v>86</v>
      </c>
      <c r="J327" s="36"/>
      <c r="K327" s="27"/>
      <c r="L327" s="28"/>
      <c r="M327" s="28"/>
      <c r="N327" s="28"/>
      <c r="O327" s="28"/>
      <c r="P327" s="28"/>
      <c r="Q327" s="28"/>
      <c r="R327" s="28"/>
      <c r="S327" s="28"/>
      <c r="T327" s="28"/>
      <c r="U327" s="28"/>
    </row>
    <row r="328" spans="1:21" ht="78.75" customHeight="1">
      <c r="A328" s="100"/>
      <c r="B328" s="102" t="s">
        <v>93</v>
      </c>
      <c r="C328" s="39"/>
      <c r="D328" s="59">
        <v>250</v>
      </c>
      <c r="E328" s="40">
        <v>5.2</v>
      </c>
      <c r="F328" s="40">
        <f>E328*(1+C$369)</f>
        <v>6.3684399999999997</v>
      </c>
      <c r="G328" s="46">
        <f>D328*F328</f>
        <v>1592.11</v>
      </c>
      <c r="H328" s="49"/>
      <c r="I328" s="50"/>
      <c r="J328" s="26"/>
      <c r="K328" s="27"/>
      <c r="L328" s="28"/>
      <c r="M328" s="28"/>
      <c r="N328" s="28"/>
      <c r="O328" s="28"/>
      <c r="P328" s="28"/>
      <c r="Q328" s="28"/>
      <c r="R328" s="28"/>
      <c r="S328" s="28"/>
      <c r="T328" s="28"/>
      <c r="U328" s="28"/>
    </row>
    <row r="329" spans="1:21" ht="18.75" customHeight="1">
      <c r="A329" s="100"/>
      <c r="B329" s="102"/>
      <c r="C329" s="39"/>
      <c r="D329" s="59"/>
      <c r="E329" s="40"/>
      <c r="F329" s="40"/>
      <c r="G329" s="46"/>
      <c r="H329" s="49"/>
      <c r="I329" s="50"/>
      <c r="J329" s="26"/>
      <c r="K329" s="27"/>
      <c r="L329" s="28"/>
      <c r="M329" s="28"/>
      <c r="N329" s="28"/>
      <c r="O329" s="28"/>
      <c r="P329" s="28"/>
      <c r="Q329" s="28"/>
      <c r="R329" s="28"/>
      <c r="S329" s="28"/>
      <c r="T329" s="28"/>
      <c r="U329" s="28"/>
    </row>
    <row r="330" spans="1:21" ht="18.75" customHeight="1">
      <c r="A330" s="100">
        <v>200200</v>
      </c>
      <c r="B330" s="103" t="s">
        <v>94</v>
      </c>
      <c r="C330" s="39"/>
      <c r="D330" s="59"/>
      <c r="E330" s="40"/>
      <c r="F330" s="40"/>
      <c r="G330" s="46"/>
      <c r="H330" s="34"/>
      <c r="I330" s="50"/>
      <c r="J330" s="26"/>
      <c r="K330" s="27"/>
      <c r="L330" s="28"/>
      <c r="M330" s="28"/>
      <c r="N330" s="28"/>
      <c r="O330" s="28"/>
      <c r="P330" s="28"/>
      <c r="Q330" s="28"/>
      <c r="R330" s="28"/>
      <c r="S330" s="28"/>
      <c r="T330" s="28"/>
      <c r="U330" s="28"/>
    </row>
    <row r="331" spans="1:21" ht="315" customHeight="1">
      <c r="A331" s="100"/>
      <c r="B331" s="38" t="s">
        <v>95</v>
      </c>
      <c r="C331" s="39"/>
      <c r="D331" s="59"/>
      <c r="E331" s="40"/>
      <c r="F331" s="40"/>
      <c r="G331" s="46"/>
      <c r="H331" s="62" t="s">
        <v>96</v>
      </c>
      <c r="I331" s="50" t="s">
        <v>86</v>
      </c>
      <c r="J331" s="26"/>
      <c r="K331" s="27"/>
      <c r="L331" s="28"/>
      <c r="M331" s="28"/>
      <c r="N331" s="28"/>
      <c r="O331" s="28"/>
      <c r="P331" s="28"/>
      <c r="Q331" s="28"/>
      <c r="R331" s="28"/>
      <c r="S331" s="28"/>
      <c r="T331" s="28"/>
      <c r="U331" s="28"/>
    </row>
    <row r="332" spans="1:21" ht="18.75" customHeight="1">
      <c r="A332" s="100"/>
      <c r="B332" s="103"/>
      <c r="C332" s="39"/>
      <c r="D332" s="59"/>
      <c r="E332" s="40"/>
      <c r="F332" s="40"/>
      <c r="G332" s="60"/>
      <c r="H332" s="61"/>
      <c r="I332" s="50"/>
      <c r="J332" s="26"/>
      <c r="K332" s="27"/>
      <c r="L332" s="28"/>
      <c r="M332" s="28"/>
      <c r="N332" s="28"/>
      <c r="O332" s="28"/>
      <c r="P332" s="28"/>
      <c r="Q332" s="28"/>
      <c r="R332" s="28"/>
      <c r="S332" s="28"/>
      <c r="T332" s="28"/>
      <c r="U332" s="28"/>
    </row>
    <row r="333" spans="1:21" ht="18.75" customHeight="1">
      <c r="A333" s="45"/>
      <c r="B333" s="38"/>
      <c r="C333" s="39" t="s">
        <v>16</v>
      </c>
      <c r="D333" s="59"/>
      <c r="E333" s="40"/>
      <c r="F333" s="40"/>
      <c r="G333" s="60"/>
      <c r="H333" s="61"/>
      <c r="I333" s="50"/>
      <c r="J333" s="26"/>
      <c r="K333" s="27"/>
      <c r="L333" s="28"/>
      <c r="M333" s="28"/>
      <c r="N333" s="28"/>
      <c r="O333" s="28"/>
      <c r="P333" s="28"/>
      <c r="Q333" s="28"/>
      <c r="R333" s="28"/>
      <c r="S333" s="28"/>
      <c r="T333" s="28"/>
      <c r="U333" s="28"/>
    </row>
    <row r="334" spans="1:21" ht="31.5" customHeight="1">
      <c r="A334" s="45" t="s">
        <v>97</v>
      </c>
      <c r="B334" s="84" t="s">
        <v>98</v>
      </c>
      <c r="C334" s="39"/>
      <c r="D334" s="59"/>
      <c r="E334" s="40"/>
      <c r="F334" s="40"/>
      <c r="G334" s="60"/>
      <c r="H334" s="62" t="s">
        <v>99</v>
      </c>
      <c r="I334" s="50" t="s">
        <v>86</v>
      </c>
      <c r="J334" s="36"/>
      <c r="K334" s="27"/>
      <c r="L334" s="28"/>
      <c r="M334" s="28"/>
      <c r="N334" s="28"/>
      <c r="O334" s="28"/>
      <c r="P334" s="28"/>
      <c r="Q334" s="28"/>
      <c r="R334" s="28"/>
      <c r="S334" s="28"/>
      <c r="T334" s="28"/>
      <c r="U334" s="28"/>
    </row>
    <row r="335" spans="1:21" ht="18.75" customHeight="1">
      <c r="A335" s="45"/>
      <c r="B335" s="83"/>
      <c r="C335" s="39"/>
      <c r="D335" s="59">
        <v>117.6</v>
      </c>
      <c r="E335" s="40">
        <v>408.72</v>
      </c>
      <c r="F335" s="40">
        <f>E335*(1+C$369)</f>
        <v>500.55938399999997</v>
      </c>
      <c r="G335" s="60">
        <f>D335*F335</f>
        <v>58865.783558399991</v>
      </c>
      <c r="H335" s="104"/>
      <c r="I335" s="50"/>
      <c r="J335" s="26"/>
      <c r="K335" s="27"/>
      <c r="L335" s="28"/>
      <c r="M335" s="28"/>
      <c r="N335" s="28"/>
      <c r="O335" s="28"/>
      <c r="P335" s="28"/>
      <c r="Q335" s="28"/>
      <c r="R335" s="28"/>
      <c r="S335" s="28"/>
      <c r="T335" s="28"/>
      <c r="U335" s="28"/>
    </row>
    <row r="336" spans="1:21" ht="18.75" customHeight="1">
      <c r="A336" s="45"/>
      <c r="B336" s="83"/>
      <c r="C336" s="39" t="s">
        <v>7</v>
      </c>
      <c r="D336" s="59"/>
      <c r="E336" s="40"/>
      <c r="F336" s="40"/>
      <c r="G336" s="60"/>
      <c r="H336" s="47"/>
      <c r="I336" s="50"/>
      <c r="J336" s="26"/>
      <c r="K336" s="27"/>
      <c r="L336" s="28"/>
      <c r="M336" s="28"/>
      <c r="N336" s="28"/>
      <c r="O336" s="28"/>
      <c r="P336" s="28"/>
      <c r="Q336" s="28"/>
      <c r="R336" s="28"/>
      <c r="S336" s="28"/>
      <c r="T336" s="28"/>
      <c r="U336" s="28"/>
    </row>
    <row r="337" spans="1:21" ht="47.25" customHeight="1">
      <c r="A337" s="45" t="s">
        <v>100</v>
      </c>
      <c r="B337" s="84" t="s">
        <v>101</v>
      </c>
      <c r="C337" s="39"/>
      <c r="D337" s="59"/>
      <c r="E337" s="40"/>
      <c r="F337" s="40"/>
      <c r="G337" s="46"/>
      <c r="H337" s="49">
        <v>1</v>
      </c>
      <c r="I337" s="50" t="s">
        <v>86</v>
      </c>
      <c r="J337" s="36"/>
      <c r="K337" s="27"/>
      <c r="L337" s="28"/>
      <c r="M337" s="28"/>
      <c r="N337" s="28"/>
      <c r="O337" s="28"/>
      <c r="P337" s="28"/>
      <c r="Q337" s="28"/>
      <c r="R337" s="28"/>
      <c r="S337" s="28"/>
      <c r="T337" s="28"/>
      <c r="U337" s="28"/>
    </row>
    <row r="338" spans="1:21" ht="141.75" customHeight="1">
      <c r="A338" s="45"/>
      <c r="B338" s="38" t="s">
        <v>102</v>
      </c>
      <c r="C338" s="39"/>
      <c r="D338" s="59">
        <v>1</v>
      </c>
      <c r="E338" s="40">
        <v>918.57899999999995</v>
      </c>
      <c r="F338" s="89">
        <f>E338*(1+C$369)</f>
        <v>1124.9837012999999</v>
      </c>
      <c r="G338" s="105">
        <f>D338*F338</f>
        <v>1124.9837012999999</v>
      </c>
      <c r="H338" s="49"/>
      <c r="I338" s="50"/>
      <c r="J338" s="26"/>
      <c r="K338" s="27"/>
      <c r="L338" s="28"/>
      <c r="M338" s="28"/>
      <c r="N338" s="28"/>
      <c r="O338" s="28"/>
      <c r="P338" s="28"/>
      <c r="Q338" s="28"/>
      <c r="R338" s="28"/>
      <c r="S338" s="28"/>
      <c r="T338" s="28"/>
      <c r="U338" s="28"/>
    </row>
    <row r="339" spans="1:21" ht="18.75" customHeight="1">
      <c r="A339" s="45"/>
      <c r="B339" s="38"/>
      <c r="C339" s="39"/>
      <c r="D339" s="59"/>
      <c r="E339" s="40"/>
      <c r="F339" s="40"/>
      <c r="G339" s="46"/>
      <c r="H339" s="49"/>
      <c r="I339" s="50"/>
      <c r="J339" s="26"/>
      <c r="K339" s="27"/>
      <c r="L339" s="28"/>
      <c r="M339" s="28"/>
      <c r="N339" s="28"/>
      <c r="O339" s="28"/>
      <c r="P339" s="28"/>
      <c r="Q339" s="28"/>
      <c r="R339" s="28"/>
      <c r="S339" s="28"/>
      <c r="T339" s="28"/>
      <c r="U339" s="28"/>
    </row>
    <row r="340" spans="1:21" ht="18.75" customHeight="1">
      <c r="A340" s="45" t="s">
        <v>103</v>
      </c>
      <c r="B340" s="79" t="s">
        <v>104</v>
      </c>
      <c r="C340" s="39" t="s">
        <v>17</v>
      </c>
      <c r="D340" s="59"/>
      <c r="E340" s="40"/>
      <c r="F340" s="40"/>
      <c r="G340" s="46"/>
      <c r="H340" s="49"/>
      <c r="I340" s="50"/>
      <c r="J340" s="26"/>
      <c r="K340" s="27"/>
      <c r="L340" s="28"/>
      <c r="M340" s="28"/>
      <c r="N340" s="28"/>
      <c r="O340" s="28"/>
      <c r="P340" s="28"/>
      <c r="Q340" s="28"/>
      <c r="R340" s="28"/>
      <c r="S340" s="28"/>
      <c r="T340" s="28"/>
      <c r="U340" s="28"/>
    </row>
    <row r="341" spans="1:21" ht="30.75" customHeight="1">
      <c r="A341" s="45" t="s">
        <v>105</v>
      </c>
      <c r="B341" s="68" t="s">
        <v>106</v>
      </c>
      <c r="C341" s="39"/>
      <c r="D341" s="59"/>
      <c r="E341" s="40"/>
      <c r="F341" s="40"/>
      <c r="G341" s="46"/>
      <c r="H341" s="49" t="s">
        <v>107</v>
      </c>
      <c r="I341" s="50" t="s">
        <v>108</v>
      </c>
      <c r="J341" s="26"/>
      <c r="K341" s="27"/>
      <c r="L341" s="28"/>
      <c r="M341" s="28"/>
      <c r="N341" s="28"/>
      <c r="O341" s="28"/>
      <c r="P341" s="28"/>
      <c r="Q341" s="28"/>
      <c r="R341" s="28"/>
      <c r="S341" s="28"/>
      <c r="T341" s="28"/>
      <c r="U341" s="28"/>
    </row>
    <row r="342" spans="1:21" ht="18.75" customHeight="1">
      <c r="A342" s="45"/>
      <c r="B342" s="38"/>
      <c r="C342" s="39" t="s">
        <v>17</v>
      </c>
      <c r="D342" s="59">
        <v>1200</v>
      </c>
      <c r="E342" s="40">
        <v>2.74</v>
      </c>
      <c r="F342" s="40">
        <v>3.48</v>
      </c>
      <c r="G342" s="46">
        <f>D342*F342</f>
        <v>4176</v>
      </c>
      <c r="H342" s="49"/>
      <c r="I342" s="50"/>
      <c r="J342" s="26"/>
      <c r="K342" s="27"/>
      <c r="L342" s="28"/>
      <c r="M342" s="28"/>
      <c r="N342" s="28"/>
      <c r="O342" s="28"/>
      <c r="P342" s="28"/>
      <c r="Q342" s="28"/>
      <c r="R342" s="28"/>
      <c r="S342" s="28"/>
      <c r="T342" s="28"/>
      <c r="U342" s="28"/>
    </row>
    <row r="343" spans="1:21" ht="31.5" customHeight="1">
      <c r="A343" s="45" t="s">
        <v>109</v>
      </c>
      <c r="B343" s="38" t="s">
        <v>110</v>
      </c>
      <c r="C343" s="39"/>
      <c r="D343" s="59"/>
      <c r="E343" s="40"/>
      <c r="F343" s="40"/>
      <c r="G343" s="46"/>
      <c r="H343" s="49" t="s">
        <v>111</v>
      </c>
      <c r="I343" s="50" t="s">
        <v>112</v>
      </c>
      <c r="J343" s="36"/>
      <c r="K343" s="27"/>
      <c r="L343" s="28"/>
      <c r="M343" s="28"/>
      <c r="N343" s="28"/>
      <c r="O343" s="28"/>
      <c r="P343" s="28"/>
      <c r="Q343" s="28"/>
      <c r="R343" s="28"/>
      <c r="S343" s="28"/>
      <c r="T343" s="28"/>
      <c r="U343" s="28"/>
    </row>
    <row r="344" spans="1:21" ht="67.5" customHeight="1">
      <c r="A344" s="45"/>
      <c r="B344" s="38" t="s">
        <v>113</v>
      </c>
      <c r="C344" s="39"/>
      <c r="D344" s="59">
        <v>127.6</v>
      </c>
      <c r="E344" s="40">
        <v>44.81</v>
      </c>
      <c r="F344" s="40">
        <f>E344*(1+C$369)</f>
        <v>54.878806999999995</v>
      </c>
      <c r="G344" s="46">
        <f>D344*F344</f>
        <v>7002.5357731999993</v>
      </c>
      <c r="H344" s="49"/>
      <c r="I344" s="50"/>
      <c r="J344" s="26"/>
      <c r="K344" s="27"/>
      <c r="L344" s="28"/>
      <c r="M344" s="28"/>
      <c r="N344" s="28"/>
      <c r="O344" s="28"/>
      <c r="P344" s="28"/>
      <c r="Q344" s="28"/>
      <c r="R344" s="28"/>
      <c r="S344" s="28"/>
      <c r="T344" s="28"/>
      <c r="U344" s="28"/>
    </row>
    <row r="345" spans="1:21" ht="18.75" customHeight="1">
      <c r="A345" s="45"/>
      <c r="B345" s="38"/>
      <c r="C345" s="39" t="s">
        <v>17</v>
      </c>
      <c r="D345" s="59"/>
      <c r="E345" s="40"/>
      <c r="F345" s="40"/>
      <c r="G345" s="46"/>
      <c r="H345" s="49"/>
      <c r="I345" s="50"/>
      <c r="J345" s="26"/>
      <c r="K345" s="27"/>
      <c r="L345" s="28"/>
      <c r="M345" s="28"/>
      <c r="N345" s="28"/>
      <c r="O345" s="28"/>
      <c r="P345" s="28"/>
      <c r="Q345" s="28"/>
      <c r="R345" s="28"/>
      <c r="S345" s="28"/>
      <c r="T345" s="28"/>
      <c r="U345" s="28"/>
    </row>
    <row r="346" spans="1:21" ht="31.5" customHeight="1">
      <c r="A346" s="45" t="s">
        <v>114</v>
      </c>
      <c r="B346" s="38" t="s">
        <v>115</v>
      </c>
      <c r="C346" s="39"/>
      <c r="D346" s="59"/>
      <c r="E346" s="40"/>
      <c r="F346" s="40"/>
      <c r="G346" s="46"/>
      <c r="H346" s="49" t="s">
        <v>89</v>
      </c>
      <c r="I346" s="50" t="s">
        <v>86</v>
      </c>
      <c r="J346" s="36"/>
      <c r="K346" s="27"/>
      <c r="L346" s="28"/>
      <c r="M346" s="28"/>
      <c r="N346" s="28"/>
      <c r="O346" s="28"/>
      <c r="P346" s="28"/>
      <c r="Q346" s="28"/>
      <c r="R346" s="28"/>
      <c r="S346" s="28"/>
      <c r="T346" s="28"/>
      <c r="U346" s="28"/>
    </row>
    <row r="347" spans="1:21" ht="78.75" customHeight="1">
      <c r="A347" s="45"/>
      <c r="B347" s="38" t="s">
        <v>116</v>
      </c>
      <c r="C347" s="39"/>
      <c r="D347" s="59">
        <v>783.36</v>
      </c>
      <c r="E347" s="40">
        <v>26.7</v>
      </c>
      <c r="F347" s="40">
        <f>E347*(1+C$369)</f>
        <v>32.699489999999997</v>
      </c>
      <c r="G347" s="46">
        <f>D347*F347</f>
        <v>25615.472486399998</v>
      </c>
      <c r="H347" s="49"/>
      <c r="I347" s="50"/>
      <c r="J347" s="26"/>
      <c r="K347" s="27"/>
      <c r="L347" s="28"/>
      <c r="M347" s="28"/>
      <c r="N347" s="28"/>
      <c r="O347" s="28"/>
      <c r="P347" s="28"/>
      <c r="Q347" s="28"/>
      <c r="R347" s="28"/>
      <c r="S347" s="28"/>
      <c r="T347" s="28"/>
      <c r="U347" s="28"/>
    </row>
    <row r="348" spans="1:21" ht="18.75" customHeight="1">
      <c r="A348" s="45"/>
      <c r="B348" s="38"/>
      <c r="C348" s="39" t="s">
        <v>23</v>
      </c>
      <c r="D348" s="59"/>
      <c r="E348" s="40"/>
      <c r="F348" s="40"/>
      <c r="G348" s="46"/>
      <c r="H348" s="49"/>
      <c r="I348" s="50"/>
      <c r="J348" s="26"/>
      <c r="K348" s="27"/>
      <c r="L348" s="28"/>
      <c r="M348" s="28"/>
      <c r="N348" s="28"/>
      <c r="O348" s="28"/>
      <c r="P348" s="28"/>
      <c r="Q348" s="28"/>
      <c r="R348" s="28"/>
      <c r="S348" s="28"/>
      <c r="T348" s="28"/>
      <c r="U348" s="28"/>
    </row>
    <row r="349" spans="1:21" ht="47.25" customHeight="1">
      <c r="A349" s="45" t="s">
        <v>117</v>
      </c>
      <c r="B349" s="83" t="s">
        <v>118</v>
      </c>
      <c r="C349" s="39"/>
      <c r="D349" s="59"/>
      <c r="E349" s="40"/>
      <c r="F349" s="40"/>
      <c r="G349" s="46"/>
      <c r="H349" s="49" t="s">
        <v>119</v>
      </c>
      <c r="I349" s="50" t="s">
        <v>86</v>
      </c>
      <c r="J349" s="36"/>
      <c r="K349" s="27"/>
      <c r="L349" s="28"/>
      <c r="M349" s="28"/>
      <c r="N349" s="28"/>
      <c r="O349" s="28"/>
      <c r="P349" s="28"/>
      <c r="Q349" s="28"/>
      <c r="R349" s="28"/>
      <c r="S349" s="28"/>
      <c r="T349" s="28"/>
      <c r="U349" s="28"/>
    </row>
    <row r="350" spans="1:21" ht="141.75" customHeight="1">
      <c r="A350" s="45"/>
      <c r="B350" s="38" t="s">
        <v>120</v>
      </c>
      <c r="C350" s="39"/>
      <c r="D350" s="59">
        <v>62.66</v>
      </c>
      <c r="E350" s="40">
        <v>799.89</v>
      </c>
      <c r="F350" s="40">
        <f>E350*(1+C$369)</f>
        <v>979.62528299999985</v>
      </c>
      <c r="G350" s="46">
        <f>D350*F350</f>
        <v>61383.320232779988</v>
      </c>
      <c r="H350" s="86"/>
      <c r="I350" s="50"/>
      <c r="J350" s="26"/>
      <c r="K350" s="293"/>
      <c r="L350" s="284"/>
      <c r="M350" s="284"/>
      <c r="N350" s="285"/>
      <c r="O350" s="28"/>
      <c r="P350" s="28"/>
      <c r="Q350" s="28"/>
      <c r="R350" s="28"/>
      <c r="S350" s="28"/>
      <c r="T350" s="28"/>
      <c r="U350" s="28"/>
    </row>
    <row r="351" spans="1:21" ht="18.75" customHeight="1">
      <c r="A351" s="45"/>
      <c r="B351" s="38"/>
      <c r="C351" s="39"/>
      <c r="D351" s="59"/>
      <c r="E351" s="40"/>
      <c r="F351" s="40"/>
      <c r="G351" s="46"/>
      <c r="H351" s="49"/>
      <c r="I351" s="50"/>
      <c r="J351" s="26"/>
      <c r="K351" s="27"/>
      <c r="L351" s="28"/>
      <c r="M351" s="28"/>
      <c r="N351" s="28"/>
      <c r="O351" s="28"/>
      <c r="P351" s="28"/>
      <c r="Q351" s="28"/>
      <c r="R351" s="28"/>
      <c r="S351" s="28"/>
      <c r="T351" s="28"/>
      <c r="U351" s="28"/>
    </row>
    <row r="352" spans="1:21" ht="18.75" customHeight="1">
      <c r="A352" s="45"/>
      <c r="B352" s="38"/>
      <c r="C352" s="39"/>
      <c r="D352" s="59"/>
      <c r="E352" s="40"/>
      <c r="F352" s="40"/>
      <c r="G352" s="46"/>
      <c r="H352" s="49"/>
      <c r="I352" s="50"/>
      <c r="J352" s="26"/>
      <c r="K352" s="294"/>
      <c r="L352" s="284"/>
      <c r="M352" s="284"/>
      <c r="N352" s="284"/>
      <c r="O352" s="284"/>
      <c r="P352" s="285"/>
      <c r="Q352" s="28"/>
      <c r="R352" s="28"/>
      <c r="S352" s="28"/>
      <c r="T352" s="28"/>
      <c r="U352" s="28"/>
    </row>
    <row r="353" spans="1:21" ht="18.75" customHeight="1">
      <c r="A353" s="45"/>
      <c r="B353" s="38"/>
      <c r="C353" s="196" t="s">
        <v>18</v>
      </c>
      <c r="D353" s="59"/>
      <c r="E353" s="40"/>
      <c r="F353" s="40"/>
      <c r="G353" s="46"/>
      <c r="H353" s="49"/>
      <c r="I353" s="50"/>
      <c r="J353" s="26"/>
      <c r="K353" s="27"/>
      <c r="L353" s="28"/>
      <c r="M353" s="28"/>
      <c r="N353" s="28"/>
      <c r="O353" s="28"/>
      <c r="P353" s="28"/>
      <c r="Q353" s="28"/>
      <c r="R353" s="28"/>
      <c r="S353" s="28"/>
      <c r="T353" s="28"/>
      <c r="U353" s="28"/>
    </row>
    <row r="354" spans="1:21" ht="18.75" customHeight="1">
      <c r="A354" s="45"/>
      <c r="B354" s="51"/>
      <c r="C354" s="58"/>
      <c r="D354" s="59"/>
      <c r="E354" s="40"/>
      <c r="F354" s="40"/>
      <c r="G354" s="46"/>
      <c r="H354" s="49"/>
      <c r="I354" s="50"/>
      <c r="J354" s="26"/>
      <c r="K354" s="27"/>
      <c r="L354" s="28"/>
      <c r="M354" s="28"/>
      <c r="N354" s="28"/>
      <c r="O354" s="28"/>
      <c r="P354" s="28"/>
      <c r="Q354" s="28"/>
      <c r="R354" s="28"/>
      <c r="S354" s="28"/>
      <c r="T354" s="28"/>
      <c r="U354" s="28"/>
    </row>
    <row r="355" spans="1:21" ht="18.75" customHeight="1">
      <c r="A355" s="18" t="s">
        <v>121</v>
      </c>
      <c r="B355" s="19" t="s">
        <v>122</v>
      </c>
      <c r="C355" s="39"/>
      <c r="D355" s="197"/>
      <c r="E355" s="198"/>
      <c r="F355" s="57"/>
      <c r="G355" s="23">
        <f>G358</f>
        <v>3249.1290999999997</v>
      </c>
      <c r="H355" s="49"/>
      <c r="I355" s="50"/>
      <c r="J355" s="26"/>
      <c r="K355" s="27"/>
      <c r="L355" s="28"/>
      <c r="M355" s="28"/>
      <c r="N355" s="28"/>
      <c r="O355" s="28"/>
      <c r="P355" s="28"/>
      <c r="Q355" s="28"/>
      <c r="R355" s="28"/>
      <c r="S355" s="28"/>
      <c r="T355" s="28"/>
      <c r="U355" s="28"/>
    </row>
    <row r="356" spans="1:21" ht="18.75" customHeight="1">
      <c r="A356" s="29" t="s">
        <v>123</v>
      </c>
      <c r="B356" s="78" t="s">
        <v>124</v>
      </c>
      <c r="C356" s="39" t="s">
        <v>17</v>
      </c>
      <c r="D356" s="77"/>
      <c r="E356" s="66"/>
      <c r="F356" s="40"/>
      <c r="G356" s="46"/>
      <c r="H356" s="49"/>
      <c r="I356" s="50"/>
      <c r="J356" s="26"/>
      <c r="K356" s="27"/>
      <c r="L356" s="28"/>
      <c r="M356" s="28"/>
      <c r="N356" s="28"/>
      <c r="O356" s="28"/>
      <c r="P356" s="28"/>
      <c r="Q356" s="28"/>
      <c r="R356" s="28"/>
      <c r="S356" s="28"/>
      <c r="T356" s="28"/>
      <c r="U356" s="28"/>
    </row>
    <row r="357" spans="1:21" ht="18.75" customHeight="1">
      <c r="A357" s="45" t="s">
        <v>125</v>
      </c>
      <c r="B357" s="83" t="s">
        <v>126</v>
      </c>
      <c r="C357" s="39"/>
      <c r="D357" s="59"/>
      <c r="E357" s="40"/>
      <c r="F357" s="40"/>
      <c r="G357" s="46"/>
      <c r="H357" s="49" t="s">
        <v>127</v>
      </c>
      <c r="I357" s="50" t="s">
        <v>128</v>
      </c>
      <c r="J357" s="36"/>
      <c r="K357" s="27"/>
      <c r="L357" s="28"/>
      <c r="M357" s="28"/>
      <c r="N357" s="28"/>
      <c r="O357" s="28"/>
      <c r="P357" s="28"/>
      <c r="Q357" s="28"/>
      <c r="R357" s="28"/>
      <c r="S357" s="28"/>
      <c r="T357" s="28"/>
      <c r="U357" s="28"/>
    </row>
    <row r="358" spans="1:21" ht="63" customHeight="1">
      <c r="A358" s="45"/>
      <c r="B358" s="38" t="s">
        <v>129</v>
      </c>
      <c r="C358" s="39"/>
      <c r="D358" s="195">
        <v>350</v>
      </c>
      <c r="E358" s="40">
        <v>7.58</v>
      </c>
      <c r="F358" s="40">
        <f>E358*(1+C$369)</f>
        <v>9.2832259999999991</v>
      </c>
      <c r="G358" s="46">
        <f>D358*F358</f>
        <v>3249.1290999999997</v>
      </c>
      <c r="H358" s="49"/>
      <c r="I358" s="50"/>
      <c r="J358" s="26"/>
      <c r="K358" s="27"/>
      <c r="L358" s="28"/>
      <c r="M358" s="28"/>
      <c r="N358" s="28"/>
      <c r="O358" s="28"/>
      <c r="P358" s="28"/>
      <c r="Q358" s="28"/>
      <c r="R358" s="28"/>
      <c r="S358" s="28"/>
      <c r="T358" s="28"/>
      <c r="U358" s="28"/>
    </row>
    <row r="359" spans="1:21" ht="18.75" customHeight="1">
      <c r="A359" s="45"/>
      <c r="B359" s="38"/>
      <c r="C359" s="196" t="s">
        <v>18</v>
      </c>
      <c r="D359" s="59"/>
      <c r="E359" s="40"/>
      <c r="F359" s="40"/>
      <c r="G359" s="46"/>
      <c r="H359" s="49"/>
      <c r="I359" s="50"/>
      <c r="J359" s="26"/>
      <c r="K359" s="27"/>
      <c r="L359" s="28"/>
      <c r="M359" s="28"/>
      <c r="N359" s="28"/>
      <c r="O359" s="28"/>
      <c r="P359" s="28"/>
      <c r="Q359" s="28"/>
      <c r="R359" s="28"/>
      <c r="S359" s="28"/>
      <c r="T359" s="28"/>
      <c r="U359" s="28"/>
    </row>
    <row r="360" spans="1:21" ht="18" customHeight="1">
      <c r="A360" s="106"/>
      <c r="B360" s="107"/>
      <c r="C360" s="39"/>
      <c r="D360" s="59"/>
      <c r="E360" s="40"/>
      <c r="F360" s="40"/>
      <c r="G360" s="46"/>
      <c r="H360" s="49"/>
      <c r="I360" s="50"/>
      <c r="J360" s="26"/>
      <c r="K360" s="27"/>
      <c r="L360" s="28"/>
      <c r="M360" s="28"/>
      <c r="N360" s="28"/>
      <c r="O360" s="28"/>
      <c r="P360" s="28"/>
      <c r="Q360" s="28"/>
      <c r="R360" s="28"/>
      <c r="S360" s="28"/>
      <c r="T360" s="28"/>
      <c r="U360" s="28"/>
    </row>
    <row r="361" spans="1:21" ht="18.75" customHeight="1">
      <c r="A361" s="18"/>
      <c r="B361" s="19"/>
      <c r="C361" s="39"/>
      <c r="D361" s="197"/>
      <c r="E361" s="198"/>
      <c r="F361" s="57"/>
      <c r="G361" s="23"/>
      <c r="H361" s="49"/>
      <c r="I361" s="50"/>
      <c r="J361" s="26"/>
      <c r="K361" s="27"/>
      <c r="L361" s="28"/>
      <c r="M361" s="28"/>
      <c r="N361" s="28"/>
      <c r="O361" s="28"/>
      <c r="P361" s="28"/>
      <c r="Q361" s="28"/>
      <c r="R361" s="28"/>
      <c r="S361" s="28"/>
      <c r="T361" s="28"/>
      <c r="U361" s="28"/>
    </row>
    <row r="362" spans="1:21" ht="43.5" customHeight="1">
      <c r="A362" s="45" t="s">
        <v>130</v>
      </c>
      <c r="B362" s="108" t="s">
        <v>131</v>
      </c>
      <c r="C362" s="39"/>
      <c r="D362" s="59"/>
      <c r="E362" s="40"/>
      <c r="F362" s="40"/>
      <c r="G362" s="46"/>
      <c r="H362" s="49" t="s">
        <v>132</v>
      </c>
      <c r="I362" s="50" t="s">
        <v>133</v>
      </c>
      <c r="J362" s="26"/>
      <c r="K362" s="27"/>
      <c r="L362" s="28"/>
      <c r="M362" s="28"/>
      <c r="N362" s="28"/>
      <c r="O362" s="28"/>
      <c r="P362" s="28"/>
      <c r="Q362" s="28"/>
      <c r="R362" s="28"/>
      <c r="S362" s="28"/>
      <c r="T362" s="28"/>
      <c r="U362" s="28"/>
    </row>
    <row r="363" spans="1:21" ht="18.75" customHeight="1">
      <c r="A363" s="45"/>
      <c r="B363" s="38"/>
      <c r="C363" s="39"/>
      <c r="D363" s="59">
        <v>100</v>
      </c>
      <c r="E363" s="40">
        <v>17.72</v>
      </c>
      <c r="F363" s="40">
        <v>22.48</v>
      </c>
      <c r="G363" s="46">
        <f>F363*D363</f>
        <v>2248</v>
      </c>
      <c r="H363" s="49"/>
      <c r="I363" s="50"/>
      <c r="J363" s="26"/>
      <c r="K363" s="27"/>
      <c r="L363" s="28"/>
      <c r="M363" s="28"/>
      <c r="N363" s="28"/>
      <c r="O363" s="28"/>
      <c r="P363" s="28"/>
      <c r="Q363" s="28"/>
      <c r="R363" s="28"/>
      <c r="S363" s="28"/>
      <c r="T363" s="28"/>
      <c r="U363" s="28"/>
    </row>
    <row r="364" spans="1:21" ht="18.75" customHeight="1">
      <c r="A364" s="45"/>
      <c r="B364" s="109"/>
      <c r="C364" s="39"/>
      <c r="D364" s="59"/>
      <c r="E364" s="40"/>
      <c r="F364" s="40"/>
      <c r="G364" s="46"/>
      <c r="H364" s="110"/>
      <c r="I364" s="111"/>
      <c r="J364" s="26"/>
      <c r="K364" s="27"/>
      <c r="L364" s="28"/>
      <c r="M364" s="28"/>
      <c r="N364" s="28"/>
      <c r="O364" s="28"/>
      <c r="P364" s="28"/>
      <c r="Q364" s="28"/>
      <c r="R364" s="28"/>
      <c r="S364" s="28"/>
      <c r="T364" s="28"/>
      <c r="U364" s="28"/>
    </row>
    <row r="365" spans="1:21" ht="18.75" customHeight="1">
      <c r="A365" s="45" t="s">
        <v>134</v>
      </c>
      <c r="B365" s="51"/>
      <c r="C365" s="115"/>
      <c r="D365" s="59"/>
      <c r="E365" s="40"/>
      <c r="F365" s="40"/>
      <c r="G365" s="46"/>
      <c r="H365" s="110"/>
      <c r="I365" s="111"/>
      <c r="J365" s="112"/>
      <c r="K365" s="113"/>
      <c r="L365" s="114"/>
      <c r="M365" s="114"/>
      <c r="N365" s="114"/>
      <c r="O365" s="114"/>
      <c r="P365" s="114"/>
      <c r="Q365" s="114"/>
      <c r="R365" s="114"/>
      <c r="S365" s="114"/>
      <c r="T365" s="114"/>
      <c r="U365" s="114"/>
    </row>
    <row r="366" spans="1:21" ht="18.75" customHeight="1">
      <c r="A366" s="45"/>
      <c r="B366" s="38"/>
      <c r="C366" s="199" t="s">
        <v>18</v>
      </c>
      <c r="D366" s="59"/>
      <c r="E366" s="40"/>
      <c r="F366" s="40"/>
      <c r="G366" s="46">
        <f>D366*E366</f>
        <v>0</v>
      </c>
      <c r="H366" s="110"/>
      <c r="I366" s="111"/>
      <c r="J366" s="119"/>
      <c r="K366" s="16"/>
      <c r="L366" s="17"/>
      <c r="M366" s="17"/>
      <c r="N366" s="17"/>
      <c r="O366" s="17"/>
      <c r="P366" s="17"/>
      <c r="Q366" s="17"/>
      <c r="R366" s="17"/>
      <c r="S366" s="17"/>
      <c r="T366" s="17"/>
      <c r="U366" s="17"/>
    </row>
    <row r="367" spans="1:21" ht="18" customHeight="1">
      <c r="A367" s="120"/>
      <c r="B367" s="107"/>
      <c r="C367" s="202" t="s">
        <v>135</v>
      </c>
      <c r="D367" s="116"/>
      <c r="E367" s="117"/>
      <c r="F367" s="117"/>
      <c r="G367" s="118"/>
      <c r="H367" s="123">
        <f>G369*22.47%</f>
        <v>241169.8806010405</v>
      </c>
      <c r="I367" s="111"/>
      <c r="J367" s="119"/>
      <c r="K367" s="16"/>
      <c r="L367" s="17"/>
      <c r="M367" s="17"/>
      <c r="N367" s="17"/>
      <c r="O367" s="17"/>
      <c r="P367" s="17"/>
      <c r="Q367" s="17"/>
      <c r="R367" s="17"/>
      <c r="S367" s="17"/>
      <c r="T367" s="17"/>
      <c r="U367" s="17"/>
    </row>
    <row r="368" spans="1:21" ht="18.75" customHeight="1">
      <c r="A368" s="124"/>
      <c r="B368" s="125"/>
      <c r="C368" s="130">
        <f>IF(+D3=2%,29.26%,IF(D3=3%,29.26%,IF(D3=4%,29.26%,IF(D3=5%,29.26%,0))))</f>
        <v>0.29260000000000003</v>
      </c>
      <c r="D368" s="200"/>
      <c r="E368" s="201"/>
      <c r="F368" s="121"/>
      <c r="G368" s="122">
        <f>G369-H367</f>
        <v>832127.31833549938</v>
      </c>
      <c r="H368" s="110"/>
      <c r="I368" s="127"/>
      <c r="J368" s="128"/>
      <c r="K368" s="16"/>
      <c r="L368" s="17"/>
      <c r="M368" s="17"/>
      <c r="N368" s="17"/>
      <c r="O368" s="17"/>
      <c r="P368" s="17"/>
      <c r="Q368" s="17"/>
      <c r="R368" s="17"/>
      <c r="S368" s="17"/>
      <c r="T368" s="17"/>
      <c r="U368" s="17"/>
    </row>
    <row r="369" spans="1:21" ht="18.75" customHeight="1">
      <c r="A369" s="124"/>
      <c r="B369" s="129"/>
      <c r="C369" s="134">
        <f>IF(+D3=2%,22.47%,IF(D3=3%,23.12%,IF(D3=4%,23.77%,IF(D3=5%,24.43%,0))))</f>
        <v>0.22469999999999998</v>
      </c>
      <c r="D369" s="131"/>
      <c r="E369" s="203"/>
      <c r="F369" s="121"/>
      <c r="G369" s="126">
        <f>G4</f>
        <v>1073297.1989365399</v>
      </c>
      <c r="H369" s="133"/>
      <c r="I369" s="127"/>
      <c r="J369" s="128"/>
      <c r="K369" s="16"/>
      <c r="L369" s="17"/>
      <c r="M369" s="17"/>
      <c r="N369" s="17"/>
      <c r="O369" s="17"/>
      <c r="P369" s="17"/>
      <c r="Q369" s="17"/>
      <c r="R369" s="17"/>
      <c r="S369" s="17"/>
      <c r="T369" s="17"/>
      <c r="U369" s="17"/>
    </row>
    <row r="370" spans="1:21" ht="18.75" customHeight="1" thickBot="1">
      <c r="A370" s="124"/>
      <c r="B370" s="129"/>
      <c r="C370" s="204" t="s">
        <v>138</v>
      </c>
      <c r="D370" s="295" t="s">
        <v>136</v>
      </c>
      <c r="E370" s="270"/>
      <c r="F370" s="121"/>
      <c r="G370" s="132">
        <v>0</v>
      </c>
      <c r="H370" s="133"/>
      <c r="I370" s="127"/>
      <c r="J370" s="128"/>
      <c r="K370" s="16"/>
      <c r="L370" s="17"/>
      <c r="M370" s="17"/>
      <c r="N370" s="17"/>
      <c r="O370" s="17"/>
      <c r="P370" s="17"/>
      <c r="Q370" s="17"/>
      <c r="R370" s="17"/>
      <c r="S370" s="17"/>
      <c r="T370" s="17"/>
      <c r="U370" s="17"/>
    </row>
    <row r="371" spans="1:21" ht="18.75" customHeight="1" thickBot="1">
      <c r="A371" s="124"/>
      <c r="B371" s="129"/>
      <c r="C371" s="139"/>
      <c r="D371" s="296" t="s">
        <v>137</v>
      </c>
      <c r="E371" s="270"/>
      <c r="F371" s="121"/>
      <c r="G371" s="135">
        <v>449320.261</v>
      </c>
      <c r="H371" s="137"/>
      <c r="I371" s="127"/>
      <c r="J371" s="128"/>
      <c r="K371" s="16"/>
      <c r="L371" s="17"/>
      <c r="M371" s="17"/>
      <c r="N371" s="17"/>
      <c r="O371" s="17"/>
      <c r="P371" s="17"/>
      <c r="Q371" s="17"/>
      <c r="R371" s="17"/>
      <c r="S371" s="17"/>
      <c r="T371" s="17"/>
      <c r="U371" s="17"/>
    </row>
    <row r="372" spans="1:21" ht="30" customHeight="1" thickBot="1">
      <c r="A372" s="138" t="s">
        <v>139</v>
      </c>
      <c r="B372" s="139"/>
      <c r="C372" s="2"/>
      <c r="D372" s="205"/>
      <c r="E372" s="206"/>
      <c r="F372" s="136"/>
      <c r="G372" s="23">
        <f>G368+G371</f>
        <v>1281447.5793354993</v>
      </c>
      <c r="H372" s="140"/>
      <c r="I372" s="141" t="s">
        <v>140</v>
      </c>
      <c r="J372" s="142" t="s">
        <v>141</v>
      </c>
      <c r="K372" s="283"/>
      <c r="L372" s="284"/>
      <c r="M372" s="284"/>
      <c r="N372" s="284"/>
      <c r="O372" s="284"/>
      <c r="P372" s="284"/>
      <c r="Q372" s="284"/>
      <c r="R372" s="285"/>
      <c r="S372" s="5"/>
      <c r="T372" s="5"/>
      <c r="U372" s="5"/>
    </row>
    <row r="373" spans="1:21" ht="31.5" customHeight="1" thickBot="1">
      <c r="A373" s="143" t="s">
        <v>142</v>
      </c>
      <c r="B373" s="2"/>
      <c r="D373" s="139"/>
      <c r="E373" s="139"/>
      <c r="F373" s="139"/>
      <c r="G373" s="139"/>
      <c r="H373" s="144" t="s">
        <v>144</v>
      </c>
      <c r="I373" s="145"/>
      <c r="J373" s="146"/>
      <c r="K373" s="147"/>
      <c r="L373" s="148"/>
      <c r="M373" s="148"/>
      <c r="N373" s="148"/>
      <c r="O373" s="148"/>
      <c r="P373" s="148"/>
      <c r="Q373" s="148"/>
      <c r="R373" s="148"/>
      <c r="S373" s="148"/>
      <c r="T373" s="148"/>
      <c r="U373" s="148"/>
    </row>
    <row r="374" spans="1:21" ht="31.5" customHeight="1" thickBot="1">
      <c r="A374" s="149"/>
      <c r="C374" s="157"/>
      <c r="D374" s="3"/>
      <c r="E374" s="259" t="s">
        <v>143</v>
      </c>
      <c r="F374" s="260"/>
      <c r="G374" s="261"/>
      <c r="H374" s="152"/>
      <c r="I374" s="153"/>
      <c r="J374" s="154"/>
      <c r="K374" s="147"/>
      <c r="L374" s="148"/>
      <c r="M374" s="148"/>
      <c r="N374" s="148"/>
      <c r="O374" s="148"/>
      <c r="P374" s="148"/>
      <c r="Q374" s="148"/>
      <c r="R374" s="148"/>
      <c r="S374" s="148"/>
      <c r="T374" s="148"/>
      <c r="U374" s="148"/>
    </row>
    <row r="375" spans="1:21" ht="18" customHeight="1">
      <c r="A375" s="155"/>
      <c r="B375" s="156"/>
      <c r="C375" s="166"/>
      <c r="E375" s="150"/>
      <c r="F375" s="151"/>
      <c r="G375" s="151"/>
      <c r="H375" s="160"/>
      <c r="I375" s="161"/>
      <c r="J375" s="162"/>
      <c r="K375" s="163"/>
      <c r="L375" s="163"/>
      <c r="M375" s="163"/>
      <c r="N375" s="163"/>
      <c r="O375" s="163"/>
      <c r="P375" s="163"/>
      <c r="Q375" s="163"/>
      <c r="R375" s="163"/>
      <c r="S375" s="163"/>
      <c r="T375" s="163"/>
      <c r="U375" s="163"/>
    </row>
    <row r="376" spans="1:21" ht="18" customHeight="1">
      <c r="A376" s="164"/>
      <c r="B376" s="165" t="s">
        <v>145</v>
      </c>
      <c r="C376" s="166"/>
      <c r="D376" s="158"/>
      <c r="E376" s="159"/>
      <c r="F376" s="159"/>
      <c r="H376" s="160"/>
      <c r="I376" s="161"/>
      <c r="J376" s="162"/>
      <c r="K376" s="163"/>
      <c r="L376" s="163"/>
      <c r="M376" s="163"/>
      <c r="N376" s="163"/>
      <c r="O376" s="163"/>
      <c r="P376" s="163"/>
      <c r="Q376" s="163"/>
      <c r="R376" s="163"/>
      <c r="S376" s="163"/>
      <c r="T376" s="163"/>
      <c r="U376" s="163"/>
    </row>
    <row r="377" spans="1:21" ht="18" customHeight="1">
      <c r="A377" s="164"/>
      <c r="B377" s="168" t="s">
        <v>147</v>
      </c>
      <c r="C377" s="166"/>
      <c r="D377" s="167"/>
      <c r="E377" s="159"/>
      <c r="F377" s="159"/>
      <c r="G377" s="167" t="s">
        <v>146</v>
      </c>
      <c r="H377" s="160"/>
      <c r="I377" s="161"/>
      <c r="J377" s="162"/>
      <c r="K377" s="163"/>
      <c r="L377" s="163"/>
      <c r="M377" s="163"/>
      <c r="N377" s="163"/>
      <c r="O377" s="163"/>
      <c r="P377" s="163"/>
      <c r="Q377" s="163"/>
      <c r="R377" s="163"/>
      <c r="S377" s="163"/>
      <c r="T377" s="163"/>
      <c r="U377" s="163"/>
    </row>
    <row r="378" spans="1:21" ht="18" customHeight="1">
      <c r="A378" s="164"/>
      <c r="B378" s="165" t="s">
        <v>149</v>
      </c>
      <c r="C378" s="166"/>
      <c r="D378" s="167"/>
      <c r="E378" s="159"/>
      <c r="F378" s="159"/>
      <c r="G378" s="167" t="s">
        <v>148</v>
      </c>
      <c r="H378" s="160"/>
      <c r="I378" s="161"/>
      <c r="J378" s="162"/>
      <c r="K378" s="163"/>
      <c r="L378" s="163"/>
      <c r="M378" s="163"/>
      <c r="N378" s="163"/>
      <c r="O378" s="163"/>
      <c r="P378" s="163"/>
      <c r="Q378" s="163"/>
      <c r="R378" s="163"/>
      <c r="S378" s="163"/>
      <c r="T378" s="163"/>
      <c r="U378" s="163"/>
    </row>
    <row r="379" spans="1:21" ht="18" customHeight="1">
      <c r="A379" s="164"/>
      <c r="B379" s="165" t="s">
        <v>151</v>
      </c>
      <c r="C379" s="166"/>
      <c r="D379" s="167"/>
      <c r="E379" s="159"/>
      <c r="F379" s="159"/>
      <c r="G379" s="169" t="s">
        <v>150</v>
      </c>
      <c r="H379" s="160"/>
      <c r="I379" s="161"/>
      <c r="J379" s="162"/>
      <c r="K379" s="163"/>
      <c r="L379" s="163"/>
      <c r="M379" s="163"/>
      <c r="N379" s="163"/>
      <c r="O379" s="163"/>
      <c r="P379" s="163"/>
      <c r="Q379" s="163"/>
      <c r="R379" s="163"/>
      <c r="S379" s="163"/>
      <c r="T379" s="163"/>
      <c r="U379" s="163"/>
    </row>
    <row r="380" spans="1:21" ht="18" customHeight="1">
      <c r="A380" s="164"/>
      <c r="B380" s="170"/>
      <c r="C380" s="166"/>
      <c r="D380" s="167"/>
      <c r="E380" s="159"/>
      <c r="F380" s="159"/>
      <c r="G380" s="167"/>
      <c r="H380" s="160"/>
      <c r="I380" s="161"/>
      <c r="J380" s="162"/>
      <c r="K380" s="163"/>
      <c r="L380" s="163"/>
      <c r="M380" s="163"/>
      <c r="N380" s="163"/>
      <c r="O380" s="163"/>
      <c r="P380" s="163"/>
      <c r="Q380" s="163"/>
      <c r="R380" s="163"/>
      <c r="S380" s="163"/>
      <c r="T380" s="163"/>
      <c r="U380" s="163"/>
    </row>
    <row r="381" spans="1:21" ht="18" customHeight="1">
      <c r="A381" s="164"/>
      <c r="B381" s="170"/>
      <c r="C381" s="166"/>
      <c r="D381" s="167"/>
      <c r="E381" s="159"/>
      <c r="F381" s="159"/>
      <c r="G381" s="167"/>
      <c r="H381" s="160"/>
      <c r="I381" s="161"/>
      <c r="J381" s="162"/>
      <c r="K381" s="163"/>
      <c r="L381" s="163"/>
      <c r="M381" s="163"/>
      <c r="N381" s="163"/>
      <c r="O381" s="163"/>
      <c r="P381" s="163"/>
      <c r="Q381" s="163"/>
      <c r="R381" s="163"/>
      <c r="S381" s="163"/>
      <c r="T381" s="163"/>
      <c r="U381" s="163"/>
    </row>
    <row r="382" spans="1:21" ht="18" customHeight="1">
      <c r="A382" s="164"/>
      <c r="B382" s="170"/>
      <c r="C382" s="166"/>
      <c r="D382" s="167"/>
      <c r="E382" s="159"/>
      <c r="F382" s="159"/>
      <c r="G382" s="167"/>
      <c r="H382" s="160"/>
      <c r="I382" s="161"/>
      <c r="J382" s="162"/>
      <c r="K382" s="163"/>
      <c r="L382" s="163"/>
      <c r="M382" s="163"/>
      <c r="N382" s="163"/>
      <c r="O382" s="163"/>
      <c r="P382" s="163"/>
      <c r="Q382" s="163"/>
      <c r="R382" s="163"/>
      <c r="S382" s="163"/>
      <c r="T382" s="163"/>
      <c r="U382" s="163"/>
    </row>
    <row r="383" spans="1:21" ht="18" customHeight="1">
      <c r="A383" s="164"/>
      <c r="B383" s="170"/>
      <c r="C383" s="166"/>
      <c r="D383" s="167"/>
      <c r="E383" s="159"/>
      <c r="F383" s="159"/>
      <c r="G383" s="167"/>
      <c r="H383" s="160"/>
      <c r="I383" s="161"/>
      <c r="J383" s="162"/>
      <c r="K383" s="163"/>
      <c r="L383" s="163"/>
      <c r="M383" s="163"/>
      <c r="N383" s="163"/>
      <c r="O383" s="163"/>
      <c r="P383" s="163"/>
      <c r="Q383" s="163"/>
      <c r="R383" s="163"/>
      <c r="S383" s="163"/>
      <c r="T383" s="163"/>
      <c r="U383" s="163"/>
    </row>
    <row r="384" spans="1:21" ht="18" customHeight="1">
      <c r="A384" s="164"/>
      <c r="B384" s="170"/>
      <c r="C384" s="166"/>
      <c r="D384" s="167"/>
      <c r="E384" s="159"/>
      <c r="F384" s="159"/>
      <c r="G384" s="167"/>
      <c r="H384" s="160"/>
      <c r="I384" s="161"/>
      <c r="J384" s="162"/>
      <c r="K384" s="163"/>
      <c r="L384" s="163"/>
      <c r="M384" s="163"/>
      <c r="N384" s="163"/>
      <c r="O384" s="163"/>
      <c r="P384" s="163"/>
      <c r="Q384" s="163"/>
      <c r="R384" s="163"/>
      <c r="S384" s="163"/>
      <c r="T384" s="163"/>
      <c r="U384" s="163"/>
    </row>
    <row r="385" spans="1:21" ht="18" customHeight="1">
      <c r="A385" s="164"/>
      <c r="B385" s="170"/>
      <c r="C385" s="166"/>
      <c r="D385" s="167"/>
      <c r="E385" s="159"/>
      <c r="F385" s="159"/>
      <c r="G385" s="167"/>
      <c r="H385" s="160"/>
      <c r="I385" s="161"/>
      <c r="J385" s="162"/>
      <c r="K385" s="163"/>
      <c r="L385" s="163"/>
      <c r="M385" s="163"/>
      <c r="N385" s="163"/>
      <c r="O385" s="163"/>
      <c r="P385" s="163"/>
      <c r="Q385" s="163"/>
      <c r="R385" s="163"/>
      <c r="S385" s="163"/>
      <c r="T385" s="163"/>
      <c r="U385" s="163"/>
    </row>
    <row r="386" spans="1:21" ht="18" customHeight="1">
      <c r="A386" s="164"/>
      <c r="B386" s="170"/>
      <c r="C386" s="166"/>
      <c r="D386" s="167"/>
      <c r="E386" s="159"/>
      <c r="F386" s="159"/>
      <c r="G386" s="167"/>
      <c r="H386" s="160"/>
      <c r="I386" s="161"/>
      <c r="J386" s="162"/>
      <c r="K386" s="163"/>
      <c r="L386" s="163"/>
      <c r="M386" s="163"/>
      <c r="N386" s="163"/>
      <c r="O386" s="163"/>
      <c r="P386" s="163"/>
      <c r="Q386" s="163"/>
      <c r="R386" s="163"/>
      <c r="S386" s="163"/>
      <c r="T386" s="163"/>
      <c r="U386" s="163"/>
    </row>
    <row r="387" spans="1:21" ht="18" customHeight="1">
      <c r="A387" s="164"/>
      <c r="B387" s="170"/>
      <c r="C387" s="166"/>
      <c r="D387" s="167"/>
      <c r="E387" s="159"/>
      <c r="F387" s="159"/>
      <c r="G387" s="167"/>
      <c r="H387" s="160"/>
      <c r="I387" s="161"/>
      <c r="J387" s="162"/>
      <c r="K387" s="163"/>
      <c r="L387" s="163"/>
      <c r="M387" s="163"/>
      <c r="N387" s="163"/>
      <c r="O387" s="163"/>
      <c r="P387" s="163"/>
      <c r="Q387" s="163"/>
      <c r="R387" s="163"/>
      <c r="S387" s="163"/>
      <c r="T387" s="163"/>
      <c r="U387" s="163"/>
    </row>
    <row r="388" spans="1:21" ht="18" customHeight="1">
      <c r="A388" s="164"/>
      <c r="B388" s="170"/>
      <c r="C388" s="166"/>
      <c r="D388" s="167"/>
      <c r="E388" s="159"/>
      <c r="F388" s="159"/>
      <c r="G388" s="167"/>
      <c r="H388" s="160"/>
      <c r="I388" s="161"/>
      <c r="J388" s="162"/>
      <c r="K388" s="163"/>
      <c r="L388" s="163"/>
      <c r="M388" s="163"/>
      <c r="N388" s="163"/>
      <c r="O388" s="163"/>
      <c r="P388" s="163"/>
      <c r="Q388" s="163"/>
      <c r="R388" s="163"/>
      <c r="S388" s="163"/>
      <c r="T388" s="163"/>
      <c r="U388" s="163"/>
    </row>
    <row r="389" spans="1:21" ht="18" customHeight="1">
      <c r="A389" s="164"/>
      <c r="B389" s="170"/>
      <c r="C389" s="166"/>
      <c r="D389" s="167"/>
      <c r="E389" s="159"/>
      <c r="F389" s="159"/>
      <c r="G389" s="167"/>
      <c r="H389" s="160"/>
      <c r="I389" s="161"/>
      <c r="J389" s="162"/>
      <c r="K389" s="163"/>
      <c r="L389" s="163"/>
      <c r="M389" s="163"/>
      <c r="N389" s="163"/>
      <c r="O389" s="163"/>
      <c r="P389" s="163"/>
      <c r="Q389" s="163"/>
      <c r="R389" s="163"/>
      <c r="S389" s="163"/>
      <c r="T389" s="163"/>
      <c r="U389" s="163"/>
    </row>
    <row r="390" spans="1:21" ht="18" customHeight="1">
      <c r="A390" s="164"/>
      <c r="B390" s="170"/>
      <c r="C390" s="166"/>
      <c r="D390" s="167"/>
      <c r="E390" s="159"/>
      <c r="F390" s="159"/>
      <c r="G390" s="167"/>
      <c r="H390" s="160"/>
      <c r="I390" s="161"/>
      <c r="J390" s="162"/>
      <c r="K390" s="163"/>
      <c r="L390" s="163"/>
      <c r="M390" s="163"/>
      <c r="N390" s="163"/>
      <c r="O390" s="163"/>
      <c r="P390" s="163"/>
      <c r="Q390" s="163"/>
      <c r="R390" s="163"/>
      <c r="S390" s="163"/>
      <c r="T390" s="163"/>
      <c r="U390" s="163"/>
    </row>
    <row r="391" spans="1:21" ht="18" customHeight="1">
      <c r="A391" s="164"/>
      <c r="B391" s="170"/>
      <c r="C391" s="166"/>
      <c r="D391" s="167"/>
      <c r="E391" s="159"/>
      <c r="F391" s="159"/>
      <c r="G391" s="167"/>
      <c r="H391" s="160"/>
      <c r="I391" s="161"/>
      <c r="J391" s="162"/>
      <c r="K391" s="163"/>
      <c r="L391" s="163"/>
      <c r="M391" s="163"/>
      <c r="N391" s="163"/>
      <c r="O391" s="163"/>
      <c r="P391" s="163"/>
      <c r="Q391" s="163"/>
      <c r="R391" s="163"/>
      <c r="S391" s="163"/>
      <c r="T391" s="163"/>
      <c r="U391" s="163"/>
    </row>
    <row r="392" spans="1:21" ht="18" customHeight="1">
      <c r="A392" s="164"/>
      <c r="B392" s="170"/>
      <c r="C392" s="166"/>
      <c r="D392" s="167"/>
      <c r="E392" s="159"/>
      <c r="F392" s="159"/>
      <c r="G392" s="167"/>
      <c r="H392" s="160"/>
      <c r="I392" s="161"/>
      <c r="J392" s="162"/>
      <c r="K392" s="163"/>
      <c r="L392" s="163"/>
      <c r="M392" s="163"/>
      <c r="N392" s="163"/>
      <c r="O392" s="163"/>
      <c r="P392" s="163"/>
      <c r="Q392" s="163"/>
      <c r="R392" s="163"/>
      <c r="S392" s="163"/>
      <c r="T392" s="163"/>
      <c r="U392" s="163"/>
    </row>
    <row r="393" spans="1:21" ht="18" customHeight="1">
      <c r="A393" s="164"/>
      <c r="B393" s="170"/>
      <c r="C393" s="166"/>
      <c r="D393" s="167"/>
      <c r="E393" s="159"/>
      <c r="F393" s="159"/>
      <c r="G393" s="167"/>
      <c r="H393" s="160"/>
      <c r="I393" s="161"/>
      <c r="J393" s="162"/>
      <c r="K393" s="163"/>
      <c r="L393" s="163"/>
      <c r="M393" s="163"/>
      <c r="N393" s="163"/>
      <c r="O393" s="163"/>
      <c r="P393" s="163"/>
      <c r="Q393" s="163"/>
      <c r="R393" s="163"/>
      <c r="S393" s="163"/>
      <c r="T393" s="163"/>
      <c r="U393" s="163"/>
    </row>
    <row r="394" spans="1:21" ht="18" customHeight="1">
      <c r="A394" s="164"/>
      <c r="B394" s="170"/>
      <c r="C394" s="166"/>
      <c r="D394" s="167"/>
      <c r="E394" s="159"/>
      <c r="F394" s="159"/>
      <c r="G394" s="167"/>
      <c r="H394" s="160"/>
      <c r="I394" s="161"/>
      <c r="J394" s="162"/>
      <c r="K394" s="163"/>
      <c r="L394" s="163"/>
      <c r="M394" s="163"/>
      <c r="N394" s="163"/>
      <c r="O394" s="163"/>
      <c r="P394" s="163"/>
      <c r="Q394" s="163"/>
      <c r="R394" s="163"/>
      <c r="S394" s="163"/>
      <c r="T394" s="163"/>
      <c r="U394" s="163"/>
    </row>
    <row r="395" spans="1:21" ht="18" customHeight="1">
      <c r="A395" s="164"/>
      <c r="B395" s="170"/>
      <c r="C395" s="166"/>
      <c r="D395" s="167"/>
      <c r="E395" s="159"/>
      <c r="F395" s="159"/>
      <c r="G395" s="167"/>
      <c r="H395" s="160"/>
      <c r="I395" s="161"/>
      <c r="J395" s="162"/>
      <c r="K395" s="163"/>
      <c r="L395" s="163"/>
      <c r="M395" s="163"/>
      <c r="N395" s="163"/>
      <c r="O395" s="163"/>
      <c r="P395" s="163"/>
      <c r="Q395" s="163"/>
      <c r="R395" s="163"/>
      <c r="S395" s="163"/>
      <c r="T395" s="163"/>
      <c r="U395" s="163"/>
    </row>
    <row r="396" spans="1:21" ht="18" customHeight="1">
      <c r="A396" s="164"/>
      <c r="B396" s="170"/>
      <c r="C396" s="166"/>
      <c r="D396" s="167"/>
      <c r="E396" s="159"/>
      <c r="F396" s="159"/>
      <c r="G396" s="167"/>
      <c r="H396" s="160"/>
      <c r="I396" s="161"/>
      <c r="J396" s="162"/>
      <c r="K396" s="163"/>
      <c r="L396" s="163"/>
      <c r="M396" s="163"/>
      <c r="N396" s="163"/>
      <c r="O396" s="163"/>
      <c r="P396" s="163"/>
      <c r="Q396" s="163"/>
      <c r="R396" s="163"/>
      <c r="S396" s="163"/>
      <c r="T396" s="163"/>
      <c r="U396" s="163"/>
    </row>
    <row r="397" spans="1:21" ht="18" customHeight="1">
      <c r="A397" s="164"/>
      <c r="B397" s="170"/>
      <c r="C397" s="166"/>
      <c r="D397" s="167"/>
      <c r="E397" s="159"/>
      <c r="F397" s="159"/>
      <c r="G397" s="167"/>
      <c r="H397" s="160"/>
      <c r="I397" s="161"/>
      <c r="J397" s="162"/>
      <c r="K397" s="163"/>
      <c r="L397" s="163"/>
      <c r="M397" s="163"/>
      <c r="N397" s="163"/>
      <c r="O397" s="163"/>
      <c r="P397" s="163"/>
      <c r="Q397" s="163"/>
      <c r="R397" s="163"/>
      <c r="S397" s="163"/>
      <c r="T397" s="163"/>
      <c r="U397" s="163"/>
    </row>
    <row r="398" spans="1:21" ht="18" customHeight="1">
      <c r="A398" s="164"/>
      <c r="B398" s="170"/>
      <c r="C398" s="166"/>
      <c r="D398" s="167"/>
      <c r="E398" s="159"/>
      <c r="F398" s="159"/>
      <c r="G398" s="167"/>
      <c r="H398" s="160"/>
      <c r="I398" s="161"/>
      <c r="J398" s="162"/>
      <c r="K398" s="163"/>
      <c r="L398" s="163"/>
      <c r="M398" s="163"/>
      <c r="N398" s="163"/>
      <c r="O398" s="163"/>
      <c r="P398" s="163"/>
      <c r="Q398" s="163"/>
      <c r="R398" s="163"/>
      <c r="S398" s="163"/>
      <c r="T398" s="163"/>
      <c r="U398" s="163"/>
    </row>
    <row r="399" spans="1:21" ht="18" customHeight="1">
      <c r="A399" s="164"/>
      <c r="B399" s="170"/>
      <c r="C399" s="166"/>
      <c r="D399" s="167"/>
      <c r="E399" s="159"/>
      <c r="F399" s="159"/>
      <c r="G399" s="167"/>
      <c r="H399" s="160"/>
      <c r="I399" s="161"/>
      <c r="J399" s="162"/>
      <c r="K399" s="163"/>
      <c r="L399" s="163"/>
      <c r="M399" s="163"/>
      <c r="N399" s="163"/>
      <c r="O399" s="163"/>
      <c r="P399" s="163"/>
      <c r="Q399" s="163"/>
      <c r="R399" s="163"/>
      <c r="S399" s="163"/>
      <c r="T399" s="163"/>
      <c r="U399" s="163"/>
    </row>
    <row r="400" spans="1:21" ht="18" customHeight="1">
      <c r="A400" s="164"/>
      <c r="B400" s="170"/>
      <c r="C400" s="166"/>
      <c r="D400" s="167"/>
      <c r="E400" s="159"/>
      <c r="F400" s="159"/>
      <c r="G400" s="167"/>
      <c r="H400" s="160"/>
      <c r="I400" s="161"/>
      <c r="J400" s="162"/>
      <c r="K400" s="163"/>
      <c r="L400" s="163"/>
      <c r="M400" s="163"/>
      <c r="N400" s="163"/>
      <c r="O400" s="163"/>
      <c r="P400" s="163"/>
      <c r="Q400" s="163"/>
      <c r="R400" s="163"/>
      <c r="S400" s="163"/>
      <c r="T400" s="163"/>
      <c r="U400" s="163"/>
    </row>
    <row r="401" spans="1:21" ht="18" customHeight="1">
      <c r="A401" s="164"/>
      <c r="B401" s="170"/>
      <c r="C401" s="166"/>
      <c r="D401" s="167"/>
      <c r="E401" s="159"/>
      <c r="F401" s="159"/>
      <c r="G401" s="167"/>
      <c r="H401" s="160"/>
      <c r="I401" s="161"/>
      <c r="J401" s="162"/>
      <c r="K401" s="163"/>
      <c r="L401" s="163"/>
      <c r="M401" s="163"/>
      <c r="N401" s="163"/>
      <c r="O401" s="163"/>
      <c r="P401" s="163"/>
      <c r="Q401" s="163"/>
      <c r="R401" s="163"/>
      <c r="S401" s="163"/>
      <c r="T401" s="163"/>
      <c r="U401" s="163"/>
    </row>
    <row r="402" spans="1:21" ht="18" customHeight="1">
      <c r="A402" s="164"/>
      <c r="B402" s="170"/>
      <c r="C402" s="166"/>
      <c r="D402" s="167"/>
      <c r="E402" s="159"/>
      <c r="F402" s="159"/>
      <c r="G402" s="167"/>
      <c r="H402" s="160"/>
      <c r="I402" s="161"/>
      <c r="J402" s="162"/>
      <c r="K402" s="163"/>
      <c r="L402" s="163"/>
      <c r="M402" s="163"/>
      <c r="N402" s="163"/>
      <c r="O402" s="163"/>
      <c r="P402" s="163"/>
      <c r="Q402" s="163"/>
      <c r="R402" s="163"/>
      <c r="S402" s="163"/>
      <c r="T402" s="163"/>
      <c r="U402" s="163"/>
    </row>
    <row r="403" spans="1:21" ht="18" customHeight="1">
      <c r="A403" s="164"/>
      <c r="B403" s="170"/>
      <c r="C403" s="166"/>
      <c r="D403" s="167"/>
      <c r="E403" s="159"/>
      <c r="F403" s="159"/>
      <c r="G403" s="167"/>
      <c r="H403" s="160"/>
      <c r="I403" s="161"/>
      <c r="J403" s="162"/>
      <c r="K403" s="163"/>
      <c r="L403" s="163"/>
      <c r="M403" s="163"/>
      <c r="N403" s="163"/>
      <c r="O403" s="163"/>
      <c r="P403" s="163"/>
      <c r="Q403" s="163"/>
      <c r="R403" s="163"/>
      <c r="S403" s="163"/>
      <c r="T403" s="163"/>
      <c r="U403" s="163"/>
    </row>
    <row r="404" spans="1:21" ht="18" customHeight="1">
      <c r="A404" s="164"/>
      <c r="B404" s="170"/>
      <c r="C404" s="166"/>
      <c r="D404" s="167"/>
      <c r="E404" s="159"/>
      <c r="F404" s="159"/>
      <c r="G404" s="167"/>
      <c r="H404" s="160"/>
      <c r="I404" s="161"/>
      <c r="J404" s="162"/>
      <c r="K404" s="163"/>
      <c r="L404" s="163"/>
      <c r="M404" s="163"/>
      <c r="N404" s="163"/>
      <c r="O404" s="163"/>
      <c r="P404" s="163"/>
      <c r="Q404" s="163"/>
      <c r="R404" s="163"/>
      <c r="S404" s="163"/>
      <c r="T404" s="163"/>
      <c r="U404" s="163"/>
    </row>
    <row r="405" spans="1:21" ht="18" customHeight="1">
      <c r="A405" s="164"/>
      <c r="B405" s="170"/>
      <c r="C405" s="166"/>
      <c r="D405" s="167"/>
      <c r="E405" s="159"/>
      <c r="F405" s="159"/>
      <c r="G405" s="167"/>
      <c r="H405" s="160"/>
      <c r="I405" s="161"/>
      <c r="J405" s="162"/>
      <c r="K405" s="163"/>
      <c r="L405" s="163"/>
      <c r="M405" s="163"/>
      <c r="N405" s="163"/>
      <c r="O405" s="163"/>
      <c r="P405" s="163"/>
      <c r="Q405" s="163"/>
      <c r="R405" s="163"/>
      <c r="S405" s="163"/>
      <c r="T405" s="163"/>
      <c r="U405" s="163"/>
    </row>
    <row r="406" spans="1:21" ht="18" customHeight="1">
      <c r="A406" s="164"/>
      <c r="B406" s="170"/>
      <c r="C406" s="166"/>
      <c r="D406" s="167"/>
      <c r="E406" s="159"/>
      <c r="F406" s="159"/>
      <c r="G406" s="167"/>
      <c r="H406" s="160"/>
      <c r="I406" s="161"/>
      <c r="J406" s="162"/>
      <c r="K406" s="163"/>
      <c r="L406" s="163"/>
      <c r="M406" s="163"/>
      <c r="N406" s="163"/>
      <c r="O406" s="163"/>
      <c r="P406" s="163"/>
      <c r="Q406" s="163"/>
      <c r="R406" s="163"/>
      <c r="S406" s="163"/>
      <c r="T406" s="163"/>
      <c r="U406" s="163"/>
    </row>
    <row r="407" spans="1:21" ht="18" customHeight="1">
      <c r="A407" s="164"/>
      <c r="B407" s="170"/>
      <c r="C407" s="166"/>
      <c r="D407" s="167"/>
      <c r="E407" s="159"/>
      <c r="F407" s="159"/>
      <c r="G407" s="167"/>
      <c r="H407" s="160"/>
      <c r="I407" s="161"/>
      <c r="J407" s="162"/>
      <c r="K407" s="163"/>
      <c r="L407" s="163"/>
      <c r="M407" s="163"/>
      <c r="N407" s="163"/>
      <c r="O407" s="163"/>
      <c r="P407" s="163"/>
      <c r="Q407" s="163"/>
      <c r="R407" s="163"/>
      <c r="S407" s="163"/>
      <c r="T407" s="163"/>
      <c r="U407" s="163"/>
    </row>
    <row r="408" spans="1:21" ht="18" customHeight="1">
      <c r="A408" s="164"/>
      <c r="B408" s="170"/>
      <c r="C408" s="166"/>
      <c r="D408" s="167"/>
      <c r="E408" s="159"/>
      <c r="F408" s="159"/>
      <c r="G408" s="167"/>
      <c r="H408" s="160"/>
      <c r="I408" s="161"/>
      <c r="J408" s="162"/>
      <c r="K408" s="163"/>
      <c r="L408" s="163"/>
      <c r="M408" s="163"/>
      <c r="N408" s="163"/>
      <c r="O408" s="163"/>
      <c r="P408" s="163"/>
      <c r="Q408" s="163"/>
      <c r="R408" s="163"/>
      <c r="S408" s="163"/>
      <c r="T408" s="163"/>
      <c r="U408" s="163"/>
    </row>
    <row r="409" spans="1:21" ht="18" customHeight="1">
      <c r="A409" s="164"/>
      <c r="B409" s="170"/>
      <c r="C409" s="166"/>
      <c r="D409" s="167"/>
      <c r="E409" s="159"/>
      <c r="F409" s="159"/>
      <c r="G409" s="167"/>
      <c r="H409" s="160"/>
      <c r="I409" s="161"/>
      <c r="J409" s="162"/>
      <c r="K409" s="163"/>
      <c r="L409" s="163"/>
      <c r="M409" s="163"/>
      <c r="N409" s="163"/>
      <c r="O409" s="163"/>
      <c r="P409" s="163"/>
      <c r="Q409" s="163"/>
      <c r="R409" s="163"/>
      <c r="S409" s="163"/>
      <c r="T409" s="163"/>
      <c r="U409" s="163"/>
    </row>
    <row r="410" spans="1:21" ht="18" customHeight="1">
      <c r="A410" s="164"/>
      <c r="B410" s="170"/>
      <c r="C410" s="166"/>
      <c r="D410" s="167"/>
      <c r="E410" s="159"/>
      <c r="F410" s="159"/>
      <c r="G410" s="167"/>
      <c r="H410" s="160"/>
      <c r="I410" s="161"/>
      <c r="J410" s="162"/>
      <c r="K410" s="163"/>
      <c r="L410" s="163"/>
      <c r="M410" s="163"/>
      <c r="N410" s="163"/>
      <c r="O410" s="163"/>
      <c r="P410" s="163"/>
      <c r="Q410" s="163"/>
      <c r="R410" s="163"/>
      <c r="S410" s="163"/>
      <c r="T410" s="163"/>
      <c r="U410" s="163"/>
    </row>
    <row r="411" spans="1:21" ht="18" customHeight="1">
      <c r="A411" s="164"/>
      <c r="B411" s="170"/>
      <c r="C411" s="166"/>
      <c r="D411" s="167"/>
      <c r="E411" s="159"/>
      <c r="F411" s="159"/>
      <c r="G411" s="167"/>
      <c r="H411" s="160"/>
      <c r="I411" s="161"/>
      <c r="J411" s="162"/>
      <c r="K411" s="163"/>
      <c r="L411" s="163"/>
      <c r="M411" s="163"/>
      <c r="N411" s="163"/>
      <c r="O411" s="163"/>
      <c r="P411" s="163"/>
      <c r="Q411" s="163"/>
      <c r="R411" s="163"/>
      <c r="S411" s="163"/>
      <c r="T411" s="163"/>
      <c r="U411" s="163"/>
    </row>
    <row r="412" spans="1:21" ht="18" customHeight="1">
      <c r="A412" s="164"/>
      <c r="B412" s="170"/>
      <c r="C412" s="166"/>
      <c r="D412" s="167"/>
      <c r="E412" s="159"/>
      <c r="F412" s="159"/>
      <c r="G412" s="167"/>
      <c r="H412" s="160"/>
      <c r="I412" s="161"/>
      <c r="J412" s="162"/>
      <c r="K412" s="163"/>
      <c r="L412" s="163"/>
      <c r="M412" s="163"/>
      <c r="N412" s="163"/>
      <c r="O412" s="163"/>
      <c r="P412" s="163"/>
      <c r="Q412" s="163"/>
      <c r="R412" s="163"/>
      <c r="S412" s="163"/>
      <c r="T412" s="163"/>
      <c r="U412" s="163"/>
    </row>
    <row r="413" spans="1:21" ht="18" customHeight="1">
      <c r="A413" s="164"/>
      <c r="B413" s="170"/>
      <c r="C413" s="166"/>
      <c r="D413" s="167"/>
      <c r="E413" s="159"/>
      <c r="F413" s="159"/>
      <c r="G413" s="167"/>
      <c r="H413" s="160"/>
      <c r="I413" s="161"/>
      <c r="J413" s="162"/>
      <c r="K413" s="163"/>
      <c r="L413" s="163"/>
      <c r="M413" s="163"/>
      <c r="N413" s="163"/>
      <c r="O413" s="163"/>
      <c r="P413" s="163"/>
      <c r="Q413" s="163"/>
      <c r="R413" s="163"/>
      <c r="S413" s="163"/>
      <c r="T413" s="163"/>
      <c r="U413" s="163"/>
    </row>
    <row r="414" spans="1:21" ht="18" customHeight="1">
      <c r="A414" s="164"/>
      <c r="B414" s="170"/>
      <c r="C414" s="166"/>
      <c r="D414" s="167"/>
      <c r="E414" s="159"/>
      <c r="F414" s="159"/>
      <c r="G414" s="167"/>
      <c r="H414" s="160"/>
      <c r="I414" s="161"/>
      <c r="J414" s="162"/>
      <c r="K414" s="163"/>
      <c r="L414" s="163"/>
      <c r="M414" s="163"/>
      <c r="N414" s="163"/>
      <c r="O414" s="163"/>
      <c r="P414" s="163"/>
      <c r="Q414" s="163"/>
      <c r="R414" s="163"/>
      <c r="S414" s="163"/>
      <c r="T414" s="163"/>
      <c r="U414" s="163"/>
    </row>
    <row r="415" spans="1:21" ht="18" customHeight="1">
      <c r="A415" s="164"/>
      <c r="B415" s="170"/>
      <c r="C415" s="166"/>
      <c r="D415" s="167"/>
      <c r="E415" s="159"/>
      <c r="F415" s="159"/>
      <c r="G415" s="167"/>
      <c r="H415" s="160"/>
      <c r="I415" s="161"/>
      <c r="J415" s="162"/>
      <c r="K415" s="163"/>
      <c r="L415" s="163"/>
      <c r="M415" s="163"/>
      <c r="N415" s="163"/>
      <c r="O415" s="163"/>
      <c r="P415" s="163"/>
      <c r="Q415" s="163"/>
      <c r="R415" s="163"/>
      <c r="S415" s="163"/>
      <c r="T415" s="163"/>
      <c r="U415" s="163"/>
    </row>
    <row r="416" spans="1:21" ht="18" customHeight="1">
      <c r="A416" s="164"/>
      <c r="B416" s="170"/>
      <c r="C416" s="166"/>
      <c r="D416" s="167"/>
      <c r="E416" s="159"/>
      <c r="F416" s="159"/>
      <c r="G416" s="167"/>
      <c r="H416" s="160"/>
      <c r="I416" s="161"/>
      <c r="J416" s="162"/>
      <c r="K416" s="163"/>
      <c r="L416" s="163"/>
      <c r="M416" s="163"/>
      <c r="N416" s="163"/>
      <c r="O416" s="163"/>
      <c r="P416" s="163"/>
      <c r="Q416" s="163"/>
      <c r="R416" s="163"/>
      <c r="S416" s="163"/>
      <c r="T416" s="163"/>
      <c r="U416" s="163"/>
    </row>
    <row r="417" spans="1:21" ht="18" customHeight="1">
      <c r="A417" s="164"/>
      <c r="B417" s="170"/>
      <c r="C417" s="166"/>
      <c r="D417" s="167"/>
      <c r="E417" s="159"/>
      <c r="F417" s="159"/>
      <c r="G417" s="167"/>
      <c r="H417" s="160"/>
      <c r="I417" s="161"/>
      <c r="J417" s="162"/>
      <c r="K417" s="163"/>
      <c r="L417" s="163"/>
      <c r="M417" s="163"/>
      <c r="N417" s="163"/>
      <c r="O417" s="163"/>
      <c r="P417" s="163"/>
      <c r="Q417" s="163"/>
      <c r="R417" s="163"/>
      <c r="S417" s="163"/>
      <c r="T417" s="163"/>
      <c r="U417" s="163"/>
    </row>
    <row r="418" spans="1:21" ht="18" customHeight="1">
      <c r="A418" s="164"/>
      <c r="B418" s="170"/>
      <c r="C418" s="166"/>
      <c r="D418" s="167"/>
      <c r="E418" s="159"/>
      <c r="F418" s="159"/>
      <c r="G418" s="167"/>
      <c r="H418" s="160"/>
      <c r="I418" s="161"/>
      <c r="J418" s="162"/>
      <c r="K418" s="163"/>
      <c r="L418" s="163"/>
      <c r="M418" s="163"/>
      <c r="N418" s="163"/>
      <c r="O418" s="163"/>
      <c r="P418" s="163"/>
      <c r="Q418" s="163"/>
      <c r="R418" s="163"/>
      <c r="S418" s="163"/>
      <c r="T418" s="163"/>
      <c r="U418" s="163"/>
    </row>
    <row r="419" spans="1:21" ht="18" customHeight="1">
      <c r="A419" s="164"/>
      <c r="B419" s="170"/>
      <c r="C419" s="166"/>
      <c r="D419" s="167"/>
      <c r="E419" s="159"/>
      <c r="F419" s="159"/>
      <c r="G419" s="167"/>
      <c r="H419" s="160"/>
      <c r="I419" s="161"/>
      <c r="J419" s="162"/>
      <c r="K419" s="163"/>
      <c r="L419" s="163"/>
      <c r="M419" s="163"/>
      <c r="N419" s="163"/>
      <c r="O419" s="163"/>
      <c r="P419" s="163"/>
      <c r="Q419" s="163"/>
      <c r="R419" s="163"/>
      <c r="S419" s="163"/>
      <c r="T419" s="163"/>
      <c r="U419" s="163"/>
    </row>
    <row r="420" spans="1:21" ht="18" customHeight="1">
      <c r="A420" s="164"/>
      <c r="B420" s="170"/>
      <c r="C420" s="166"/>
      <c r="D420" s="167"/>
      <c r="E420" s="159"/>
      <c r="F420" s="159"/>
      <c r="G420" s="167"/>
      <c r="H420" s="160"/>
      <c r="I420" s="161"/>
      <c r="J420" s="162"/>
      <c r="K420" s="163"/>
      <c r="L420" s="163"/>
      <c r="M420" s="163"/>
      <c r="N420" s="163"/>
      <c r="O420" s="163"/>
      <c r="P420" s="163"/>
      <c r="Q420" s="163"/>
      <c r="R420" s="163"/>
      <c r="S420" s="163"/>
      <c r="T420" s="163"/>
      <c r="U420" s="163"/>
    </row>
    <row r="421" spans="1:21" ht="18" customHeight="1">
      <c r="A421" s="164"/>
      <c r="B421" s="170"/>
      <c r="C421" s="166"/>
      <c r="D421" s="167"/>
      <c r="E421" s="159"/>
      <c r="F421" s="159"/>
      <c r="G421" s="167"/>
      <c r="H421" s="160"/>
      <c r="I421" s="161"/>
      <c r="J421" s="162"/>
      <c r="K421" s="163"/>
      <c r="L421" s="163"/>
      <c r="M421" s="163"/>
      <c r="N421" s="163"/>
      <c r="O421" s="163"/>
      <c r="P421" s="163"/>
      <c r="Q421" s="163"/>
      <c r="R421" s="163"/>
      <c r="S421" s="163"/>
      <c r="T421" s="163"/>
      <c r="U421" s="163"/>
    </row>
    <row r="422" spans="1:21" ht="18" customHeight="1">
      <c r="A422" s="164"/>
      <c r="B422" s="170"/>
      <c r="C422" s="166"/>
      <c r="D422" s="167"/>
      <c r="E422" s="159"/>
      <c r="F422" s="159"/>
      <c r="G422" s="167"/>
      <c r="H422" s="160"/>
      <c r="I422" s="161"/>
      <c r="J422" s="162"/>
      <c r="K422" s="163"/>
      <c r="L422" s="163"/>
      <c r="M422" s="163"/>
      <c r="N422" s="163"/>
      <c r="O422" s="163"/>
      <c r="P422" s="163"/>
      <c r="Q422" s="163"/>
      <c r="R422" s="163"/>
      <c r="S422" s="163"/>
      <c r="T422" s="163"/>
      <c r="U422" s="163"/>
    </row>
    <row r="423" spans="1:21" ht="18" customHeight="1">
      <c r="A423" s="164"/>
      <c r="B423" s="170"/>
      <c r="C423" s="166"/>
      <c r="D423" s="167"/>
      <c r="E423" s="159"/>
      <c r="F423" s="159"/>
      <c r="G423" s="167"/>
      <c r="H423" s="160"/>
      <c r="I423" s="161"/>
      <c r="J423" s="162"/>
      <c r="K423" s="163"/>
      <c r="L423" s="163"/>
      <c r="M423" s="163"/>
      <c r="N423" s="163"/>
      <c r="O423" s="163"/>
      <c r="P423" s="163"/>
      <c r="Q423" s="163"/>
      <c r="R423" s="163"/>
      <c r="S423" s="163"/>
      <c r="T423" s="163"/>
      <c r="U423" s="163"/>
    </row>
    <row r="424" spans="1:21" ht="18" customHeight="1">
      <c r="A424" s="164"/>
      <c r="B424" s="170"/>
      <c r="C424" s="166"/>
      <c r="D424" s="167"/>
      <c r="E424" s="159"/>
      <c r="F424" s="159"/>
      <c r="G424" s="167"/>
      <c r="H424" s="160"/>
      <c r="I424" s="161"/>
      <c r="J424" s="162"/>
      <c r="K424" s="163"/>
      <c r="L424" s="163"/>
      <c r="M424" s="163"/>
      <c r="N424" s="163"/>
      <c r="O424" s="163"/>
      <c r="P424" s="163"/>
      <c r="Q424" s="163"/>
      <c r="R424" s="163"/>
      <c r="S424" s="163"/>
      <c r="T424" s="163"/>
      <c r="U424" s="163"/>
    </row>
    <row r="425" spans="1:21" ht="18" customHeight="1">
      <c r="A425" s="164"/>
      <c r="B425" s="170"/>
      <c r="C425" s="166"/>
      <c r="D425" s="167"/>
      <c r="E425" s="159"/>
      <c r="F425" s="159"/>
      <c r="G425" s="167"/>
      <c r="H425" s="160"/>
      <c r="I425" s="161"/>
      <c r="J425" s="162"/>
      <c r="K425" s="163"/>
      <c r="L425" s="163"/>
      <c r="M425" s="163"/>
      <c r="N425" s="163"/>
      <c r="O425" s="163"/>
      <c r="P425" s="163"/>
      <c r="Q425" s="163"/>
      <c r="R425" s="163"/>
      <c r="S425" s="163"/>
      <c r="T425" s="163"/>
      <c r="U425" s="163"/>
    </row>
    <row r="426" spans="1:21" ht="18" customHeight="1">
      <c r="A426" s="164"/>
      <c r="B426" s="170"/>
      <c r="C426" s="166"/>
      <c r="D426" s="167"/>
      <c r="E426" s="159"/>
      <c r="F426" s="159"/>
      <c r="G426" s="167"/>
      <c r="H426" s="160"/>
      <c r="I426" s="161"/>
      <c r="J426" s="162"/>
      <c r="K426" s="163"/>
      <c r="L426" s="163"/>
      <c r="M426" s="163"/>
      <c r="N426" s="163"/>
      <c r="O426" s="163"/>
      <c r="P426" s="163"/>
      <c r="Q426" s="163"/>
      <c r="R426" s="163"/>
      <c r="S426" s="163"/>
      <c r="T426" s="163"/>
      <c r="U426" s="163"/>
    </row>
    <row r="427" spans="1:21" ht="18" customHeight="1">
      <c r="A427" s="164"/>
      <c r="B427" s="170"/>
      <c r="C427" s="166"/>
      <c r="D427" s="167"/>
      <c r="E427" s="159"/>
      <c r="F427" s="159"/>
      <c r="G427" s="167"/>
      <c r="H427" s="160"/>
      <c r="I427" s="161"/>
      <c r="J427" s="162"/>
      <c r="K427" s="163"/>
      <c r="L427" s="163"/>
      <c r="M427" s="163"/>
      <c r="N427" s="163"/>
      <c r="O427" s="163"/>
      <c r="P427" s="163"/>
      <c r="Q427" s="163"/>
      <c r="R427" s="163"/>
      <c r="S427" s="163"/>
      <c r="T427" s="163"/>
      <c r="U427" s="163"/>
    </row>
    <row r="428" spans="1:21" ht="18" customHeight="1">
      <c r="A428" s="164"/>
      <c r="B428" s="170"/>
      <c r="C428" s="166"/>
      <c r="D428" s="167"/>
      <c r="E428" s="159"/>
      <c r="F428" s="159"/>
      <c r="G428" s="167"/>
      <c r="H428" s="160"/>
      <c r="I428" s="161"/>
      <c r="J428" s="162"/>
      <c r="K428" s="163"/>
      <c r="L428" s="163"/>
      <c r="M428" s="163"/>
      <c r="N428" s="163"/>
      <c r="O428" s="163"/>
      <c r="P428" s="163"/>
      <c r="Q428" s="163"/>
      <c r="R428" s="163"/>
      <c r="S428" s="163"/>
      <c r="T428" s="163"/>
      <c r="U428" s="163"/>
    </row>
    <row r="429" spans="1:21" ht="18" customHeight="1">
      <c r="A429" s="164"/>
      <c r="B429" s="170"/>
      <c r="C429" s="166"/>
      <c r="D429" s="167"/>
      <c r="E429" s="159"/>
      <c r="F429" s="159"/>
      <c r="G429" s="167"/>
      <c r="H429" s="160"/>
      <c r="I429" s="161"/>
      <c r="J429" s="162"/>
      <c r="K429" s="163"/>
      <c r="L429" s="163"/>
      <c r="M429" s="163"/>
      <c r="N429" s="163"/>
      <c r="O429" s="163"/>
      <c r="P429" s="163"/>
      <c r="Q429" s="163"/>
      <c r="R429" s="163"/>
      <c r="S429" s="163"/>
      <c r="T429" s="163"/>
      <c r="U429" s="163"/>
    </row>
    <row r="430" spans="1:21" ht="18" customHeight="1">
      <c r="A430" s="164"/>
      <c r="B430" s="170"/>
      <c r="C430" s="166"/>
      <c r="D430" s="167"/>
      <c r="E430" s="159"/>
      <c r="F430" s="159"/>
      <c r="G430" s="167"/>
      <c r="H430" s="160"/>
      <c r="I430" s="161"/>
      <c r="J430" s="162"/>
      <c r="K430" s="163"/>
      <c r="L430" s="163"/>
      <c r="M430" s="163"/>
      <c r="N430" s="163"/>
      <c r="O430" s="163"/>
      <c r="P430" s="163"/>
      <c r="Q430" s="163"/>
      <c r="R430" s="163"/>
      <c r="S430" s="163"/>
      <c r="T430" s="163"/>
      <c r="U430" s="163"/>
    </row>
    <row r="431" spans="1:21" ht="18" customHeight="1">
      <c r="A431" s="164"/>
      <c r="B431" s="170"/>
      <c r="C431" s="166"/>
      <c r="D431" s="167"/>
      <c r="E431" s="159"/>
      <c r="F431" s="159"/>
      <c r="G431" s="167"/>
      <c r="H431" s="160"/>
      <c r="I431" s="161"/>
      <c r="J431" s="162"/>
      <c r="K431" s="163"/>
      <c r="L431" s="163"/>
      <c r="M431" s="163"/>
      <c r="N431" s="163"/>
      <c r="O431" s="163"/>
      <c r="P431" s="163"/>
      <c r="Q431" s="163"/>
      <c r="R431" s="163"/>
      <c r="S431" s="163"/>
      <c r="T431" s="163"/>
      <c r="U431" s="163"/>
    </row>
    <row r="432" spans="1:21" ht="18" customHeight="1">
      <c r="A432" s="164"/>
      <c r="B432" s="170"/>
      <c r="C432" s="166"/>
      <c r="D432" s="167"/>
      <c r="E432" s="159"/>
      <c r="F432" s="159"/>
      <c r="G432" s="167"/>
      <c r="H432" s="160"/>
      <c r="I432" s="161"/>
      <c r="J432" s="162"/>
      <c r="K432" s="163"/>
      <c r="L432" s="163"/>
      <c r="M432" s="163"/>
      <c r="N432" s="163"/>
      <c r="O432" s="163"/>
      <c r="P432" s="163"/>
      <c r="Q432" s="163"/>
      <c r="R432" s="163"/>
      <c r="S432" s="163"/>
      <c r="T432" s="163"/>
      <c r="U432" s="163"/>
    </row>
    <row r="433" spans="1:21" ht="18" customHeight="1">
      <c r="A433" s="164"/>
      <c r="B433" s="170"/>
      <c r="C433" s="166"/>
      <c r="D433" s="167"/>
      <c r="E433" s="159"/>
      <c r="F433" s="159"/>
      <c r="G433" s="167"/>
      <c r="H433" s="160"/>
      <c r="I433" s="161"/>
      <c r="J433" s="162"/>
      <c r="K433" s="163"/>
      <c r="L433" s="163"/>
      <c r="M433" s="163"/>
      <c r="N433" s="163"/>
      <c r="O433" s="163"/>
      <c r="P433" s="163"/>
      <c r="Q433" s="163"/>
      <c r="R433" s="163"/>
      <c r="S433" s="163"/>
      <c r="T433" s="163"/>
      <c r="U433" s="163"/>
    </row>
    <row r="434" spans="1:21" ht="18" customHeight="1">
      <c r="A434" s="164"/>
      <c r="B434" s="170"/>
      <c r="C434" s="166"/>
      <c r="D434" s="167"/>
      <c r="E434" s="159"/>
      <c r="F434" s="159"/>
      <c r="G434" s="167"/>
      <c r="H434" s="160"/>
      <c r="I434" s="161"/>
      <c r="J434" s="162"/>
      <c r="K434" s="163"/>
      <c r="L434" s="163"/>
      <c r="M434" s="163"/>
      <c r="N434" s="163"/>
      <c r="O434" s="163"/>
      <c r="P434" s="163"/>
      <c r="Q434" s="163"/>
      <c r="R434" s="163"/>
      <c r="S434" s="163"/>
      <c r="T434" s="163"/>
      <c r="U434" s="163"/>
    </row>
    <row r="435" spans="1:21" ht="18" customHeight="1">
      <c r="A435" s="164"/>
      <c r="B435" s="170"/>
      <c r="C435" s="166"/>
      <c r="D435" s="167"/>
      <c r="E435" s="159"/>
      <c r="F435" s="159"/>
      <c r="G435" s="167"/>
      <c r="H435" s="160"/>
      <c r="I435" s="161"/>
      <c r="J435" s="162"/>
      <c r="K435" s="163"/>
      <c r="L435" s="5"/>
      <c r="M435" s="5"/>
      <c r="N435" s="5"/>
      <c r="O435" s="5"/>
      <c r="P435" s="5"/>
      <c r="Q435" s="5"/>
      <c r="R435" s="5"/>
      <c r="S435" s="5"/>
      <c r="T435" s="5"/>
      <c r="U435" s="5"/>
    </row>
    <row r="436" spans="1:21" ht="18" customHeight="1">
      <c r="A436" s="164"/>
      <c r="B436" s="170"/>
      <c r="C436" s="166"/>
      <c r="D436" s="167"/>
      <c r="E436" s="159"/>
      <c r="F436" s="159"/>
      <c r="G436" s="167"/>
      <c r="H436" s="160"/>
      <c r="I436" s="171"/>
      <c r="J436" s="172"/>
      <c r="K436" s="5"/>
      <c r="L436" s="5"/>
      <c r="M436" s="5"/>
      <c r="N436" s="5"/>
      <c r="O436" s="5"/>
      <c r="P436" s="5"/>
      <c r="Q436" s="5"/>
      <c r="R436" s="5"/>
      <c r="S436" s="5"/>
      <c r="T436" s="5"/>
      <c r="U436" s="5"/>
    </row>
    <row r="437" spans="1:21" ht="18" customHeight="1">
      <c r="A437" s="164"/>
      <c r="B437" s="170"/>
      <c r="C437" s="166"/>
      <c r="D437" s="167"/>
      <c r="E437" s="159"/>
      <c r="F437" s="159"/>
      <c r="G437" s="167"/>
      <c r="H437" s="160"/>
      <c r="I437" s="171"/>
      <c r="J437" s="172"/>
      <c r="K437" s="5"/>
      <c r="L437" s="5"/>
      <c r="M437" s="5"/>
      <c r="N437" s="5"/>
      <c r="O437" s="5"/>
      <c r="P437" s="5"/>
      <c r="Q437" s="5"/>
      <c r="R437" s="5"/>
      <c r="S437" s="5"/>
      <c r="T437" s="5"/>
      <c r="U437" s="5"/>
    </row>
    <row r="438" spans="1:21" ht="18" customHeight="1">
      <c r="A438" s="164"/>
      <c r="B438" s="170"/>
      <c r="C438" s="173"/>
      <c r="D438" s="167"/>
      <c r="E438" s="159"/>
      <c r="F438" s="159"/>
      <c r="G438" s="167"/>
      <c r="H438" s="160"/>
      <c r="I438" s="171"/>
      <c r="J438" s="172"/>
      <c r="K438" s="5"/>
      <c r="L438" s="5"/>
      <c r="M438" s="5"/>
      <c r="N438" s="5"/>
      <c r="O438" s="5"/>
      <c r="P438" s="5"/>
      <c r="Q438" s="5"/>
      <c r="R438" s="5"/>
      <c r="S438" s="5"/>
      <c r="T438" s="5"/>
      <c r="U438" s="5"/>
    </row>
    <row r="439" spans="1:21" ht="15.75" customHeight="1">
      <c r="A439" s="172"/>
      <c r="B439" s="170"/>
      <c r="C439" s="173"/>
      <c r="D439" s="167"/>
      <c r="E439" s="159"/>
      <c r="F439" s="159"/>
      <c r="G439" s="167"/>
      <c r="H439" s="175"/>
      <c r="I439" s="171"/>
      <c r="J439" s="172"/>
      <c r="K439" s="5"/>
      <c r="L439" s="5"/>
      <c r="M439" s="5"/>
      <c r="N439" s="5"/>
      <c r="O439" s="5"/>
      <c r="P439" s="5"/>
      <c r="Q439" s="5"/>
      <c r="R439" s="5"/>
      <c r="S439" s="5"/>
      <c r="T439" s="5"/>
      <c r="U439" s="5"/>
    </row>
    <row r="440" spans="1:21" ht="15.75" customHeight="1">
      <c r="A440" s="172"/>
      <c r="B440" s="170"/>
      <c r="C440" s="173"/>
      <c r="D440" s="173"/>
      <c r="E440" s="174"/>
      <c r="F440" s="174"/>
      <c r="G440" s="173"/>
      <c r="H440" s="175"/>
      <c r="I440" s="171"/>
      <c r="J440" s="172"/>
      <c r="K440" s="5"/>
      <c r="L440" s="5"/>
      <c r="M440" s="5"/>
      <c r="N440" s="5"/>
      <c r="O440" s="5"/>
      <c r="P440" s="5"/>
      <c r="Q440" s="5"/>
      <c r="R440" s="5"/>
      <c r="S440" s="5"/>
      <c r="T440" s="5"/>
      <c r="U440" s="5"/>
    </row>
    <row r="441" spans="1:21" ht="15.75" customHeight="1">
      <c r="A441" s="172"/>
      <c r="B441" s="170"/>
      <c r="C441" s="166"/>
      <c r="D441" s="173"/>
      <c r="E441" s="174"/>
      <c r="F441" s="174"/>
      <c r="G441" s="173"/>
      <c r="H441" s="175"/>
      <c r="I441" s="171"/>
      <c r="J441" s="172"/>
      <c r="K441" s="5"/>
      <c r="L441" s="5"/>
      <c r="M441" s="5"/>
      <c r="N441" s="5"/>
      <c r="O441" s="5"/>
      <c r="P441" s="5"/>
      <c r="Q441" s="5"/>
      <c r="R441" s="5"/>
      <c r="S441" s="5"/>
      <c r="T441" s="5"/>
      <c r="U441" s="5"/>
    </row>
    <row r="442" spans="1:21" ht="18" customHeight="1">
      <c r="A442" s="164"/>
      <c r="B442" s="170"/>
      <c r="C442" s="166"/>
      <c r="D442" s="173"/>
      <c r="E442" s="174"/>
      <c r="F442" s="174"/>
      <c r="G442" s="173"/>
      <c r="H442" s="175"/>
      <c r="I442" s="171"/>
      <c r="J442" s="172"/>
      <c r="K442" s="5"/>
      <c r="L442" s="5"/>
      <c r="M442" s="5"/>
      <c r="N442" s="5"/>
      <c r="O442" s="5"/>
      <c r="P442" s="5"/>
      <c r="Q442" s="5"/>
      <c r="R442" s="5"/>
      <c r="S442" s="5"/>
      <c r="T442" s="5"/>
      <c r="U442" s="5"/>
    </row>
    <row r="443" spans="1:21" ht="18" customHeight="1">
      <c r="A443" s="164"/>
      <c r="B443" s="170"/>
      <c r="C443" s="166"/>
      <c r="D443" s="167"/>
      <c r="E443" s="159"/>
      <c r="F443" s="159"/>
      <c r="G443" s="159">
        <v>632294.24</v>
      </c>
      <c r="H443" s="175"/>
      <c r="I443" s="171"/>
      <c r="J443" s="172"/>
      <c r="K443" s="5"/>
      <c r="L443" s="5"/>
      <c r="M443" s="5"/>
      <c r="N443" s="5"/>
      <c r="O443" s="5"/>
      <c r="P443" s="5"/>
      <c r="Q443" s="5"/>
      <c r="R443" s="5"/>
      <c r="S443" s="5"/>
      <c r="T443" s="5"/>
      <c r="U443" s="5"/>
    </row>
    <row r="444" spans="1:21" ht="18" customHeight="1">
      <c r="A444" s="164"/>
      <c r="B444" s="170"/>
      <c r="D444" s="167"/>
      <c r="E444" s="159"/>
      <c r="F444" s="159"/>
      <c r="G444" s="159">
        <v>790321.46</v>
      </c>
      <c r="H444" s="175"/>
      <c r="I444" s="171"/>
      <c r="J444" s="172"/>
      <c r="K444" s="5"/>
      <c r="L444" s="5"/>
      <c r="M444" s="5"/>
      <c r="N444" s="5"/>
      <c r="O444" s="5"/>
      <c r="P444" s="5"/>
      <c r="Q444" s="5"/>
      <c r="R444" s="5"/>
      <c r="S444" s="5"/>
      <c r="T444" s="5"/>
      <c r="U444" s="5"/>
    </row>
    <row r="445" spans="1:21" ht="15" customHeight="1">
      <c r="D445" s="167"/>
      <c r="E445" s="159"/>
      <c r="F445" s="159"/>
      <c r="G445" s="176">
        <f>G444/G443</f>
        <v>1.2499267113361652</v>
      </c>
    </row>
  </sheetData>
  <mergeCells count="25">
    <mergeCell ref="D370:E370"/>
    <mergeCell ref="D371:E371"/>
    <mergeCell ref="K350:N350"/>
    <mergeCell ref="K352:P352"/>
    <mergeCell ref="E374:G374"/>
    <mergeCell ref="K372:R372"/>
    <mergeCell ref="C15:E15"/>
    <mergeCell ref="C22:E22"/>
    <mergeCell ref="C46:E46"/>
    <mergeCell ref="C68:E68"/>
    <mergeCell ref="K74:N74"/>
    <mergeCell ref="C72:E72"/>
    <mergeCell ref="D4:F4"/>
    <mergeCell ref="H4:J4"/>
    <mergeCell ref="K8:U8"/>
    <mergeCell ref="B1:J1"/>
    <mergeCell ref="A2:B2"/>
    <mergeCell ref="C2:D2"/>
    <mergeCell ref="G2:J2"/>
    <mergeCell ref="A3:B3"/>
    <mergeCell ref="F3:J3"/>
    <mergeCell ref="A4:A5"/>
    <mergeCell ref="H5:J5"/>
    <mergeCell ref="B4:B5"/>
    <mergeCell ref="C4:C5"/>
  </mergeCells>
  <dataValidations disablePrompts="1" count="1">
    <dataValidation type="list" allowBlank="1" showDropDown="1" showInputMessage="1" prompt="Caso esteja adicionando um item do tipo &quot;AGRUPADOR&quot;, ignore os itens que irão ser sugeridos." sqref="B362" xr:uid="{00000000-0002-0000-0100-000000000000}">
      <formula1>#REF!</formula1>
    </dataValidation>
  </dataValidations>
  <pageMargins left="0.7" right="0.7" top="0.75" bottom="0.75" header="0" footer="0"/>
  <pageSetup paperSize="9" orientation="landscape" r:id="rId1"/>
  <headerFooter>
    <oddFooter>&amp;RPágina &amp;P de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444"/>
  <sheetViews>
    <sheetView tabSelected="1" zoomScaleNormal="100" workbookViewId="0">
      <pane xSplit="2" ySplit="5" topLeftCell="C6" activePane="bottomRight" state="frozen"/>
      <selection pane="topRight" activeCell="C1" sqref="C1"/>
      <selection pane="bottomLeft" activeCell="A6" sqref="A6"/>
      <selection pane="bottomRight" activeCell="C72" sqref="C72:E72"/>
    </sheetView>
  </sheetViews>
  <sheetFormatPr defaultColWidth="14.42578125" defaultRowHeight="15" customHeight="1"/>
  <cols>
    <col min="1" max="1" width="11.5703125" customWidth="1"/>
    <col min="2" max="2" width="99" customWidth="1"/>
    <col min="3" max="3" width="13.28515625" customWidth="1"/>
    <col min="4" max="4" width="11.28515625" customWidth="1"/>
    <col min="5" max="6" width="19.85546875" customWidth="1"/>
    <col min="7" max="7" width="22.7109375" customWidth="1"/>
    <col min="8" max="8" width="25.42578125" customWidth="1"/>
    <col min="9" max="9" width="24" customWidth="1"/>
    <col min="10" max="10" width="12.28515625" customWidth="1"/>
    <col min="11" max="21" width="8.42578125" customWidth="1"/>
  </cols>
  <sheetData>
    <row r="1" spans="1:21" ht="69.75" customHeight="1" thickBot="1">
      <c r="A1" s="1"/>
      <c r="B1" s="259" t="s">
        <v>152</v>
      </c>
      <c r="C1" s="260"/>
      <c r="D1" s="260"/>
      <c r="E1" s="260"/>
      <c r="F1" s="260"/>
      <c r="G1" s="260"/>
      <c r="H1" s="260"/>
      <c r="I1" s="260"/>
      <c r="J1" s="261"/>
      <c r="K1" s="4"/>
      <c r="L1" s="5"/>
      <c r="M1" s="5"/>
      <c r="N1" s="5"/>
      <c r="O1" s="5"/>
      <c r="P1" s="5"/>
      <c r="Q1" s="5"/>
      <c r="R1" s="5"/>
      <c r="S1" s="5"/>
      <c r="T1" s="5"/>
      <c r="U1" s="5"/>
    </row>
    <row r="2" spans="1:21" ht="24.75" customHeight="1">
      <c r="A2" s="304" t="s">
        <v>602</v>
      </c>
      <c r="B2" s="263"/>
      <c r="C2" s="264" t="s">
        <v>0</v>
      </c>
      <c r="D2" s="265"/>
      <c r="E2" s="6"/>
      <c r="F2" s="7" t="s">
        <v>1</v>
      </c>
      <c r="G2" s="266" t="s">
        <v>543</v>
      </c>
      <c r="H2" s="267"/>
      <c r="I2" s="267"/>
      <c r="J2" s="268"/>
      <c r="K2" s="8"/>
      <c r="L2" s="9"/>
      <c r="M2" s="9"/>
      <c r="N2" s="9"/>
      <c r="O2" s="9"/>
      <c r="P2" s="9"/>
      <c r="Q2" s="9"/>
      <c r="R2" s="9"/>
      <c r="S2" s="9"/>
      <c r="T2" s="9"/>
      <c r="U2" s="9"/>
    </row>
    <row r="3" spans="1:21" ht="24.75" customHeight="1">
      <c r="A3" s="269" t="s">
        <v>154</v>
      </c>
      <c r="B3" s="270"/>
      <c r="C3" s="10" t="s">
        <v>2</v>
      </c>
      <c r="D3" s="11">
        <v>0.03</v>
      </c>
      <c r="E3" s="12" t="s">
        <v>3</v>
      </c>
      <c r="F3" s="306" t="s">
        <v>604</v>
      </c>
      <c r="G3" s="267"/>
      <c r="H3" s="267"/>
      <c r="I3" s="267"/>
      <c r="J3" s="268"/>
      <c r="K3" s="8"/>
      <c r="L3" s="9"/>
      <c r="M3" s="9"/>
      <c r="N3" s="9"/>
      <c r="O3" s="9"/>
      <c r="P3" s="9"/>
      <c r="Q3" s="9"/>
      <c r="R3" s="9"/>
      <c r="S3" s="9"/>
      <c r="T3" s="9"/>
      <c r="U3" s="9"/>
    </row>
    <row r="4" spans="1:21" ht="26.25" customHeight="1">
      <c r="A4" s="272" t="s">
        <v>5</v>
      </c>
      <c r="B4" s="274" t="s">
        <v>6</v>
      </c>
      <c r="C4" s="274" t="s">
        <v>7</v>
      </c>
      <c r="D4" s="276" t="s">
        <v>8</v>
      </c>
      <c r="E4" s="277"/>
      <c r="F4" s="263"/>
      <c r="G4" s="13">
        <f>SUM(G6,G15,G22,G46,G68,G72,G94,G117,G136,G149,G163,G214,G249,G272,G279)</f>
        <v>982392.86729999993</v>
      </c>
      <c r="H4" s="278" t="s">
        <v>9</v>
      </c>
      <c r="I4" s="279"/>
      <c r="J4" s="280"/>
      <c r="K4" s="4"/>
      <c r="L4" s="5"/>
      <c r="M4" s="5"/>
      <c r="N4" s="5"/>
      <c r="O4" s="5"/>
      <c r="P4" s="5"/>
      <c r="Q4" s="5"/>
      <c r="R4" s="5"/>
      <c r="S4" s="5"/>
      <c r="T4" s="5"/>
      <c r="U4" s="5"/>
    </row>
    <row r="5" spans="1:21" ht="10.5" customHeight="1">
      <c r="A5" s="273"/>
      <c r="B5" s="275"/>
      <c r="C5" s="275"/>
      <c r="D5" s="14" t="s">
        <v>10</v>
      </c>
      <c r="E5" s="15" t="s">
        <v>11</v>
      </c>
      <c r="F5" s="15" t="s">
        <v>12</v>
      </c>
      <c r="G5" s="14" t="s">
        <v>13</v>
      </c>
      <c r="H5" s="281" t="s">
        <v>14</v>
      </c>
      <c r="I5" s="277"/>
      <c r="J5" s="282"/>
      <c r="K5" s="16"/>
      <c r="L5" s="17"/>
      <c r="M5" s="17"/>
      <c r="N5" s="17"/>
      <c r="O5" s="17"/>
      <c r="P5" s="17"/>
      <c r="Q5" s="17"/>
      <c r="R5" s="17"/>
      <c r="S5" s="17"/>
      <c r="T5" s="17"/>
      <c r="U5" s="17"/>
    </row>
    <row r="6" spans="1:21" ht="18.75" customHeight="1">
      <c r="A6" s="18" t="s">
        <v>156</v>
      </c>
      <c r="B6" s="19" t="s">
        <v>158</v>
      </c>
      <c r="C6" s="20" t="s">
        <v>18</v>
      </c>
      <c r="D6" s="21"/>
      <c r="E6" s="21"/>
      <c r="F6" s="22" t="s">
        <v>15</v>
      </c>
      <c r="G6" s="23">
        <f>SUM(G8:G12)</f>
        <v>10612.4162</v>
      </c>
      <c r="H6" s="24"/>
      <c r="I6" s="25"/>
      <c r="J6" s="26"/>
      <c r="K6" s="27"/>
      <c r="L6" s="28"/>
      <c r="M6" s="28"/>
      <c r="N6" s="28"/>
      <c r="O6" s="28"/>
      <c r="P6" s="28"/>
      <c r="Q6" s="28"/>
      <c r="R6" s="28"/>
      <c r="S6" s="28"/>
      <c r="T6" s="28"/>
      <c r="U6" s="28"/>
    </row>
    <row r="7" spans="1:21" ht="18.75" customHeight="1">
      <c r="A7" s="29" t="s">
        <v>159</v>
      </c>
      <c r="B7" s="30" t="s">
        <v>160</v>
      </c>
      <c r="H7" s="247"/>
      <c r="I7" s="35"/>
      <c r="J7" s="36"/>
      <c r="K7" s="27"/>
      <c r="L7" s="28"/>
      <c r="M7" s="28"/>
      <c r="N7" s="28"/>
      <c r="O7" s="28"/>
      <c r="P7" s="28"/>
      <c r="Q7" s="28"/>
      <c r="R7" s="28"/>
      <c r="S7" s="28"/>
      <c r="T7" s="28"/>
      <c r="U7" s="28"/>
    </row>
    <row r="8" spans="1:21" ht="93.75" customHeight="1">
      <c r="A8" s="37"/>
      <c r="B8" s="38" t="s">
        <v>157</v>
      </c>
      <c r="C8" s="31" t="s">
        <v>161</v>
      </c>
      <c r="D8" s="32">
        <v>4</v>
      </c>
      <c r="E8" s="32">
        <v>1050</v>
      </c>
      <c r="F8" s="32">
        <v>1270.4000000000001</v>
      </c>
      <c r="G8" s="60">
        <f>D8*F8</f>
        <v>5081.6000000000004</v>
      </c>
      <c r="H8" s="297" t="s">
        <v>545</v>
      </c>
      <c r="I8" s="43"/>
      <c r="J8" s="44"/>
      <c r="K8" s="286"/>
      <c r="L8" s="284"/>
      <c r="M8" s="284"/>
      <c r="N8" s="284"/>
      <c r="O8" s="284"/>
      <c r="P8" s="284"/>
      <c r="Q8" s="284"/>
      <c r="R8" s="284"/>
      <c r="S8" s="284"/>
      <c r="T8" s="284"/>
      <c r="U8" s="285"/>
    </row>
    <row r="9" spans="1:21" ht="18.75" customHeight="1">
      <c r="A9" s="45"/>
      <c r="B9" s="38"/>
      <c r="C9" s="39"/>
      <c r="D9" s="40"/>
      <c r="E9" s="40"/>
      <c r="F9" s="40"/>
      <c r="G9" s="46"/>
      <c r="H9" s="47"/>
      <c r="I9" s="48"/>
      <c r="J9" s="26"/>
      <c r="K9" s="27"/>
      <c r="L9" s="28"/>
      <c r="M9" s="28"/>
      <c r="N9" s="28"/>
      <c r="O9" s="28"/>
      <c r="P9" s="28"/>
      <c r="Q9" s="28"/>
      <c r="R9" s="28"/>
      <c r="S9" s="28"/>
      <c r="T9" s="28"/>
      <c r="U9" s="28"/>
    </row>
    <row r="10" spans="1:21" ht="18.75" customHeight="1">
      <c r="A10" s="45"/>
      <c r="B10" s="38"/>
      <c r="C10" s="39"/>
      <c r="D10" s="40"/>
      <c r="E10" s="40"/>
      <c r="F10" s="40"/>
      <c r="G10" s="46"/>
      <c r="H10" s="49"/>
      <c r="I10" s="50"/>
      <c r="J10" s="26"/>
      <c r="K10" s="27"/>
      <c r="L10" s="28"/>
      <c r="M10" s="28"/>
      <c r="N10" s="28"/>
      <c r="O10" s="28"/>
      <c r="P10" s="28"/>
      <c r="Q10" s="28"/>
      <c r="R10" s="28"/>
      <c r="S10" s="28"/>
      <c r="T10" s="28"/>
      <c r="U10" s="28"/>
    </row>
    <row r="11" spans="1:21" ht="31.5" customHeight="1">
      <c r="A11" s="45" t="s">
        <v>162</v>
      </c>
      <c r="B11" s="51" t="s">
        <v>163</v>
      </c>
      <c r="C11" s="238"/>
      <c r="D11" s="239"/>
      <c r="E11" s="239"/>
      <c r="F11" s="239"/>
      <c r="G11" s="239"/>
      <c r="H11" s="49"/>
      <c r="I11" s="50"/>
      <c r="J11" s="36"/>
      <c r="K11" s="27"/>
      <c r="L11" s="28"/>
      <c r="M11" s="28"/>
      <c r="N11" s="28"/>
      <c r="O11" s="28"/>
      <c r="P11" s="28"/>
      <c r="Q11" s="28"/>
      <c r="R11" s="28"/>
      <c r="S11" s="28"/>
      <c r="T11" s="28"/>
      <c r="U11" s="28"/>
    </row>
    <row r="12" spans="1:21" ht="67.5" customHeight="1">
      <c r="A12" s="45"/>
      <c r="B12" s="52" t="s">
        <v>164</v>
      </c>
      <c r="C12" s="39" t="s">
        <v>17</v>
      </c>
      <c r="D12" s="40">
        <v>52.78</v>
      </c>
      <c r="E12" s="40">
        <v>86.61</v>
      </c>
      <c r="F12" s="40">
        <v>104.79</v>
      </c>
      <c r="G12" s="46">
        <f>D12*F12</f>
        <v>5530.8162000000002</v>
      </c>
      <c r="H12" s="250" t="s">
        <v>508</v>
      </c>
      <c r="I12" s="54"/>
      <c r="J12" s="55"/>
      <c r="K12" s="27"/>
      <c r="L12" s="28"/>
      <c r="M12" s="28"/>
      <c r="N12" s="28"/>
      <c r="O12" s="28"/>
      <c r="P12" s="28"/>
      <c r="Q12" s="28"/>
      <c r="R12" s="28"/>
      <c r="S12" s="28"/>
      <c r="T12" s="28"/>
      <c r="U12" s="28"/>
    </row>
    <row r="13" spans="1:21" ht="18.75" customHeight="1">
      <c r="A13" s="45"/>
      <c r="B13" s="51"/>
      <c r="C13" s="39"/>
      <c r="D13" s="40"/>
      <c r="E13" s="40"/>
      <c r="F13" s="40"/>
      <c r="G13" s="46"/>
      <c r="H13" s="49"/>
      <c r="I13" s="50"/>
      <c r="J13" s="26"/>
      <c r="K13" s="27"/>
      <c r="L13" s="28"/>
      <c r="M13" s="28"/>
      <c r="N13" s="28"/>
      <c r="O13" s="28"/>
      <c r="P13" s="28"/>
      <c r="Q13" s="28"/>
      <c r="R13" s="28"/>
      <c r="S13" s="28"/>
      <c r="T13" s="28"/>
      <c r="U13" s="28"/>
    </row>
    <row r="14" spans="1:21" ht="18" customHeight="1">
      <c r="A14" s="45"/>
      <c r="B14" s="56"/>
      <c r="C14" s="193"/>
      <c r="D14" s="192"/>
      <c r="E14" s="69"/>
      <c r="F14" s="192"/>
      <c r="G14" s="194"/>
      <c r="H14" s="49"/>
      <c r="I14" s="50"/>
      <c r="J14" s="26"/>
      <c r="K14" s="27"/>
      <c r="L14" s="28"/>
      <c r="M14" s="28"/>
      <c r="N14" s="28"/>
      <c r="O14" s="28"/>
      <c r="P14" s="28"/>
      <c r="Q14" s="28"/>
      <c r="R14" s="28"/>
      <c r="S14" s="28"/>
      <c r="T14" s="28"/>
      <c r="U14" s="28"/>
    </row>
    <row r="15" spans="1:21" ht="18.75" customHeight="1">
      <c r="A15" s="18" t="s">
        <v>166</v>
      </c>
      <c r="B15" s="19" t="s">
        <v>165</v>
      </c>
      <c r="C15" s="318" t="s">
        <v>605</v>
      </c>
      <c r="D15" s="319"/>
      <c r="E15" s="320"/>
      <c r="F15" s="57"/>
      <c r="G15" s="23">
        <f>SUM(G18:G21)</f>
        <v>1426.95</v>
      </c>
      <c r="H15" s="34"/>
      <c r="I15" s="50"/>
      <c r="J15" s="26"/>
      <c r="K15" s="27"/>
      <c r="L15" s="28"/>
      <c r="M15" s="28"/>
      <c r="N15" s="28"/>
      <c r="O15" s="28"/>
      <c r="P15" s="28"/>
      <c r="Q15" s="28"/>
      <c r="R15" s="28"/>
      <c r="S15" s="28"/>
      <c r="T15" s="28"/>
      <c r="U15" s="28"/>
    </row>
    <row r="16" spans="1:21" ht="18.75" customHeight="1">
      <c r="A16" s="45"/>
      <c r="B16" s="51"/>
      <c r="C16" s="58"/>
      <c r="D16" s="58"/>
      <c r="E16" s="40"/>
      <c r="F16" s="40"/>
      <c r="G16" s="46"/>
      <c r="H16" s="61"/>
      <c r="I16" s="50"/>
      <c r="J16" s="26"/>
      <c r="K16" s="27"/>
      <c r="L16" s="28"/>
      <c r="M16" s="28"/>
      <c r="N16" s="28"/>
      <c r="O16" s="28"/>
      <c r="P16" s="28"/>
      <c r="Q16" s="28"/>
      <c r="R16" s="28"/>
      <c r="S16" s="28"/>
      <c r="T16" s="28"/>
      <c r="U16" s="28"/>
    </row>
    <row r="17" spans="1:21" ht="21" customHeight="1">
      <c r="A17" s="45" t="s">
        <v>167</v>
      </c>
      <c r="B17" s="51" t="s">
        <v>169</v>
      </c>
      <c r="C17" s="39"/>
      <c r="D17" s="59"/>
      <c r="E17" s="40"/>
      <c r="F17" s="40"/>
      <c r="G17" s="60"/>
      <c r="H17" s="61"/>
      <c r="I17" s="50"/>
      <c r="J17" s="36"/>
      <c r="K17" s="27"/>
      <c r="L17" s="28"/>
      <c r="M17" s="28"/>
      <c r="N17" s="28"/>
      <c r="O17" s="28"/>
      <c r="P17" s="28"/>
      <c r="Q17" s="28"/>
      <c r="R17" s="28"/>
      <c r="S17" s="28"/>
      <c r="T17" s="28"/>
      <c r="U17" s="28"/>
    </row>
    <row r="18" spans="1:21" ht="63" customHeight="1">
      <c r="A18" s="45"/>
      <c r="B18" s="38" t="s">
        <v>170</v>
      </c>
      <c r="C18" s="39" t="s">
        <v>17</v>
      </c>
      <c r="D18" s="40">
        <v>4.5</v>
      </c>
      <c r="E18" s="40">
        <v>262.08999999999997</v>
      </c>
      <c r="F18" s="40">
        <v>317.10000000000002</v>
      </c>
      <c r="G18" s="60">
        <f>D18*F18</f>
        <v>1426.95</v>
      </c>
      <c r="H18" s="240" t="s">
        <v>509</v>
      </c>
      <c r="I18" s="63"/>
      <c r="J18" s="26"/>
      <c r="K18" s="27"/>
      <c r="L18" s="28"/>
      <c r="M18" s="28"/>
      <c r="N18" s="28"/>
      <c r="O18" s="28"/>
      <c r="P18" s="28"/>
      <c r="Q18" s="28"/>
      <c r="R18" s="28"/>
      <c r="S18" s="28"/>
      <c r="T18" s="28"/>
      <c r="U18" s="28"/>
    </row>
    <row r="19" spans="1:21" ht="18.75" customHeight="1">
      <c r="A19" s="45"/>
      <c r="B19" s="51"/>
      <c r="C19" s="39"/>
      <c r="D19" s="40"/>
      <c r="E19" s="40"/>
      <c r="F19" s="40"/>
      <c r="G19" s="60"/>
      <c r="H19" s="61"/>
      <c r="I19" s="50"/>
      <c r="J19" s="26"/>
      <c r="K19" s="27"/>
      <c r="L19" s="28"/>
      <c r="M19" s="28"/>
      <c r="N19" s="28"/>
      <c r="O19" s="28"/>
      <c r="P19" s="28"/>
      <c r="Q19" s="28"/>
      <c r="R19" s="28"/>
      <c r="S19" s="28"/>
      <c r="T19" s="28"/>
      <c r="U19" s="28"/>
    </row>
    <row r="20" spans="1:21" ht="18.75" customHeight="1">
      <c r="A20" s="45"/>
      <c r="B20" s="51"/>
      <c r="C20" s="39"/>
      <c r="D20" s="40"/>
      <c r="E20" s="40"/>
      <c r="F20" s="40"/>
      <c r="G20" s="60"/>
      <c r="H20" s="61"/>
      <c r="I20" s="50"/>
      <c r="J20" s="26"/>
      <c r="K20" s="27"/>
      <c r="L20" s="28"/>
      <c r="M20" s="28"/>
      <c r="N20" s="28"/>
      <c r="O20" s="28"/>
      <c r="P20" s="28"/>
      <c r="Q20" s="28"/>
      <c r="R20" s="28"/>
      <c r="S20" s="28"/>
      <c r="T20" s="28"/>
      <c r="U20" s="28"/>
    </row>
    <row r="21" spans="1:21" ht="18" customHeight="1">
      <c r="A21" s="45"/>
      <c r="B21" s="64" t="s">
        <v>21</v>
      </c>
      <c r="C21" s="39"/>
      <c r="D21" s="40"/>
      <c r="E21" s="40"/>
      <c r="F21" s="40"/>
      <c r="G21" s="60"/>
      <c r="H21" s="61"/>
      <c r="I21" s="50"/>
      <c r="J21" s="26"/>
      <c r="K21" s="27"/>
      <c r="L21" s="28"/>
      <c r="M21" s="28"/>
      <c r="N21" s="28"/>
      <c r="O21" s="28"/>
      <c r="P21" s="28"/>
      <c r="Q21" s="28"/>
      <c r="R21" s="28"/>
      <c r="S21" s="28"/>
      <c r="T21" s="28"/>
      <c r="U21" s="28"/>
    </row>
    <row r="22" spans="1:21" ht="18.75" customHeight="1">
      <c r="A22" s="18" t="s">
        <v>172</v>
      </c>
      <c r="B22" s="19" t="s">
        <v>171</v>
      </c>
      <c r="C22" s="318" t="s">
        <v>605</v>
      </c>
      <c r="D22" s="319"/>
      <c r="E22" s="320"/>
      <c r="F22" s="57"/>
      <c r="G22" s="65">
        <f>SUM(G24:G45)</f>
        <v>97110.905700000003</v>
      </c>
      <c r="H22" s="61"/>
      <c r="I22" s="50"/>
      <c r="J22" s="26"/>
      <c r="K22" s="27"/>
      <c r="L22" s="28"/>
      <c r="M22" s="28"/>
      <c r="N22" s="28"/>
      <c r="O22" s="28"/>
      <c r="P22" s="28"/>
      <c r="Q22" s="28"/>
      <c r="R22" s="28"/>
      <c r="S22" s="28"/>
      <c r="T22" s="28"/>
      <c r="U22" s="28"/>
    </row>
    <row r="23" spans="1:21" ht="18.75" customHeight="1">
      <c r="A23" s="45" t="s">
        <v>173</v>
      </c>
      <c r="B23" s="30" t="s">
        <v>174</v>
      </c>
      <c r="C23" s="58"/>
      <c r="D23" s="66"/>
      <c r="E23" s="66"/>
      <c r="F23" s="40"/>
      <c r="G23" s="60"/>
      <c r="H23" s="61"/>
      <c r="I23" s="50"/>
      <c r="J23" s="36"/>
      <c r="K23" s="27"/>
      <c r="L23" s="28"/>
      <c r="M23" s="28"/>
      <c r="N23" s="28"/>
      <c r="O23" s="28"/>
      <c r="P23" s="28"/>
      <c r="Q23" s="28"/>
      <c r="R23" s="28"/>
      <c r="S23" s="28"/>
      <c r="T23" s="28"/>
      <c r="U23" s="28"/>
    </row>
    <row r="24" spans="1:21" ht="61.5" customHeight="1">
      <c r="A24" s="45"/>
      <c r="B24" s="38" t="s">
        <v>175</v>
      </c>
      <c r="C24" s="39" t="s">
        <v>23</v>
      </c>
      <c r="D24" s="67">
        <v>16.28</v>
      </c>
      <c r="E24" s="40">
        <v>110.24</v>
      </c>
      <c r="F24" s="40">
        <v>133.38</v>
      </c>
      <c r="G24" s="60">
        <f>D24*F24</f>
        <v>2171.4264000000003</v>
      </c>
      <c r="H24" s="240" t="s">
        <v>510</v>
      </c>
      <c r="I24" s="50"/>
      <c r="J24" s="26"/>
      <c r="K24" s="27"/>
      <c r="L24" s="28"/>
      <c r="M24" s="28"/>
      <c r="N24" s="28"/>
      <c r="O24" s="28"/>
      <c r="P24" s="28"/>
      <c r="Q24" s="28"/>
      <c r="R24" s="28"/>
      <c r="S24" s="28"/>
      <c r="T24" s="28"/>
      <c r="U24" s="28"/>
    </row>
    <row r="25" spans="1:21" ht="18.75" customHeight="1">
      <c r="A25" s="45"/>
      <c r="B25" s="38"/>
      <c r="C25" s="39"/>
      <c r="D25" s="67"/>
      <c r="E25" s="40"/>
      <c r="F25" s="40"/>
      <c r="G25" s="60"/>
      <c r="H25" s="61"/>
      <c r="I25" s="50"/>
      <c r="J25" s="26"/>
      <c r="K25" s="27"/>
      <c r="L25" s="28"/>
      <c r="M25" s="28"/>
      <c r="N25" s="28"/>
      <c r="O25" s="28"/>
      <c r="P25" s="28"/>
      <c r="Q25" s="28"/>
      <c r="R25" s="28"/>
      <c r="S25" s="28"/>
      <c r="T25" s="28"/>
      <c r="U25" s="28"/>
    </row>
    <row r="26" spans="1:21" ht="22.5" customHeight="1">
      <c r="A26" s="45" t="s">
        <v>176</v>
      </c>
      <c r="B26" s="51" t="s">
        <v>177</v>
      </c>
      <c r="C26" s="39"/>
      <c r="D26" s="67"/>
      <c r="E26" s="40"/>
      <c r="F26" s="40"/>
      <c r="G26" s="60"/>
      <c r="H26" s="61"/>
      <c r="I26" s="50"/>
      <c r="J26" s="36"/>
      <c r="K26" s="27"/>
      <c r="L26" s="28"/>
      <c r="M26" s="28"/>
      <c r="N26" s="28"/>
      <c r="O26" s="28"/>
      <c r="P26" s="28"/>
      <c r="Q26" s="28"/>
      <c r="R26" s="28"/>
      <c r="S26" s="28"/>
      <c r="T26" s="28"/>
      <c r="U26" s="28"/>
    </row>
    <row r="27" spans="1:21" ht="48.75" customHeight="1">
      <c r="A27" s="45"/>
      <c r="B27" s="38" t="s">
        <v>178</v>
      </c>
      <c r="C27" s="39" t="s">
        <v>22</v>
      </c>
      <c r="D27" s="40">
        <v>16.920000000000002</v>
      </c>
      <c r="E27" s="40">
        <v>121.2</v>
      </c>
      <c r="F27" s="40">
        <v>146.63999999999999</v>
      </c>
      <c r="G27" s="60">
        <f>D27*F27</f>
        <v>2481.1487999999999</v>
      </c>
      <c r="H27" s="240" t="s">
        <v>511</v>
      </c>
      <c r="I27" s="50"/>
      <c r="J27" s="26"/>
      <c r="K27" s="27"/>
      <c r="L27" s="28"/>
      <c r="M27" s="28"/>
      <c r="N27" s="28"/>
      <c r="O27" s="28"/>
      <c r="P27" s="28"/>
      <c r="Q27" s="28"/>
      <c r="R27" s="28"/>
      <c r="S27" s="28"/>
      <c r="T27" s="28"/>
      <c r="U27" s="28"/>
    </row>
    <row r="28" spans="1:21" ht="22.5" customHeight="1">
      <c r="A28" s="45" t="s">
        <v>179</v>
      </c>
      <c r="B28" s="51" t="s">
        <v>180</v>
      </c>
      <c r="C28" s="39"/>
      <c r="D28" s="40"/>
      <c r="E28" s="40"/>
      <c r="F28" s="40"/>
      <c r="G28" s="60"/>
      <c r="H28" s="61"/>
      <c r="I28" s="50"/>
      <c r="J28" s="36"/>
      <c r="K28" s="27"/>
      <c r="L28" s="28"/>
      <c r="M28" s="28"/>
      <c r="N28" s="28"/>
      <c r="O28" s="28"/>
      <c r="P28" s="28"/>
      <c r="Q28" s="28"/>
      <c r="R28" s="28"/>
      <c r="S28" s="28"/>
      <c r="T28" s="28"/>
      <c r="U28" s="28"/>
    </row>
    <row r="29" spans="1:21" ht="48.75" customHeight="1">
      <c r="A29" s="45"/>
      <c r="B29" s="38" t="s">
        <v>181</v>
      </c>
      <c r="C29" s="39" t="s">
        <v>22</v>
      </c>
      <c r="D29" s="40">
        <v>389.54</v>
      </c>
      <c r="E29" s="40">
        <v>9.58</v>
      </c>
      <c r="F29" s="40">
        <v>11.59</v>
      </c>
      <c r="G29" s="60">
        <f>D29*F29</f>
        <v>4514.7686000000003</v>
      </c>
      <c r="H29" s="298" t="s">
        <v>546</v>
      </c>
      <c r="I29" s="50"/>
      <c r="J29" s="26"/>
      <c r="K29" s="27"/>
      <c r="L29" s="28"/>
      <c r="M29" s="28"/>
      <c r="N29" s="28"/>
      <c r="O29" s="28"/>
      <c r="P29" s="28"/>
      <c r="Q29" s="28"/>
      <c r="R29" s="28"/>
      <c r="S29" s="28"/>
      <c r="T29" s="28"/>
      <c r="U29" s="28"/>
    </row>
    <row r="30" spans="1:21" ht="22.5" customHeight="1">
      <c r="A30" s="45" t="s">
        <v>182</v>
      </c>
      <c r="B30" s="51" t="s">
        <v>183</v>
      </c>
      <c r="C30" s="39"/>
      <c r="D30" s="40"/>
      <c r="E30" s="40"/>
      <c r="F30" s="40"/>
      <c r="G30" s="60"/>
      <c r="H30" s="61"/>
      <c r="I30" s="50"/>
      <c r="J30" s="36"/>
      <c r="K30" s="27"/>
      <c r="L30" s="28"/>
      <c r="M30" s="28"/>
      <c r="N30" s="28"/>
      <c r="O30" s="28"/>
      <c r="P30" s="28"/>
      <c r="Q30" s="28"/>
      <c r="R30" s="28"/>
      <c r="S30" s="28"/>
      <c r="T30" s="28"/>
      <c r="U30" s="28"/>
    </row>
    <row r="31" spans="1:21" ht="48.75" customHeight="1">
      <c r="A31" s="45"/>
      <c r="B31" s="38" t="s">
        <v>184</v>
      </c>
      <c r="C31" s="39" t="s">
        <v>22</v>
      </c>
      <c r="D31" s="40">
        <v>917.1</v>
      </c>
      <c r="E31" s="40">
        <v>8.6</v>
      </c>
      <c r="F31" s="40">
        <v>10.41</v>
      </c>
      <c r="G31" s="60">
        <f>D31*F31</f>
        <v>9547.0110000000004</v>
      </c>
      <c r="H31" s="298" t="s">
        <v>547</v>
      </c>
      <c r="I31" s="50"/>
      <c r="J31" s="26"/>
      <c r="K31" s="27"/>
      <c r="L31" s="28"/>
      <c r="M31" s="28"/>
      <c r="N31" s="28"/>
      <c r="O31" s="28"/>
      <c r="P31" s="28"/>
      <c r="Q31" s="28"/>
      <c r="R31" s="28"/>
      <c r="S31" s="28"/>
      <c r="T31" s="28"/>
      <c r="U31" s="28"/>
    </row>
    <row r="32" spans="1:21" ht="22.5" customHeight="1">
      <c r="A32" s="45" t="s">
        <v>186</v>
      </c>
      <c r="B32" s="51" t="s">
        <v>185</v>
      </c>
      <c r="C32" s="39"/>
      <c r="D32" s="40"/>
      <c r="E32" s="40"/>
      <c r="F32" s="40"/>
      <c r="G32" s="60"/>
      <c r="H32" s="61"/>
      <c r="I32" s="50"/>
      <c r="J32" s="36"/>
      <c r="K32" s="27"/>
      <c r="L32" s="28"/>
      <c r="M32" s="28"/>
      <c r="N32" s="28"/>
      <c r="O32" s="28"/>
      <c r="P32" s="28"/>
      <c r="Q32" s="28"/>
      <c r="R32" s="28"/>
      <c r="S32" s="28"/>
      <c r="T32" s="28"/>
      <c r="U32" s="28"/>
    </row>
    <row r="33" spans="1:21" ht="48.75" customHeight="1">
      <c r="A33" s="45"/>
      <c r="B33" s="38" t="s">
        <v>187</v>
      </c>
      <c r="C33" s="39" t="s">
        <v>22</v>
      </c>
      <c r="D33" s="40">
        <v>502.3</v>
      </c>
      <c r="E33" s="40">
        <v>8.43</v>
      </c>
      <c r="F33" s="40">
        <v>10.199999999999999</v>
      </c>
      <c r="G33" s="60">
        <f>D33*F33</f>
        <v>5123.46</v>
      </c>
      <c r="H33" s="298" t="s">
        <v>548</v>
      </c>
      <c r="I33" s="50"/>
      <c r="J33" s="26"/>
      <c r="K33" s="27"/>
      <c r="L33" s="28"/>
      <c r="M33" s="28"/>
      <c r="N33" s="28"/>
      <c r="O33" s="28"/>
      <c r="P33" s="28"/>
      <c r="Q33" s="28"/>
      <c r="R33" s="28"/>
      <c r="S33" s="28"/>
      <c r="T33" s="28"/>
      <c r="U33" s="28"/>
    </row>
    <row r="34" spans="1:21" ht="36.75" customHeight="1">
      <c r="A34" s="45" t="s">
        <v>188</v>
      </c>
      <c r="B34" s="184" t="s">
        <v>189</v>
      </c>
      <c r="C34" s="39"/>
      <c r="D34" s="40"/>
      <c r="E34" s="40"/>
      <c r="F34" s="40"/>
      <c r="G34" s="60"/>
      <c r="H34" s="252"/>
      <c r="I34" s="251"/>
      <c r="J34" s="26"/>
      <c r="K34" s="27"/>
      <c r="L34" s="28"/>
      <c r="M34" s="28"/>
      <c r="N34" s="28"/>
      <c r="O34" s="28"/>
      <c r="P34" s="28"/>
      <c r="Q34" s="28"/>
      <c r="R34" s="28"/>
      <c r="S34" s="28"/>
      <c r="T34" s="28"/>
      <c r="U34" s="28"/>
    </row>
    <row r="35" spans="1:21" ht="36.75" customHeight="1">
      <c r="A35" s="45"/>
      <c r="B35" s="188" t="s">
        <v>190</v>
      </c>
      <c r="C35" s="185" t="s">
        <v>22</v>
      </c>
      <c r="D35" s="40">
        <v>192.57</v>
      </c>
      <c r="E35" s="40">
        <v>7.2</v>
      </c>
      <c r="F35" s="40">
        <v>8.7100000000000009</v>
      </c>
      <c r="G35" s="60">
        <f>D35*F35</f>
        <v>1677.2847000000002</v>
      </c>
      <c r="H35" s="299" t="s">
        <v>549</v>
      </c>
      <c r="I35" s="71"/>
      <c r="J35" s="183"/>
      <c r="K35" s="181"/>
      <c r="L35" s="181"/>
      <c r="M35" s="181"/>
      <c r="N35" s="181"/>
      <c r="O35" s="181"/>
      <c r="P35" s="181"/>
      <c r="Q35" s="181"/>
      <c r="R35" s="181"/>
      <c r="S35" s="181"/>
      <c r="T35" s="181"/>
      <c r="U35" s="181"/>
    </row>
    <row r="36" spans="1:21" ht="45.75" customHeight="1">
      <c r="A36" s="189" t="s">
        <v>191</v>
      </c>
      <c r="B36" s="190" t="s">
        <v>193</v>
      </c>
      <c r="C36" s="187"/>
      <c r="D36" s="178"/>
      <c r="E36" s="178"/>
      <c r="F36" s="178"/>
      <c r="G36" s="60"/>
      <c r="H36" s="62"/>
      <c r="I36" s="50"/>
      <c r="J36" s="26"/>
      <c r="K36" s="27"/>
      <c r="L36" s="28"/>
      <c r="M36" s="28"/>
      <c r="N36" s="28"/>
      <c r="O36" s="28"/>
      <c r="P36" s="28"/>
      <c r="Q36" s="28"/>
      <c r="R36" s="28"/>
      <c r="S36" s="28"/>
      <c r="T36" s="28"/>
      <c r="U36" s="28"/>
    </row>
    <row r="37" spans="1:21" ht="45.75" customHeight="1">
      <c r="A37" s="189"/>
      <c r="B37" s="188" t="s">
        <v>192</v>
      </c>
      <c r="C37" s="185" t="s">
        <v>22</v>
      </c>
      <c r="D37" s="40">
        <v>109.6</v>
      </c>
      <c r="E37" s="40">
        <v>7.1</v>
      </c>
      <c r="F37" s="40">
        <v>8.59</v>
      </c>
      <c r="G37" s="60">
        <f>D37*F37</f>
        <v>941.46399999999994</v>
      </c>
      <c r="H37" s="298" t="s">
        <v>550</v>
      </c>
      <c r="I37" s="179"/>
      <c r="J37" s="183"/>
      <c r="K37" s="181"/>
      <c r="L37" s="181"/>
      <c r="M37" s="181"/>
      <c r="N37" s="181"/>
      <c r="O37" s="181"/>
      <c r="P37" s="181"/>
      <c r="Q37" s="181"/>
      <c r="R37" s="181"/>
      <c r="S37" s="181"/>
      <c r="T37" s="181"/>
      <c r="U37" s="181"/>
    </row>
    <row r="38" spans="1:21" ht="45.75" customHeight="1">
      <c r="A38" s="189" t="s">
        <v>194</v>
      </c>
      <c r="B38" s="184" t="s">
        <v>195</v>
      </c>
      <c r="C38" s="191"/>
      <c r="D38" s="211"/>
      <c r="E38" s="69"/>
      <c r="F38" s="192"/>
      <c r="G38" s="60"/>
      <c r="H38" s="62"/>
      <c r="I38" s="179"/>
      <c r="J38" s="183"/>
      <c r="K38" s="181"/>
      <c r="L38" s="181"/>
      <c r="M38" s="181"/>
      <c r="N38" s="181"/>
      <c r="O38" s="181"/>
      <c r="P38" s="181"/>
      <c r="Q38" s="181"/>
      <c r="R38" s="181"/>
      <c r="S38" s="181"/>
      <c r="T38" s="181"/>
      <c r="U38" s="181"/>
    </row>
    <row r="39" spans="1:21" ht="45.75" customHeight="1">
      <c r="A39" s="189"/>
      <c r="B39" s="188" t="s">
        <v>196</v>
      </c>
      <c r="C39" s="191" t="s">
        <v>17</v>
      </c>
      <c r="D39" s="211">
        <v>50.01</v>
      </c>
      <c r="E39" s="69">
        <v>4.0199999999999996</v>
      </c>
      <c r="F39" s="192">
        <v>4.8600000000000003</v>
      </c>
      <c r="G39" s="60">
        <f>D39*F39</f>
        <v>243.04859999999999</v>
      </c>
      <c r="H39" s="298" t="s">
        <v>551</v>
      </c>
      <c r="I39" s="179"/>
      <c r="J39" s="183"/>
      <c r="K39" s="181"/>
      <c r="L39" s="181"/>
      <c r="M39" s="181"/>
      <c r="N39" s="181"/>
      <c r="O39" s="181"/>
      <c r="P39" s="181"/>
      <c r="Q39" s="181"/>
      <c r="R39" s="181"/>
      <c r="S39" s="181"/>
      <c r="T39" s="181"/>
      <c r="U39" s="181"/>
    </row>
    <row r="40" spans="1:21" ht="45.75" customHeight="1">
      <c r="A40" s="189" t="s">
        <v>197</v>
      </c>
      <c r="B40" s="184" t="s">
        <v>198</v>
      </c>
      <c r="C40" s="191" t="s">
        <v>17</v>
      </c>
      <c r="D40" s="211">
        <v>381.83</v>
      </c>
      <c r="E40" s="69">
        <v>69.760000000000005</v>
      </c>
      <c r="F40" s="192">
        <v>84.4</v>
      </c>
      <c r="G40" s="60">
        <f>D40*F40</f>
        <v>32226.452000000001</v>
      </c>
      <c r="H40" s="298" t="s">
        <v>552</v>
      </c>
      <c r="I40" s="179"/>
      <c r="J40" s="183"/>
      <c r="K40" s="181"/>
      <c r="L40" s="181"/>
      <c r="M40" s="181"/>
      <c r="N40" s="181"/>
      <c r="O40" s="181"/>
      <c r="P40" s="181"/>
      <c r="Q40" s="181"/>
      <c r="R40" s="181"/>
      <c r="S40" s="181"/>
      <c r="T40" s="181"/>
      <c r="U40" s="181"/>
    </row>
    <row r="41" spans="1:21" ht="45.75" customHeight="1">
      <c r="A41" s="189"/>
      <c r="B41" s="188" t="s">
        <v>199</v>
      </c>
      <c r="C41" s="191"/>
      <c r="D41" s="211"/>
      <c r="E41" s="69"/>
      <c r="F41" s="192"/>
      <c r="G41" s="60"/>
      <c r="H41" s="298"/>
      <c r="I41" s="179"/>
      <c r="J41" s="183"/>
      <c r="K41" s="181"/>
      <c r="L41" s="181"/>
      <c r="M41" s="181"/>
      <c r="N41" s="181"/>
      <c r="O41" s="181"/>
      <c r="P41" s="181"/>
      <c r="Q41" s="181"/>
      <c r="R41" s="181"/>
      <c r="S41" s="181"/>
      <c r="T41" s="181"/>
      <c r="U41" s="181"/>
    </row>
    <row r="42" spans="1:21" ht="45.75" customHeight="1">
      <c r="A42" s="189" t="s">
        <v>200</v>
      </c>
      <c r="B42" s="184" t="s">
        <v>201</v>
      </c>
      <c r="C42" s="191" t="s">
        <v>23</v>
      </c>
      <c r="D42" s="211">
        <v>27.67</v>
      </c>
      <c r="E42" s="69">
        <v>637.66999999999996</v>
      </c>
      <c r="F42" s="192">
        <v>771.52</v>
      </c>
      <c r="G42" s="60">
        <f>D42*F42</f>
        <v>21347.9584</v>
      </c>
      <c r="H42" s="298" t="s">
        <v>553</v>
      </c>
      <c r="I42" s="179"/>
      <c r="J42" s="183"/>
      <c r="K42" s="181"/>
      <c r="L42" s="181"/>
      <c r="M42" s="181"/>
      <c r="N42" s="181"/>
      <c r="O42" s="181"/>
      <c r="P42" s="181"/>
      <c r="Q42" s="181"/>
      <c r="R42" s="181"/>
      <c r="S42" s="181"/>
      <c r="T42" s="181"/>
      <c r="U42" s="181"/>
    </row>
    <row r="43" spans="1:21" ht="45.75" customHeight="1">
      <c r="A43" s="189"/>
      <c r="B43" s="188" t="s">
        <v>202</v>
      </c>
      <c r="C43" s="191"/>
      <c r="D43" s="211"/>
      <c r="E43" s="69"/>
      <c r="F43" s="192"/>
      <c r="G43" s="60"/>
      <c r="H43" s="298"/>
      <c r="I43" s="179"/>
      <c r="J43" s="183"/>
      <c r="K43" s="181"/>
      <c r="L43" s="181"/>
      <c r="M43" s="181"/>
      <c r="N43" s="181"/>
      <c r="O43" s="181"/>
      <c r="P43" s="181"/>
      <c r="Q43" s="181"/>
      <c r="R43" s="181"/>
      <c r="S43" s="181"/>
      <c r="T43" s="181"/>
      <c r="U43" s="181"/>
    </row>
    <row r="44" spans="1:21" ht="45.75" customHeight="1">
      <c r="A44" s="189" t="s">
        <v>203</v>
      </c>
      <c r="B44" s="184" t="s">
        <v>205</v>
      </c>
      <c r="C44" s="191" t="s">
        <v>17</v>
      </c>
      <c r="D44" s="211">
        <v>329.36</v>
      </c>
      <c r="E44" s="69">
        <v>42.25</v>
      </c>
      <c r="F44" s="192">
        <v>51.12</v>
      </c>
      <c r="G44" s="60">
        <f>D44*F44</f>
        <v>16836.8832</v>
      </c>
      <c r="H44" s="240" t="s">
        <v>512</v>
      </c>
      <c r="I44" s="179"/>
      <c r="J44" s="183"/>
      <c r="K44" s="181"/>
      <c r="L44" s="181"/>
      <c r="M44" s="181"/>
      <c r="N44" s="181"/>
      <c r="O44" s="181"/>
      <c r="P44" s="181"/>
      <c r="Q44" s="181"/>
      <c r="R44" s="181"/>
      <c r="S44" s="181"/>
      <c r="T44" s="181"/>
      <c r="U44" s="181"/>
    </row>
    <row r="45" spans="1:21" ht="45.75" customHeight="1">
      <c r="A45" s="189"/>
      <c r="B45" s="188" t="s">
        <v>204</v>
      </c>
      <c r="C45" s="191"/>
      <c r="D45" s="211"/>
      <c r="E45" s="69"/>
      <c r="F45" s="192"/>
      <c r="G45" s="60"/>
      <c r="H45" s="298"/>
      <c r="I45" s="179"/>
      <c r="J45" s="183"/>
      <c r="K45" s="181"/>
      <c r="L45" s="181"/>
      <c r="M45" s="181"/>
      <c r="N45" s="181"/>
      <c r="O45" s="181"/>
      <c r="P45" s="181"/>
      <c r="Q45" s="181"/>
      <c r="R45" s="181"/>
      <c r="S45" s="181"/>
      <c r="T45" s="181"/>
      <c r="U45" s="181"/>
    </row>
    <row r="46" spans="1:21" ht="18.75" customHeight="1">
      <c r="A46" s="207" t="s">
        <v>206</v>
      </c>
      <c r="B46" s="208" t="s">
        <v>25</v>
      </c>
      <c r="C46" s="314" t="s">
        <v>605</v>
      </c>
      <c r="D46" s="317"/>
      <c r="E46" s="316"/>
      <c r="F46" s="57"/>
      <c r="G46" s="65">
        <f>SUM(G48:G66)</f>
        <v>188111.73030000002</v>
      </c>
      <c r="H46" s="61"/>
      <c r="I46" s="50"/>
      <c r="J46" s="26"/>
      <c r="K46" s="27"/>
      <c r="L46" s="28"/>
      <c r="M46" s="28"/>
      <c r="N46" s="28"/>
      <c r="O46" s="28"/>
      <c r="P46" s="28"/>
      <c r="Q46" s="28"/>
      <c r="R46" s="28"/>
      <c r="S46" s="28"/>
      <c r="T46" s="28"/>
      <c r="U46" s="28"/>
    </row>
    <row r="47" spans="1:21" ht="18.75" customHeight="1">
      <c r="A47" s="209" t="s">
        <v>207</v>
      </c>
      <c r="B47" s="210" t="s">
        <v>180</v>
      </c>
      <c r="C47" s="58"/>
      <c r="D47" s="58"/>
      <c r="E47" s="40"/>
      <c r="F47" s="40"/>
      <c r="G47" s="60"/>
      <c r="H47" s="61"/>
      <c r="I47" s="50"/>
      <c r="J47" s="36"/>
      <c r="K47" s="27"/>
      <c r="L47" s="28"/>
      <c r="M47" s="28"/>
      <c r="N47" s="28"/>
      <c r="O47" s="28"/>
      <c r="P47" s="28"/>
      <c r="Q47" s="28"/>
      <c r="R47" s="28"/>
      <c r="S47" s="28"/>
      <c r="T47" s="28"/>
      <c r="U47" s="28"/>
    </row>
    <row r="48" spans="1:21" ht="100.5" customHeight="1">
      <c r="A48" s="45"/>
      <c r="B48" s="38" t="s">
        <v>181</v>
      </c>
      <c r="C48" s="39" t="s">
        <v>22</v>
      </c>
      <c r="D48" s="59">
        <v>1506.72</v>
      </c>
      <c r="E48" s="40">
        <v>9.58</v>
      </c>
      <c r="F48" s="40">
        <v>11.59</v>
      </c>
      <c r="G48" s="60">
        <f>D48*F48</f>
        <v>17462.8848</v>
      </c>
      <c r="H48" s="298" t="s">
        <v>554</v>
      </c>
      <c r="I48" s="50"/>
      <c r="J48" s="26"/>
      <c r="K48" s="27"/>
      <c r="L48" s="28"/>
      <c r="M48" s="28"/>
      <c r="N48" s="28"/>
      <c r="O48" s="28"/>
      <c r="P48" s="28"/>
      <c r="Q48" s="28"/>
      <c r="R48" s="28"/>
      <c r="S48" s="28"/>
      <c r="T48" s="28"/>
      <c r="U48" s="28"/>
    </row>
    <row r="49" spans="1:21" ht="18.75" customHeight="1">
      <c r="A49" s="45"/>
      <c r="B49" s="51"/>
      <c r="C49" s="39"/>
      <c r="D49" s="59"/>
      <c r="E49" s="40"/>
      <c r="F49" s="40"/>
      <c r="G49" s="60"/>
      <c r="H49" s="61"/>
      <c r="I49" s="50"/>
      <c r="J49" s="26"/>
      <c r="K49" s="27"/>
      <c r="L49" s="28"/>
      <c r="M49" s="28"/>
      <c r="N49" s="28"/>
      <c r="O49" s="28"/>
      <c r="P49" s="28"/>
      <c r="Q49" s="28"/>
      <c r="R49" s="28"/>
      <c r="S49" s="28"/>
      <c r="T49" s="28"/>
      <c r="U49" s="28"/>
    </row>
    <row r="50" spans="1:21" ht="31.5" customHeight="1">
      <c r="A50" s="189" t="s">
        <v>208</v>
      </c>
      <c r="B50" s="214" t="s">
        <v>209</v>
      </c>
      <c r="C50" s="39"/>
      <c r="D50" s="59"/>
      <c r="E50" s="40"/>
      <c r="F50" s="40"/>
      <c r="G50" s="60"/>
      <c r="H50" s="62"/>
      <c r="I50" s="50"/>
      <c r="J50" s="26"/>
      <c r="K50" s="27"/>
      <c r="L50" s="28"/>
      <c r="M50" s="28"/>
      <c r="N50" s="28"/>
      <c r="O50" s="28"/>
      <c r="P50" s="28"/>
      <c r="Q50" s="28"/>
      <c r="R50" s="28"/>
      <c r="S50" s="28"/>
      <c r="T50" s="28"/>
      <c r="U50" s="28"/>
    </row>
    <row r="51" spans="1:21" ht="72.75" customHeight="1">
      <c r="A51" s="45"/>
      <c r="B51" s="38" t="s">
        <v>210</v>
      </c>
      <c r="C51" s="185" t="s">
        <v>22</v>
      </c>
      <c r="D51" s="59">
        <v>1175.0999999999999</v>
      </c>
      <c r="E51" s="40">
        <v>9.4</v>
      </c>
      <c r="F51" s="40">
        <v>11.37</v>
      </c>
      <c r="G51" s="60">
        <f t="shared" ref="G51:G52" si="0">D51*F51</f>
        <v>13360.886999999999</v>
      </c>
      <c r="H51" s="298" t="s">
        <v>555</v>
      </c>
      <c r="I51" s="63"/>
      <c r="J51" s="36"/>
      <c r="K51" s="27"/>
      <c r="L51" s="28"/>
      <c r="M51" s="28"/>
      <c r="N51" s="28"/>
      <c r="O51" s="28"/>
      <c r="P51" s="28"/>
      <c r="Q51" s="28"/>
      <c r="R51" s="28"/>
      <c r="S51" s="28"/>
      <c r="T51" s="28"/>
      <c r="U51" s="28"/>
    </row>
    <row r="52" spans="1:21" ht="69" customHeight="1">
      <c r="A52" s="189" t="s">
        <v>211</v>
      </c>
      <c r="B52" s="190" t="s">
        <v>183</v>
      </c>
      <c r="C52" s="185" t="s">
        <v>22</v>
      </c>
      <c r="D52" s="59">
        <v>1202.5</v>
      </c>
      <c r="E52" s="40">
        <v>8.6</v>
      </c>
      <c r="F52" s="40">
        <v>10.41</v>
      </c>
      <c r="G52" s="60">
        <f t="shared" si="0"/>
        <v>12518.025</v>
      </c>
      <c r="H52" s="298" t="s">
        <v>556</v>
      </c>
      <c r="I52" s="50"/>
      <c r="J52" s="26"/>
      <c r="K52" s="27"/>
      <c r="L52" s="28"/>
      <c r="M52" s="28"/>
      <c r="N52" s="28"/>
      <c r="O52" s="28"/>
      <c r="P52" s="28"/>
      <c r="Q52" s="28"/>
      <c r="R52" s="28"/>
      <c r="S52" s="28"/>
      <c r="T52" s="28"/>
      <c r="U52" s="28"/>
    </row>
    <row r="53" spans="1:21" ht="32.25" customHeight="1">
      <c r="A53" s="45"/>
      <c r="B53" s="186" t="s">
        <v>184</v>
      </c>
      <c r="C53" s="39"/>
      <c r="D53" s="59"/>
      <c r="E53" s="40"/>
      <c r="F53" s="40"/>
      <c r="G53" s="60"/>
      <c r="H53" s="298" t="s">
        <v>21</v>
      </c>
      <c r="I53" s="50"/>
      <c r="J53" s="26"/>
      <c r="K53" s="27"/>
      <c r="L53" s="28"/>
      <c r="M53" s="28"/>
      <c r="N53" s="28"/>
      <c r="O53" s="28"/>
      <c r="P53" s="28"/>
      <c r="Q53" s="28"/>
      <c r="R53" s="28"/>
      <c r="S53" s="28"/>
      <c r="T53" s="28"/>
      <c r="U53" s="28"/>
    </row>
    <row r="54" spans="1:21" ht="27" customHeight="1">
      <c r="A54" s="189" t="s">
        <v>212</v>
      </c>
      <c r="B54" s="214" t="s">
        <v>185</v>
      </c>
      <c r="C54" s="185" t="s">
        <v>22</v>
      </c>
      <c r="D54" s="215">
        <v>977.99</v>
      </c>
      <c r="E54" s="40">
        <v>8.43</v>
      </c>
      <c r="F54" s="40">
        <v>10.199999999999999</v>
      </c>
      <c r="G54" s="60">
        <f>D54*F54</f>
        <v>9975.4979999999996</v>
      </c>
      <c r="H54" s="298" t="s">
        <v>557</v>
      </c>
      <c r="I54" s="50"/>
      <c r="J54" s="26"/>
      <c r="K54" s="27"/>
      <c r="L54" s="28"/>
      <c r="M54" s="28"/>
      <c r="N54" s="28"/>
      <c r="O54" s="28"/>
      <c r="P54" s="28"/>
      <c r="Q54" s="28"/>
      <c r="R54" s="28"/>
      <c r="S54" s="28"/>
      <c r="T54" s="28"/>
      <c r="U54" s="28"/>
    </row>
    <row r="55" spans="1:21" ht="18.75" customHeight="1">
      <c r="A55" s="45"/>
      <c r="B55" s="38"/>
      <c r="C55" s="39"/>
      <c r="D55" s="59"/>
      <c r="E55" s="40"/>
      <c r="F55" s="40"/>
      <c r="G55" s="60"/>
      <c r="H55" s="61"/>
      <c r="I55" s="50"/>
      <c r="J55" s="26"/>
      <c r="K55" s="27"/>
      <c r="L55" s="28"/>
      <c r="M55" s="28"/>
      <c r="N55" s="28"/>
      <c r="O55" s="28"/>
      <c r="P55" s="28"/>
      <c r="Q55" s="28"/>
      <c r="R55" s="28"/>
      <c r="S55" s="28"/>
      <c r="T55" s="28"/>
      <c r="U55" s="28"/>
    </row>
    <row r="56" spans="1:21" ht="31.5" customHeight="1">
      <c r="A56" s="45"/>
      <c r="B56" s="186" t="s">
        <v>187</v>
      </c>
      <c r="C56" s="39"/>
      <c r="D56" s="59"/>
      <c r="E56" s="40"/>
      <c r="F56" s="40"/>
      <c r="G56" s="60"/>
      <c r="H56" s="61"/>
      <c r="I56" s="50"/>
      <c r="J56" s="36"/>
      <c r="K56" s="27"/>
      <c r="L56" s="28"/>
      <c r="M56" s="28"/>
      <c r="N56" s="28"/>
      <c r="O56" s="28"/>
      <c r="P56" s="28"/>
      <c r="Q56" s="28"/>
      <c r="R56" s="28"/>
      <c r="S56" s="28"/>
      <c r="T56" s="28"/>
      <c r="U56" s="28"/>
    </row>
    <row r="57" spans="1:21" ht="40.5" customHeight="1">
      <c r="A57" s="189" t="s">
        <v>213</v>
      </c>
      <c r="B57" s="190" t="s">
        <v>189</v>
      </c>
      <c r="C57" s="185" t="s">
        <v>22</v>
      </c>
      <c r="D57" s="195">
        <v>297.3</v>
      </c>
      <c r="E57" s="40">
        <v>7.2</v>
      </c>
      <c r="F57" s="40">
        <v>8.7100000000000009</v>
      </c>
      <c r="G57" s="60">
        <f>D57*F57</f>
        <v>2589.4830000000002</v>
      </c>
      <c r="H57" s="298" t="s">
        <v>558</v>
      </c>
      <c r="I57" s="63"/>
      <c r="J57" s="26"/>
      <c r="K57" s="27"/>
      <c r="L57" s="28"/>
      <c r="M57" s="28"/>
      <c r="N57" s="28"/>
      <c r="O57" s="28"/>
      <c r="P57" s="28"/>
      <c r="Q57" s="28"/>
      <c r="R57" s="28"/>
      <c r="S57" s="28"/>
      <c r="T57" s="28"/>
      <c r="U57" s="28"/>
    </row>
    <row r="58" spans="1:21" ht="35.25" customHeight="1">
      <c r="A58" s="45"/>
      <c r="B58" s="38" t="s">
        <v>190</v>
      </c>
      <c r="C58" s="39"/>
      <c r="D58" s="59"/>
      <c r="E58" s="40"/>
      <c r="F58" s="40"/>
      <c r="G58" s="60"/>
      <c r="H58" s="61"/>
      <c r="I58" s="50"/>
      <c r="J58" s="26"/>
      <c r="K58" s="27"/>
      <c r="L58" s="28"/>
      <c r="M58" s="28"/>
      <c r="N58" s="28"/>
      <c r="O58" s="28"/>
      <c r="P58" s="28"/>
      <c r="Q58" s="28"/>
      <c r="R58" s="28"/>
      <c r="S58" s="28"/>
      <c r="T58" s="28"/>
      <c r="U58" s="28"/>
    </row>
    <row r="59" spans="1:21" ht="62.25" customHeight="1">
      <c r="A59" s="189" t="s">
        <v>214</v>
      </c>
      <c r="B59" s="190" t="s">
        <v>193</v>
      </c>
      <c r="C59" s="185" t="s">
        <v>22</v>
      </c>
      <c r="D59" s="59">
        <v>10.4</v>
      </c>
      <c r="E59" s="40">
        <v>7.1</v>
      </c>
      <c r="F59" s="40">
        <v>8.59</v>
      </c>
      <c r="G59" s="60">
        <f>D59*F59</f>
        <v>89.335999999999999</v>
      </c>
      <c r="H59" s="300" t="s">
        <v>559</v>
      </c>
      <c r="I59" s="71"/>
      <c r="J59" s="36"/>
      <c r="K59" s="27"/>
      <c r="L59" s="28"/>
      <c r="M59" s="28"/>
      <c r="N59" s="28"/>
      <c r="O59" s="28"/>
      <c r="P59" s="28"/>
      <c r="Q59" s="28"/>
      <c r="R59" s="28"/>
      <c r="S59" s="28"/>
      <c r="T59" s="28"/>
      <c r="U59" s="28"/>
    </row>
    <row r="60" spans="1:21" ht="35.25" customHeight="1">
      <c r="A60" s="189"/>
      <c r="B60" s="188" t="s">
        <v>192</v>
      </c>
      <c r="C60" s="187"/>
      <c r="D60" s="216"/>
      <c r="E60" s="178"/>
      <c r="F60" s="178"/>
      <c r="G60" s="60"/>
      <c r="H60" s="61"/>
      <c r="I60" s="71"/>
      <c r="J60" s="180"/>
      <c r="K60" s="181"/>
      <c r="L60" s="181"/>
      <c r="M60" s="181"/>
      <c r="N60" s="181"/>
      <c r="O60" s="181"/>
      <c r="P60" s="181"/>
      <c r="Q60" s="181"/>
      <c r="R60" s="181"/>
      <c r="S60" s="181"/>
      <c r="T60" s="181"/>
      <c r="U60" s="181"/>
    </row>
    <row r="61" spans="1:21" ht="42" customHeight="1">
      <c r="A61" s="189" t="s">
        <v>215</v>
      </c>
      <c r="B61" s="190" t="s">
        <v>198</v>
      </c>
      <c r="C61" s="39" t="s">
        <v>36</v>
      </c>
      <c r="D61" s="59">
        <v>874.65</v>
      </c>
      <c r="E61" s="40">
        <v>69.760000000000005</v>
      </c>
      <c r="F61" s="40">
        <v>84.4</v>
      </c>
      <c r="G61" s="60">
        <f>D61*F61</f>
        <v>73820.460000000006</v>
      </c>
      <c r="H61" s="298" t="s">
        <v>560</v>
      </c>
      <c r="I61" s="50"/>
      <c r="J61" s="26"/>
      <c r="K61" s="27"/>
      <c r="L61" s="28"/>
      <c r="M61" s="28"/>
      <c r="N61" s="28"/>
      <c r="O61" s="28"/>
      <c r="P61" s="28"/>
      <c r="Q61" s="28"/>
      <c r="R61" s="28"/>
      <c r="S61" s="28"/>
      <c r="T61" s="28"/>
      <c r="U61" s="28"/>
    </row>
    <row r="62" spans="1:21" ht="42.75" customHeight="1">
      <c r="A62" s="45"/>
      <c r="B62" s="38" t="s">
        <v>199</v>
      </c>
      <c r="C62" s="39"/>
      <c r="D62" s="59"/>
      <c r="E62" s="40"/>
      <c r="F62" s="40"/>
      <c r="G62" s="60"/>
      <c r="H62" s="61"/>
      <c r="I62" s="50"/>
      <c r="J62" s="26"/>
      <c r="K62" s="27"/>
      <c r="L62" s="28"/>
      <c r="M62" s="28"/>
      <c r="N62" s="28"/>
      <c r="O62" s="28"/>
      <c r="P62" s="28"/>
      <c r="Q62" s="28"/>
      <c r="R62" s="28"/>
      <c r="S62" s="28"/>
      <c r="T62" s="28"/>
      <c r="U62" s="28"/>
    </row>
    <row r="63" spans="1:21" ht="18.75" customHeight="1">
      <c r="A63" s="189" t="s">
        <v>216</v>
      </c>
      <c r="B63" s="190" t="s">
        <v>217</v>
      </c>
      <c r="C63" s="185" t="s">
        <v>23</v>
      </c>
      <c r="D63" s="59">
        <v>68.95</v>
      </c>
      <c r="E63" s="40">
        <v>698.79</v>
      </c>
      <c r="F63" s="40">
        <v>845.47</v>
      </c>
      <c r="G63" s="60">
        <f>D63*F63</f>
        <v>58295.156500000005</v>
      </c>
      <c r="H63" s="300" t="s">
        <v>561</v>
      </c>
      <c r="I63" s="71"/>
      <c r="J63" s="36"/>
      <c r="K63" s="27"/>
      <c r="L63" s="28"/>
      <c r="M63" s="28"/>
      <c r="N63" s="28"/>
      <c r="O63" s="28"/>
      <c r="P63" s="28"/>
      <c r="Q63" s="28"/>
      <c r="R63" s="28"/>
      <c r="S63" s="28"/>
      <c r="T63" s="28"/>
      <c r="U63" s="28"/>
    </row>
    <row r="64" spans="1:21" ht="81" customHeight="1">
      <c r="A64" s="45"/>
      <c r="B64" s="186" t="s">
        <v>218</v>
      </c>
      <c r="C64" s="39"/>
      <c r="D64" s="195"/>
      <c r="E64" s="40"/>
      <c r="F64" s="40"/>
      <c r="G64" s="60"/>
      <c r="H64" s="61"/>
      <c r="I64" s="50"/>
      <c r="J64" s="26"/>
      <c r="K64" s="27"/>
      <c r="L64" s="28"/>
      <c r="M64" s="28"/>
      <c r="N64" s="28"/>
      <c r="O64" s="28"/>
      <c r="P64" s="28"/>
      <c r="Q64" s="28"/>
      <c r="R64" s="28"/>
      <c r="S64" s="28"/>
      <c r="T64" s="28"/>
      <c r="U64" s="28"/>
    </row>
    <row r="65" spans="1:21" ht="18.75" customHeight="1">
      <c r="A65" s="45"/>
      <c r="B65" s="38"/>
      <c r="C65" s="39"/>
      <c r="D65" s="59"/>
      <c r="E65" s="40"/>
      <c r="F65" s="40"/>
      <c r="G65" s="60"/>
      <c r="H65" s="61"/>
      <c r="I65" s="50"/>
      <c r="J65" s="26"/>
      <c r="K65" s="27"/>
      <c r="L65" s="28"/>
      <c r="M65" s="28"/>
      <c r="N65" s="28"/>
      <c r="O65" s="28"/>
      <c r="P65" s="28"/>
      <c r="Q65" s="28"/>
      <c r="R65" s="28"/>
      <c r="S65" s="28"/>
      <c r="T65" s="28"/>
      <c r="U65" s="28"/>
    </row>
    <row r="66" spans="1:21" ht="18.75" customHeight="1">
      <c r="A66" s="45"/>
      <c r="B66" s="38"/>
      <c r="C66" s="39"/>
      <c r="D66" s="59"/>
      <c r="E66" s="40"/>
      <c r="F66" s="40"/>
      <c r="G66" s="60"/>
      <c r="H66" s="61"/>
      <c r="I66" s="50"/>
      <c r="J66" s="26"/>
      <c r="K66" s="27"/>
      <c r="L66" s="28"/>
      <c r="M66" s="28"/>
      <c r="N66" s="28"/>
      <c r="O66" s="28"/>
      <c r="P66" s="28"/>
      <c r="Q66" s="28"/>
      <c r="R66" s="28"/>
      <c r="S66" s="28"/>
      <c r="T66" s="28"/>
      <c r="U66" s="28"/>
    </row>
    <row r="67" spans="1:21" ht="18" customHeight="1">
      <c r="A67" s="72"/>
      <c r="B67" s="75"/>
      <c r="C67" s="39"/>
      <c r="D67" s="59"/>
      <c r="E67" s="40"/>
      <c r="F67" s="40"/>
      <c r="G67" s="60"/>
      <c r="H67" s="61"/>
      <c r="I67" s="50"/>
      <c r="J67" s="26"/>
      <c r="K67" s="27"/>
      <c r="L67" s="28"/>
      <c r="M67" s="28"/>
      <c r="N67" s="28"/>
      <c r="O67" s="28"/>
      <c r="P67" s="28"/>
      <c r="Q67" s="28"/>
      <c r="R67" s="28"/>
      <c r="S67" s="28"/>
      <c r="T67" s="28"/>
      <c r="U67" s="28"/>
    </row>
    <row r="68" spans="1:21" ht="18.75" customHeight="1">
      <c r="A68" s="207" t="s">
        <v>219</v>
      </c>
      <c r="B68" s="208" t="s">
        <v>221</v>
      </c>
      <c r="C68" s="314" t="s">
        <v>605</v>
      </c>
      <c r="D68" s="315"/>
      <c r="E68" s="316"/>
      <c r="F68" s="57"/>
      <c r="G68" s="65">
        <f>SUM(G70:G70)</f>
        <v>48341.767999999996</v>
      </c>
      <c r="H68" s="61"/>
      <c r="I68" s="50"/>
      <c r="J68" s="26"/>
      <c r="K68" s="27"/>
      <c r="L68" s="28"/>
      <c r="M68" s="28"/>
      <c r="N68" s="28"/>
      <c r="O68" s="28"/>
      <c r="P68" s="28"/>
      <c r="Q68" s="28"/>
      <c r="R68" s="28"/>
      <c r="S68" s="28"/>
      <c r="T68" s="28"/>
      <c r="U68" s="28"/>
    </row>
    <row r="69" spans="1:21" ht="18.75" customHeight="1">
      <c r="A69" s="209" t="s">
        <v>220</v>
      </c>
      <c r="B69" s="210" t="s">
        <v>222</v>
      </c>
      <c r="C69" s="76"/>
      <c r="D69" s="77"/>
      <c r="E69" s="66"/>
      <c r="F69" s="40"/>
      <c r="G69" s="60"/>
      <c r="H69" s="61"/>
      <c r="I69" s="50"/>
      <c r="J69" s="26"/>
      <c r="K69" s="27"/>
      <c r="L69" s="28"/>
      <c r="M69" s="28"/>
      <c r="N69" s="28"/>
      <c r="O69" s="28"/>
      <c r="P69" s="28"/>
      <c r="Q69" s="28"/>
      <c r="R69" s="28"/>
      <c r="S69" s="28"/>
      <c r="T69" s="28"/>
      <c r="U69" s="28"/>
    </row>
    <row r="70" spans="1:21" ht="106.5" customHeight="1">
      <c r="A70" s="45"/>
      <c r="B70" s="38" t="s">
        <v>223</v>
      </c>
      <c r="C70" s="39" t="s">
        <v>36</v>
      </c>
      <c r="D70" s="195">
        <v>712.48</v>
      </c>
      <c r="E70" s="40">
        <v>56.08</v>
      </c>
      <c r="F70" s="40">
        <v>67.849999999999994</v>
      </c>
      <c r="G70" s="60">
        <f>D70*F70</f>
        <v>48341.767999999996</v>
      </c>
      <c r="H70" s="240" t="s">
        <v>513</v>
      </c>
      <c r="I70" s="50"/>
      <c r="J70" s="26"/>
      <c r="K70" s="27"/>
      <c r="L70" s="28"/>
      <c r="M70" s="28"/>
      <c r="N70" s="28"/>
      <c r="O70" s="28"/>
      <c r="P70" s="28"/>
      <c r="Q70" s="28"/>
      <c r="R70" s="28"/>
      <c r="S70" s="28"/>
      <c r="T70" s="28"/>
      <c r="U70" s="28"/>
    </row>
    <row r="71" spans="1:21" ht="18" customHeight="1">
      <c r="A71" s="72"/>
      <c r="B71" s="75"/>
      <c r="C71" s="39"/>
      <c r="D71" s="39"/>
      <c r="E71" s="40"/>
      <c r="F71" s="40"/>
      <c r="G71" s="60"/>
      <c r="H71" s="241"/>
      <c r="I71" s="50"/>
      <c r="J71" s="26"/>
      <c r="K71" s="27"/>
      <c r="L71" s="28"/>
      <c r="M71" s="28"/>
      <c r="N71" s="28"/>
      <c r="O71" s="28"/>
      <c r="P71" s="28"/>
      <c r="Q71" s="28"/>
      <c r="R71" s="28"/>
      <c r="S71" s="28"/>
      <c r="T71" s="28"/>
      <c r="U71" s="28"/>
    </row>
    <row r="72" spans="1:21" ht="18.75" customHeight="1">
      <c r="A72" s="207" t="s">
        <v>225</v>
      </c>
      <c r="B72" s="208" t="s">
        <v>224</v>
      </c>
      <c r="C72" s="314" t="s">
        <v>605</v>
      </c>
      <c r="D72" s="315"/>
      <c r="E72" s="316"/>
      <c r="F72" s="57"/>
      <c r="G72" s="65">
        <f>SUM(G73:G92)</f>
        <v>225397.9889</v>
      </c>
      <c r="H72" s="61"/>
      <c r="I72" s="50"/>
      <c r="J72" s="26"/>
      <c r="K72" s="27"/>
      <c r="L72" s="28"/>
      <c r="M72" s="28"/>
      <c r="N72" s="28"/>
      <c r="O72" s="28"/>
      <c r="P72" s="28"/>
      <c r="Q72" s="28"/>
      <c r="R72" s="28"/>
      <c r="S72" s="28"/>
      <c r="T72" s="28"/>
      <c r="U72" s="28"/>
    </row>
    <row r="73" spans="1:21" ht="18.75" customHeight="1">
      <c r="A73" s="45"/>
      <c r="B73" s="38"/>
      <c r="C73" s="58"/>
      <c r="D73" s="77"/>
      <c r="E73" s="40"/>
      <c r="F73" s="40"/>
      <c r="G73" s="60"/>
      <c r="H73" s="61"/>
      <c r="I73" s="50"/>
      <c r="J73" s="26"/>
      <c r="K73" s="27"/>
      <c r="L73" s="28"/>
      <c r="M73" s="28"/>
      <c r="N73" s="28"/>
      <c r="O73" s="28"/>
      <c r="P73" s="28"/>
      <c r="Q73" s="28"/>
      <c r="R73" s="28"/>
      <c r="S73" s="28"/>
      <c r="T73" s="28"/>
      <c r="U73" s="28"/>
    </row>
    <row r="74" spans="1:21" ht="30.75" customHeight="1">
      <c r="A74" s="189" t="s">
        <v>226</v>
      </c>
      <c r="B74" s="190" t="s">
        <v>227</v>
      </c>
      <c r="C74" s="39"/>
      <c r="D74" s="59"/>
      <c r="E74" s="40"/>
      <c r="F74" s="40"/>
      <c r="G74" s="60"/>
      <c r="H74" s="61"/>
      <c r="I74" s="50"/>
      <c r="J74" s="36"/>
      <c r="K74" s="293"/>
      <c r="L74" s="284"/>
      <c r="M74" s="284"/>
      <c r="N74" s="285"/>
      <c r="O74" s="28"/>
      <c r="P74" s="28"/>
      <c r="Q74" s="28"/>
      <c r="R74" s="28"/>
      <c r="S74" s="28"/>
      <c r="T74" s="28"/>
      <c r="U74" s="28"/>
    </row>
    <row r="75" spans="1:21" ht="59.25" customHeight="1">
      <c r="A75" s="45"/>
      <c r="B75" s="186" t="s">
        <v>228</v>
      </c>
      <c r="C75" s="39" t="s">
        <v>17</v>
      </c>
      <c r="D75" s="59">
        <v>623.30999999999995</v>
      </c>
      <c r="E75" s="40">
        <v>3.39</v>
      </c>
      <c r="F75" s="40">
        <v>4.0999999999999996</v>
      </c>
      <c r="G75" s="60">
        <f>D75*F75</f>
        <v>2555.5709999999995</v>
      </c>
      <c r="H75" s="240" t="s">
        <v>514</v>
      </c>
      <c r="I75" s="50"/>
      <c r="J75" s="26"/>
      <c r="K75" s="27"/>
      <c r="L75" s="28"/>
      <c r="M75" s="28"/>
      <c r="N75" s="28"/>
      <c r="O75" s="28"/>
      <c r="P75" s="28"/>
      <c r="Q75" s="28"/>
      <c r="R75" s="28"/>
      <c r="S75" s="28"/>
      <c r="T75" s="28"/>
      <c r="U75" s="28"/>
    </row>
    <row r="76" spans="1:21" ht="13.5" customHeight="1">
      <c r="A76" s="189" t="s">
        <v>230</v>
      </c>
      <c r="B76" s="190" t="s">
        <v>231</v>
      </c>
      <c r="C76" s="185"/>
      <c r="D76" s="59"/>
      <c r="E76" s="40"/>
      <c r="F76" s="40"/>
      <c r="G76" s="60"/>
      <c r="H76" s="61"/>
      <c r="I76" s="50"/>
      <c r="J76" s="26"/>
      <c r="K76" s="27"/>
      <c r="L76" s="28"/>
      <c r="M76" s="28"/>
      <c r="N76" s="28"/>
      <c r="O76" s="28"/>
      <c r="P76" s="28"/>
      <c r="Q76" s="28"/>
      <c r="R76" s="28"/>
      <c r="S76" s="28"/>
      <c r="T76" s="28"/>
      <c r="U76" s="28"/>
    </row>
    <row r="77" spans="1:21" ht="18.75" customHeight="1">
      <c r="A77" s="45"/>
      <c r="B77" s="51"/>
      <c r="C77" s="185" t="s">
        <v>17</v>
      </c>
      <c r="D77" s="59">
        <v>623.30999999999995</v>
      </c>
      <c r="E77" s="40">
        <v>66.16</v>
      </c>
      <c r="F77" s="40">
        <v>80.05</v>
      </c>
      <c r="G77" s="60">
        <f>D77*F77</f>
        <v>49895.965499999991</v>
      </c>
      <c r="H77" s="240" t="s">
        <v>514</v>
      </c>
      <c r="I77" s="50"/>
      <c r="J77" s="26"/>
      <c r="K77" s="27"/>
      <c r="L77" s="28"/>
      <c r="M77" s="28"/>
      <c r="N77" s="28"/>
      <c r="O77" s="28"/>
      <c r="P77" s="28"/>
      <c r="Q77" s="28"/>
      <c r="R77" s="28"/>
      <c r="S77" s="28"/>
      <c r="T77" s="28"/>
      <c r="U77" s="28"/>
    </row>
    <row r="78" spans="1:21" ht="48.75" customHeight="1">
      <c r="A78" s="45"/>
      <c r="B78" s="186" t="s">
        <v>232</v>
      </c>
      <c r="C78" s="39"/>
      <c r="D78" s="59"/>
      <c r="E78" s="40"/>
      <c r="F78" s="40"/>
      <c r="G78" s="60"/>
      <c r="H78" s="61"/>
      <c r="I78" s="50"/>
      <c r="J78" s="26"/>
      <c r="K78" s="27"/>
      <c r="L78" s="28"/>
      <c r="M78" s="28"/>
      <c r="N78" s="28"/>
      <c r="O78" s="28"/>
      <c r="P78" s="28"/>
      <c r="Q78" s="28"/>
      <c r="R78" s="28"/>
      <c r="S78" s="28"/>
      <c r="T78" s="28"/>
      <c r="U78" s="28"/>
    </row>
    <row r="79" spans="1:21" ht="42" customHeight="1">
      <c r="A79" s="189" t="s">
        <v>233</v>
      </c>
      <c r="B79" s="190" t="s">
        <v>234</v>
      </c>
      <c r="C79" s="185" t="s">
        <v>17</v>
      </c>
      <c r="D79" s="59">
        <v>1424.96</v>
      </c>
      <c r="E79" s="40">
        <v>15.75</v>
      </c>
      <c r="F79" s="40">
        <v>19.059999999999999</v>
      </c>
      <c r="G79" s="60">
        <f>D79*F79</f>
        <v>27159.7376</v>
      </c>
      <c r="H79" s="240" t="s">
        <v>515</v>
      </c>
      <c r="I79" s="50"/>
      <c r="J79" s="26"/>
      <c r="K79" s="27"/>
      <c r="L79" s="28"/>
      <c r="M79" s="28"/>
      <c r="N79" s="28"/>
      <c r="O79" s="28"/>
      <c r="P79" s="28"/>
      <c r="Q79" s="28"/>
      <c r="R79" s="28"/>
      <c r="S79" s="28"/>
      <c r="T79" s="28"/>
      <c r="U79" s="28"/>
    </row>
    <row r="80" spans="1:21" ht="49.5" customHeight="1">
      <c r="A80" s="45"/>
      <c r="B80" s="38" t="s">
        <v>235</v>
      </c>
      <c r="C80" s="39"/>
      <c r="D80" s="59"/>
      <c r="E80" s="40"/>
      <c r="F80" s="40"/>
      <c r="G80" s="60"/>
      <c r="H80" s="61"/>
      <c r="I80" s="50"/>
      <c r="J80" s="26"/>
      <c r="K80" s="27"/>
      <c r="L80" s="28"/>
      <c r="M80" s="28"/>
      <c r="N80" s="28"/>
      <c r="O80" s="28"/>
      <c r="P80" s="28"/>
      <c r="Q80" s="28"/>
      <c r="R80" s="28"/>
      <c r="S80" s="28"/>
      <c r="T80" s="28"/>
      <c r="U80" s="28"/>
    </row>
    <row r="81" spans="1:21" ht="35.25" customHeight="1">
      <c r="A81" s="189" t="s">
        <v>236</v>
      </c>
      <c r="B81" s="190" t="s">
        <v>237</v>
      </c>
      <c r="C81" s="185" t="s">
        <v>17</v>
      </c>
      <c r="D81" s="59">
        <v>1424.96</v>
      </c>
      <c r="E81" s="40">
        <v>37.89</v>
      </c>
      <c r="F81" s="40">
        <v>45.84</v>
      </c>
      <c r="G81" s="60">
        <f>D81*F81</f>
        <v>65320.166400000009</v>
      </c>
      <c r="H81" s="242" t="s">
        <v>515</v>
      </c>
      <c r="I81" s="50"/>
      <c r="J81" s="36"/>
      <c r="K81" s="27"/>
      <c r="L81" s="28"/>
      <c r="M81" s="28"/>
      <c r="N81" s="28"/>
      <c r="O81" s="28"/>
      <c r="P81" s="28"/>
      <c r="Q81" s="28"/>
      <c r="R81" s="28"/>
      <c r="S81" s="28"/>
      <c r="T81" s="28"/>
      <c r="U81" s="28"/>
    </row>
    <row r="82" spans="1:21" ht="39" customHeight="1">
      <c r="A82" s="45"/>
      <c r="B82" s="186" t="s">
        <v>238</v>
      </c>
      <c r="C82" s="39"/>
      <c r="D82" s="74"/>
      <c r="E82" s="40"/>
      <c r="F82" s="40"/>
      <c r="G82" s="60"/>
      <c r="H82" s="61"/>
      <c r="I82" s="50"/>
      <c r="J82" s="36"/>
      <c r="K82" s="27"/>
      <c r="L82" s="28"/>
      <c r="M82" s="28"/>
      <c r="N82" s="28"/>
      <c r="O82" s="28"/>
      <c r="P82" s="28"/>
      <c r="Q82" s="28"/>
      <c r="R82" s="28"/>
      <c r="S82" s="28"/>
      <c r="T82" s="28"/>
      <c r="U82" s="28"/>
    </row>
    <row r="83" spans="1:21" ht="18.75" customHeight="1">
      <c r="A83" s="45"/>
      <c r="B83" s="38"/>
      <c r="C83" s="39"/>
      <c r="D83" s="59"/>
      <c r="E83" s="40"/>
      <c r="F83" s="40"/>
      <c r="G83" s="60"/>
      <c r="H83" s="61"/>
      <c r="I83" s="50"/>
      <c r="J83" s="26"/>
      <c r="K83" s="27"/>
      <c r="L83" s="28"/>
      <c r="M83" s="28"/>
      <c r="N83" s="28"/>
      <c r="O83" s="28"/>
      <c r="P83" s="28"/>
      <c r="Q83" s="28"/>
      <c r="R83" s="28"/>
      <c r="S83" s="28"/>
      <c r="T83" s="28"/>
      <c r="U83" s="28"/>
    </row>
    <row r="84" spans="1:21" ht="18.75" customHeight="1">
      <c r="A84" s="189" t="s">
        <v>239</v>
      </c>
      <c r="B84" s="217" t="s">
        <v>240</v>
      </c>
      <c r="C84" s="185" t="s">
        <v>17</v>
      </c>
      <c r="D84" s="215">
        <v>82.51</v>
      </c>
      <c r="E84" s="40">
        <v>29.9</v>
      </c>
      <c r="F84" s="40">
        <v>36.18</v>
      </c>
      <c r="G84" s="60">
        <f>D84*F84</f>
        <v>2985.2118</v>
      </c>
      <c r="H84" s="240" t="s">
        <v>516</v>
      </c>
      <c r="I84" s="50"/>
      <c r="J84" s="26"/>
      <c r="K84" s="27"/>
      <c r="L84" s="28"/>
      <c r="M84" s="28"/>
      <c r="N84" s="28"/>
      <c r="O84" s="28"/>
      <c r="P84" s="28"/>
      <c r="Q84" s="28"/>
      <c r="R84" s="28"/>
      <c r="S84" s="28"/>
      <c r="T84" s="28"/>
      <c r="U84" s="28"/>
    </row>
    <row r="85" spans="1:21" ht="56.25" customHeight="1">
      <c r="A85" s="45"/>
      <c r="B85" s="38" t="s">
        <v>241</v>
      </c>
      <c r="C85" s="39"/>
      <c r="D85" s="59"/>
      <c r="E85" s="40"/>
      <c r="F85" s="40"/>
      <c r="G85" s="60"/>
      <c r="H85" s="61"/>
      <c r="I85" s="50"/>
      <c r="J85" s="26"/>
      <c r="K85" s="27"/>
      <c r="L85" s="28"/>
      <c r="M85" s="28"/>
      <c r="N85" s="28"/>
      <c r="O85" s="28"/>
      <c r="P85" s="28"/>
      <c r="Q85" s="28"/>
      <c r="R85" s="28"/>
      <c r="S85" s="28"/>
      <c r="T85" s="28"/>
      <c r="U85" s="28"/>
    </row>
    <row r="86" spans="1:21" ht="87" customHeight="1">
      <c r="A86" s="189" t="s">
        <v>242</v>
      </c>
      <c r="B86" s="190" t="s">
        <v>243</v>
      </c>
      <c r="C86" s="185" t="s">
        <v>17</v>
      </c>
      <c r="D86" s="59">
        <v>488.21</v>
      </c>
      <c r="E86" s="40">
        <v>64.55</v>
      </c>
      <c r="F86" s="40">
        <v>78.099999999999994</v>
      </c>
      <c r="G86" s="60">
        <f>D86*F86</f>
        <v>38129.200999999994</v>
      </c>
      <c r="H86" s="243" t="s">
        <v>517</v>
      </c>
      <c r="I86" s="50"/>
      <c r="J86" s="36"/>
      <c r="K86" s="27"/>
      <c r="L86" s="28"/>
      <c r="M86" s="28"/>
      <c r="N86" s="28"/>
      <c r="O86" s="28"/>
      <c r="P86" s="28"/>
      <c r="Q86" s="28"/>
      <c r="R86" s="28"/>
      <c r="S86" s="28"/>
      <c r="T86" s="28"/>
      <c r="U86" s="28"/>
    </row>
    <row r="87" spans="1:21" ht="52.5" customHeight="1">
      <c r="A87" s="45"/>
      <c r="B87" s="73" t="s">
        <v>244</v>
      </c>
      <c r="C87" s="39"/>
      <c r="D87" s="74"/>
      <c r="E87" s="40"/>
      <c r="F87" s="40"/>
      <c r="G87" s="60"/>
      <c r="H87" s="61"/>
      <c r="I87" s="50"/>
      <c r="J87" s="26"/>
      <c r="K87" s="27"/>
      <c r="L87" s="28"/>
      <c r="M87" s="28"/>
      <c r="N87" s="28"/>
      <c r="O87" s="28"/>
      <c r="P87" s="28"/>
      <c r="Q87" s="28"/>
      <c r="R87" s="28"/>
      <c r="S87" s="28"/>
      <c r="T87" s="28"/>
      <c r="U87" s="28"/>
    </row>
    <row r="88" spans="1:21" ht="63" customHeight="1">
      <c r="A88" s="189" t="s">
        <v>245</v>
      </c>
      <c r="B88" s="190" t="s">
        <v>246</v>
      </c>
      <c r="C88" s="185" t="s">
        <v>17</v>
      </c>
      <c r="D88" s="59">
        <v>279.45999999999998</v>
      </c>
      <c r="E88" s="40">
        <v>14.57</v>
      </c>
      <c r="F88" s="40">
        <v>17.63</v>
      </c>
      <c r="G88" s="60">
        <f>D88*F88</f>
        <v>4926.8797999999997</v>
      </c>
      <c r="H88" s="243" t="s">
        <v>518</v>
      </c>
      <c r="I88" s="50"/>
      <c r="J88" s="26"/>
      <c r="K88" s="27"/>
      <c r="L88" s="28"/>
      <c r="M88" s="28"/>
      <c r="N88" s="28"/>
      <c r="O88" s="28"/>
      <c r="P88" s="28"/>
      <c r="Q88" s="28"/>
      <c r="R88" s="28"/>
      <c r="S88" s="28"/>
      <c r="T88" s="28"/>
      <c r="U88" s="28"/>
    </row>
    <row r="89" spans="1:21" ht="25.5" customHeight="1">
      <c r="A89" s="45"/>
      <c r="B89" s="38" t="s">
        <v>247</v>
      </c>
      <c r="C89" s="39"/>
      <c r="D89" s="59"/>
      <c r="E89" s="40"/>
      <c r="F89" s="40"/>
      <c r="G89" s="60"/>
      <c r="H89" s="82"/>
      <c r="I89" s="50"/>
      <c r="J89" s="26"/>
      <c r="K89" s="27"/>
      <c r="L89" s="28"/>
      <c r="M89" s="28"/>
      <c r="N89" s="28"/>
      <c r="O89" s="28"/>
      <c r="P89" s="28"/>
      <c r="Q89" s="28"/>
      <c r="R89" s="28"/>
      <c r="S89" s="28"/>
      <c r="T89" s="28"/>
      <c r="U89" s="28"/>
    </row>
    <row r="90" spans="1:21" ht="25.5" customHeight="1">
      <c r="A90" s="45"/>
      <c r="B90" s="182"/>
      <c r="C90" s="177"/>
      <c r="D90" s="216"/>
      <c r="E90" s="178"/>
      <c r="F90" s="178"/>
      <c r="G90" s="60"/>
      <c r="H90" s="82"/>
      <c r="I90" s="179"/>
      <c r="J90" s="183"/>
      <c r="K90" s="181"/>
      <c r="L90" s="181"/>
      <c r="M90" s="181"/>
      <c r="N90" s="181"/>
      <c r="O90" s="181"/>
      <c r="P90" s="181"/>
      <c r="Q90" s="181"/>
      <c r="R90" s="181"/>
      <c r="S90" s="181"/>
      <c r="T90" s="181"/>
      <c r="U90" s="181"/>
    </row>
    <row r="91" spans="1:21" ht="63.75" customHeight="1">
      <c r="A91" s="189" t="s">
        <v>248</v>
      </c>
      <c r="B91" s="184" t="s">
        <v>249</v>
      </c>
      <c r="C91" s="187" t="s">
        <v>17</v>
      </c>
      <c r="D91" s="216">
        <v>401.18</v>
      </c>
      <c r="E91" s="178">
        <v>70.92</v>
      </c>
      <c r="F91" s="178">
        <v>85.81</v>
      </c>
      <c r="G91" s="60">
        <f>D91*F91</f>
        <v>34425.255799999999</v>
      </c>
      <c r="H91" s="243" t="s">
        <v>519</v>
      </c>
      <c r="I91" s="179"/>
      <c r="J91" s="183"/>
      <c r="K91" s="181"/>
      <c r="L91" s="181"/>
      <c r="M91" s="181"/>
      <c r="N91" s="181"/>
      <c r="O91" s="181"/>
      <c r="P91" s="181"/>
      <c r="Q91" s="181"/>
      <c r="R91" s="181"/>
      <c r="S91" s="181"/>
      <c r="T91" s="181"/>
      <c r="U91" s="181"/>
    </row>
    <row r="92" spans="1:21" ht="53.25" customHeight="1">
      <c r="A92" s="189"/>
      <c r="B92" s="188" t="s">
        <v>250</v>
      </c>
      <c r="C92" s="177"/>
      <c r="D92" s="216"/>
      <c r="E92" s="178"/>
      <c r="F92" s="178"/>
      <c r="G92" s="60"/>
      <c r="H92" s="82"/>
      <c r="I92" s="179"/>
      <c r="J92" s="183"/>
      <c r="K92" s="181"/>
      <c r="L92" s="181"/>
      <c r="M92" s="181"/>
      <c r="N92" s="181"/>
      <c r="O92" s="181"/>
      <c r="P92" s="181"/>
      <c r="Q92" s="181"/>
      <c r="R92" s="181"/>
      <c r="S92" s="181"/>
      <c r="T92" s="181"/>
      <c r="U92" s="181"/>
    </row>
    <row r="93" spans="1:21" ht="15.75" customHeight="1">
      <c r="A93" s="45"/>
      <c r="B93" s="38"/>
      <c r="C93" s="37"/>
      <c r="D93" s="37"/>
      <c r="E93" s="80"/>
      <c r="F93" s="80"/>
      <c r="G93" s="81"/>
      <c r="H93" s="82"/>
      <c r="I93" s="50"/>
      <c r="J93" s="26"/>
      <c r="K93" s="27"/>
      <c r="L93" s="28"/>
      <c r="M93" s="28"/>
      <c r="N93" s="28"/>
      <c r="O93" s="28"/>
      <c r="P93" s="28"/>
      <c r="Q93" s="28"/>
      <c r="R93" s="28"/>
      <c r="S93" s="28"/>
      <c r="T93" s="28"/>
      <c r="U93" s="28"/>
    </row>
    <row r="94" spans="1:21" ht="18" customHeight="1">
      <c r="A94" s="207" t="s">
        <v>251</v>
      </c>
      <c r="B94" s="208" t="s">
        <v>252</v>
      </c>
      <c r="C94" s="196" t="s">
        <v>18</v>
      </c>
      <c r="D94" s="197"/>
      <c r="E94" s="198"/>
      <c r="F94" s="57"/>
      <c r="G94" s="65">
        <f>SUM(G97:G115)</f>
        <v>75084.251600000003</v>
      </c>
      <c r="H94" s="61"/>
      <c r="I94" s="50"/>
      <c r="J94" s="26"/>
      <c r="K94" s="27"/>
      <c r="L94" s="28"/>
      <c r="M94" s="28"/>
      <c r="N94" s="28"/>
      <c r="O94" s="28"/>
      <c r="P94" s="28"/>
      <c r="Q94" s="28"/>
      <c r="R94" s="28"/>
      <c r="S94" s="28"/>
      <c r="T94" s="28"/>
      <c r="U94" s="28"/>
    </row>
    <row r="95" spans="1:21" ht="18.75" customHeight="1">
      <c r="A95" s="209" t="s">
        <v>253</v>
      </c>
      <c r="B95" s="210" t="s">
        <v>254</v>
      </c>
      <c r="C95" s="39"/>
      <c r="D95" s="59"/>
      <c r="E95" s="40"/>
      <c r="F95" s="40"/>
      <c r="G95" s="60"/>
      <c r="H95" s="61"/>
      <c r="I95" s="50"/>
      <c r="J95" s="26"/>
      <c r="K95" s="27"/>
      <c r="L95" s="28"/>
      <c r="M95" s="28"/>
      <c r="N95" s="28"/>
      <c r="O95" s="28"/>
      <c r="P95" s="28"/>
      <c r="Q95" s="28"/>
      <c r="R95" s="28"/>
      <c r="S95" s="28"/>
      <c r="T95" s="28"/>
      <c r="U95" s="28"/>
    </row>
    <row r="96" spans="1:21" ht="18.75" customHeight="1">
      <c r="A96" s="45"/>
      <c r="B96" s="51"/>
      <c r="C96" s="39"/>
      <c r="D96" s="59"/>
      <c r="E96" s="40"/>
      <c r="F96" s="40"/>
      <c r="G96" s="60"/>
      <c r="H96" s="61"/>
      <c r="I96" s="50"/>
      <c r="J96" s="26"/>
      <c r="K96" s="27"/>
      <c r="L96" s="28"/>
      <c r="M96" s="28"/>
      <c r="N96" s="28"/>
      <c r="O96" s="28"/>
      <c r="P96" s="28"/>
      <c r="Q96" s="28"/>
      <c r="R96" s="28"/>
      <c r="S96" s="28"/>
      <c r="T96" s="28"/>
      <c r="U96" s="28"/>
    </row>
    <row r="97" spans="1:21" ht="52.5" customHeight="1">
      <c r="A97" s="45"/>
      <c r="B97" s="83" t="s">
        <v>255</v>
      </c>
      <c r="C97" s="185" t="s">
        <v>22</v>
      </c>
      <c r="D97" s="195">
        <v>440.72</v>
      </c>
      <c r="E97" s="40">
        <v>23.69</v>
      </c>
      <c r="F97" s="40">
        <v>28.66</v>
      </c>
      <c r="G97" s="60">
        <f>D97*F97</f>
        <v>12631.0352</v>
      </c>
      <c r="H97" s="244" t="s">
        <v>520</v>
      </c>
      <c r="I97" s="50"/>
      <c r="J97" s="36"/>
      <c r="K97" s="27"/>
      <c r="L97" s="28"/>
      <c r="M97" s="28"/>
      <c r="N97" s="28"/>
      <c r="O97" s="28"/>
      <c r="P97" s="28"/>
      <c r="Q97" s="28"/>
      <c r="R97" s="28"/>
      <c r="S97" s="28"/>
      <c r="T97" s="28"/>
      <c r="U97" s="28"/>
    </row>
    <row r="98" spans="1:21" ht="63" customHeight="1">
      <c r="A98" s="45"/>
      <c r="B98" s="38"/>
      <c r="C98" s="39"/>
      <c r="D98" s="59"/>
      <c r="E98" s="40"/>
      <c r="F98" s="40"/>
      <c r="G98" s="60"/>
      <c r="H98" s="61"/>
      <c r="I98" s="50"/>
      <c r="J98" s="26"/>
      <c r="K98" s="27"/>
      <c r="L98" s="28"/>
      <c r="M98" s="28"/>
      <c r="N98" s="28"/>
      <c r="O98" s="28"/>
      <c r="P98" s="28"/>
      <c r="Q98" s="28"/>
      <c r="R98" s="28"/>
      <c r="S98" s="28"/>
      <c r="T98" s="28"/>
      <c r="U98" s="28"/>
    </row>
    <row r="99" spans="1:21" ht="18.75" customHeight="1">
      <c r="A99" s="45"/>
      <c r="B99" s="38"/>
      <c r="C99" s="39"/>
      <c r="D99" s="59"/>
      <c r="E99" s="40"/>
      <c r="F99" s="40"/>
      <c r="G99" s="60"/>
      <c r="H99" s="61"/>
      <c r="I99" s="50"/>
      <c r="J99" s="26"/>
      <c r="K99" s="27"/>
      <c r="L99" s="28"/>
      <c r="M99" s="28"/>
      <c r="N99" s="28"/>
      <c r="O99" s="28"/>
      <c r="P99" s="28"/>
      <c r="Q99" s="28"/>
      <c r="R99" s="28"/>
      <c r="S99" s="28"/>
      <c r="T99" s="28"/>
      <c r="U99" s="28"/>
    </row>
    <row r="100" spans="1:21" ht="18.75" customHeight="1">
      <c r="A100" s="189" t="s">
        <v>229</v>
      </c>
      <c r="B100" s="217" t="s">
        <v>256</v>
      </c>
      <c r="C100" s="185" t="s">
        <v>17</v>
      </c>
      <c r="D100" s="74">
        <v>549.79</v>
      </c>
      <c r="E100" s="40">
        <v>57.92</v>
      </c>
      <c r="F100" s="40">
        <v>70.08</v>
      </c>
      <c r="G100" s="60">
        <f>D100*F100</f>
        <v>38529.283199999998</v>
      </c>
      <c r="H100" s="300" t="s">
        <v>562</v>
      </c>
      <c r="I100" s="50"/>
      <c r="J100" s="36"/>
      <c r="K100" s="27"/>
      <c r="L100" s="28"/>
      <c r="M100" s="28"/>
      <c r="N100" s="28"/>
      <c r="O100" s="28"/>
      <c r="P100" s="28"/>
      <c r="Q100" s="28"/>
      <c r="R100" s="28"/>
      <c r="S100" s="28"/>
      <c r="T100" s="28"/>
      <c r="U100" s="28"/>
    </row>
    <row r="101" spans="1:21" ht="63" customHeight="1">
      <c r="A101" s="45"/>
      <c r="B101" s="38" t="s">
        <v>257</v>
      </c>
      <c r="C101" s="39"/>
      <c r="D101" s="59"/>
      <c r="E101" s="40"/>
      <c r="F101" s="40"/>
      <c r="G101" s="60"/>
      <c r="H101" s="61"/>
      <c r="I101" s="50"/>
      <c r="J101" s="26"/>
      <c r="K101" s="27"/>
      <c r="L101" s="28"/>
      <c r="M101" s="28"/>
      <c r="N101" s="28"/>
      <c r="O101" s="28"/>
      <c r="P101" s="28"/>
      <c r="Q101" s="28"/>
      <c r="R101" s="28"/>
      <c r="S101" s="28"/>
      <c r="T101" s="28"/>
      <c r="U101" s="28"/>
    </row>
    <row r="102" spans="1:21" ht="18.75" customHeight="1">
      <c r="A102" s="45"/>
      <c r="B102" s="38"/>
      <c r="C102" s="39"/>
      <c r="D102" s="59"/>
      <c r="E102" s="40"/>
      <c r="F102" s="40"/>
      <c r="G102" s="46"/>
      <c r="H102" s="47"/>
      <c r="I102" s="50"/>
      <c r="J102" s="26"/>
      <c r="K102" s="27"/>
      <c r="L102" s="28"/>
      <c r="M102" s="28"/>
      <c r="N102" s="28"/>
      <c r="O102" s="28"/>
      <c r="P102" s="28"/>
      <c r="Q102" s="28"/>
      <c r="R102" s="28"/>
      <c r="S102" s="28"/>
      <c r="T102" s="28"/>
      <c r="U102" s="28"/>
    </row>
    <row r="103" spans="1:21" ht="18.75" customHeight="1">
      <c r="A103" s="45"/>
      <c r="B103" s="38"/>
      <c r="C103" s="39"/>
      <c r="D103" s="59"/>
      <c r="E103" s="40"/>
      <c r="F103" s="40"/>
      <c r="G103" s="46"/>
      <c r="H103" s="49"/>
      <c r="I103" s="50"/>
      <c r="J103" s="26"/>
      <c r="K103" s="27"/>
      <c r="L103" s="28"/>
      <c r="M103" s="28"/>
      <c r="N103" s="28"/>
      <c r="O103" s="28"/>
      <c r="P103" s="28"/>
      <c r="Q103" s="28"/>
      <c r="R103" s="28"/>
      <c r="S103" s="28"/>
      <c r="T103" s="28"/>
      <c r="U103" s="28"/>
    </row>
    <row r="104" spans="1:21" ht="28.5" customHeight="1">
      <c r="A104" s="189" t="s">
        <v>258</v>
      </c>
      <c r="B104" s="190" t="s">
        <v>259</v>
      </c>
      <c r="C104" s="185" t="s">
        <v>16</v>
      </c>
      <c r="D104" s="59">
        <v>66.63</v>
      </c>
      <c r="E104" s="40">
        <v>98.92</v>
      </c>
      <c r="F104" s="40">
        <v>119.68</v>
      </c>
      <c r="G104" s="46">
        <f>D104*F104</f>
        <v>7974.2784000000001</v>
      </c>
      <c r="H104" s="301" t="s">
        <v>563</v>
      </c>
      <c r="I104" s="50"/>
      <c r="J104" s="26"/>
      <c r="K104" s="27"/>
      <c r="L104" s="28"/>
      <c r="M104" s="28"/>
      <c r="N104" s="28"/>
      <c r="O104" s="28"/>
      <c r="P104" s="28"/>
      <c r="Q104" s="28"/>
      <c r="R104" s="28"/>
      <c r="S104" s="28"/>
      <c r="T104" s="28"/>
      <c r="U104" s="28"/>
    </row>
    <row r="105" spans="1:21" ht="39" customHeight="1">
      <c r="A105" s="45"/>
      <c r="B105" s="186" t="s">
        <v>260</v>
      </c>
      <c r="C105" s="39"/>
      <c r="D105" s="59"/>
      <c r="E105" s="40"/>
      <c r="F105" s="40"/>
      <c r="G105" s="46"/>
      <c r="H105" s="49"/>
      <c r="I105" s="50"/>
      <c r="J105" s="26"/>
      <c r="K105" s="27"/>
      <c r="L105" s="28"/>
      <c r="M105" s="28"/>
      <c r="N105" s="28"/>
      <c r="O105" s="28"/>
      <c r="P105" s="28"/>
      <c r="Q105" s="28"/>
      <c r="R105" s="28"/>
      <c r="S105" s="28"/>
      <c r="T105" s="28"/>
      <c r="U105" s="28"/>
    </row>
    <row r="106" spans="1:21" ht="31.5" customHeight="1">
      <c r="A106" s="189" t="s">
        <v>261</v>
      </c>
      <c r="B106" s="217" t="s">
        <v>262</v>
      </c>
      <c r="C106" s="185" t="s">
        <v>16</v>
      </c>
      <c r="D106" s="195">
        <v>66.63</v>
      </c>
      <c r="E106" s="40">
        <v>57.16</v>
      </c>
      <c r="F106" s="40">
        <v>69.16</v>
      </c>
      <c r="G106" s="46">
        <f>D106*F106</f>
        <v>4608.1307999999999</v>
      </c>
      <c r="H106" s="301" t="s">
        <v>563</v>
      </c>
      <c r="I106" s="50"/>
      <c r="J106" s="36"/>
      <c r="K106" s="27"/>
      <c r="L106" s="28"/>
      <c r="M106" s="28"/>
      <c r="N106" s="28"/>
      <c r="O106" s="28"/>
      <c r="P106" s="28"/>
      <c r="Q106" s="28"/>
      <c r="R106" s="28"/>
      <c r="S106" s="28"/>
      <c r="T106" s="28"/>
      <c r="U106" s="28"/>
    </row>
    <row r="107" spans="1:21" ht="64.5" customHeight="1">
      <c r="A107" s="45"/>
      <c r="B107" s="186" t="s">
        <v>263</v>
      </c>
      <c r="C107" s="39"/>
      <c r="D107" s="59"/>
      <c r="E107" s="40"/>
      <c r="F107" s="40"/>
      <c r="G107" s="46"/>
      <c r="H107" s="49"/>
      <c r="I107" s="50"/>
      <c r="J107" s="26"/>
      <c r="K107" s="27"/>
      <c r="L107" s="28"/>
      <c r="M107" s="28"/>
      <c r="N107" s="28"/>
      <c r="O107" s="28"/>
      <c r="P107" s="28"/>
      <c r="Q107" s="28"/>
      <c r="R107" s="28"/>
      <c r="S107" s="28"/>
      <c r="T107" s="28"/>
      <c r="U107" s="28"/>
    </row>
    <row r="108" spans="1:21" ht="18.75" customHeight="1">
      <c r="A108" s="45"/>
      <c r="B108" s="38"/>
      <c r="C108" s="39"/>
      <c r="D108" s="59"/>
      <c r="E108" s="40"/>
      <c r="F108" s="40"/>
      <c r="G108" s="46"/>
      <c r="H108" s="49"/>
      <c r="I108" s="50"/>
      <c r="J108" s="26"/>
      <c r="K108" s="27"/>
      <c r="L108" s="28"/>
      <c r="M108" s="28"/>
      <c r="N108" s="28"/>
      <c r="O108" s="28"/>
      <c r="P108" s="28"/>
      <c r="Q108" s="28"/>
      <c r="R108" s="28"/>
      <c r="S108" s="28"/>
      <c r="T108" s="28"/>
      <c r="U108" s="28"/>
    </row>
    <row r="109" spans="1:21" ht="18.75" customHeight="1">
      <c r="A109" s="189" t="s">
        <v>264</v>
      </c>
      <c r="B109" s="217" t="s">
        <v>265</v>
      </c>
      <c r="C109" s="185" t="s">
        <v>16</v>
      </c>
      <c r="D109" s="74">
        <v>99.7</v>
      </c>
      <c r="E109" s="40">
        <v>48.37</v>
      </c>
      <c r="F109" s="40">
        <v>58.52</v>
      </c>
      <c r="G109" s="46">
        <f>D109*F109</f>
        <v>5834.4440000000004</v>
      </c>
      <c r="H109" s="301" t="s">
        <v>564</v>
      </c>
      <c r="I109" s="50"/>
      <c r="J109" s="36"/>
      <c r="K109" s="27"/>
      <c r="L109" s="28"/>
      <c r="M109" s="28"/>
      <c r="N109" s="28"/>
      <c r="O109" s="28"/>
      <c r="P109" s="28"/>
      <c r="Q109" s="28"/>
      <c r="R109" s="28"/>
      <c r="S109" s="28"/>
      <c r="T109" s="28"/>
      <c r="U109" s="28"/>
    </row>
    <row r="110" spans="1:21" ht="47.25" customHeight="1">
      <c r="A110" s="45"/>
      <c r="B110" s="186" t="s">
        <v>266</v>
      </c>
      <c r="C110" s="39"/>
      <c r="D110" s="59"/>
      <c r="E110" s="40"/>
      <c r="F110" s="40"/>
      <c r="G110" s="46"/>
      <c r="H110" s="85"/>
      <c r="I110" s="50"/>
      <c r="J110" s="26"/>
      <c r="K110" s="27"/>
      <c r="L110" s="28"/>
      <c r="M110" s="28"/>
      <c r="N110" s="28"/>
      <c r="O110" s="28"/>
      <c r="P110" s="28"/>
      <c r="Q110" s="28"/>
      <c r="R110" s="28"/>
      <c r="S110" s="28"/>
      <c r="T110" s="28"/>
      <c r="U110" s="28"/>
    </row>
    <row r="111" spans="1:21" ht="18.75" customHeight="1">
      <c r="A111" s="45"/>
      <c r="B111" s="51"/>
      <c r="C111" s="39"/>
      <c r="D111" s="59"/>
      <c r="E111" s="40"/>
      <c r="F111" s="40"/>
      <c r="G111" s="46"/>
      <c r="H111" s="49"/>
      <c r="I111" s="50"/>
      <c r="J111" s="26"/>
      <c r="K111" s="27"/>
      <c r="L111" s="28"/>
      <c r="M111" s="28"/>
      <c r="N111" s="28"/>
      <c r="O111" s="28"/>
      <c r="P111" s="28"/>
      <c r="Q111" s="28"/>
      <c r="R111" s="28"/>
      <c r="S111" s="28"/>
      <c r="T111" s="28"/>
      <c r="U111" s="28"/>
    </row>
    <row r="112" spans="1:21" ht="18.75" customHeight="1">
      <c r="A112" s="189" t="s">
        <v>267</v>
      </c>
      <c r="B112" s="190" t="s">
        <v>268</v>
      </c>
      <c r="C112" s="185" t="s">
        <v>16</v>
      </c>
      <c r="D112" s="59">
        <v>122</v>
      </c>
      <c r="E112" s="40">
        <v>37.31</v>
      </c>
      <c r="F112" s="40">
        <v>45.14</v>
      </c>
      <c r="G112" s="60">
        <f>D112*F112</f>
        <v>5507.08</v>
      </c>
      <c r="H112" s="240" t="s">
        <v>521</v>
      </c>
      <c r="I112" s="50"/>
      <c r="J112" s="36"/>
      <c r="K112" s="27"/>
      <c r="L112" s="28"/>
      <c r="M112" s="28"/>
      <c r="N112" s="28"/>
      <c r="O112" s="28"/>
      <c r="P112" s="28"/>
      <c r="Q112" s="28"/>
      <c r="R112" s="28"/>
      <c r="S112" s="28"/>
      <c r="T112" s="28"/>
      <c r="U112" s="28"/>
    </row>
    <row r="113" spans="1:21" ht="47.25" customHeight="1">
      <c r="A113" s="45"/>
      <c r="B113" s="83" t="s">
        <v>269</v>
      </c>
      <c r="C113" s="39"/>
      <c r="D113" s="59"/>
      <c r="E113" s="40"/>
      <c r="F113" s="40"/>
      <c r="G113" s="46"/>
      <c r="H113" s="85"/>
      <c r="I113" s="50"/>
      <c r="J113" s="26"/>
      <c r="K113" s="27"/>
      <c r="L113" s="28"/>
      <c r="M113" s="28"/>
      <c r="N113" s="28"/>
      <c r="O113" s="28"/>
      <c r="P113" s="28"/>
      <c r="Q113" s="28"/>
      <c r="R113" s="28"/>
      <c r="S113" s="28"/>
      <c r="T113" s="28"/>
      <c r="U113" s="28"/>
    </row>
    <row r="114" spans="1:21" ht="18.75" customHeight="1">
      <c r="A114" s="45"/>
      <c r="B114" s="83"/>
      <c r="C114" s="39"/>
      <c r="D114" s="59"/>
      <c r="E114" s="40"/>
      <c r="F114" s="40"/>
      <c r="G114" s="46"/>
      <c r="H114" s="49"/>
      <c r="I114" s="50"/>
      <c r="J114" s="26"/>
      <c r="K114" s="27"/>
      <c r="L114" s="28"/>
      <c r="M114" s="28"/>
      <c r="N114" s="28"/>
      <c r="O114" s="28"/>
      <c r="P114" s="28"/>
      <c r="Q114" s="28"/>
      <c r="R114" s="28"/>
      <c r="S114" s="28"/>
      <c r="T114" s="28"/>
      <c r="U114" s="28"/>
    </row>
    <row r="115" spans="1:21" ht="18.75" customHeight="1">
      <c r="A115" s="45"/>
      <c r="B115" s="38"/>
      <c r="C115" s="39"/>
      <c r="D115" s="212"/>
      <c r="E115" s="40"/>
      <c r="F115" s="40"/>
      <c r="G115" s="46"/>
      <c r="H115" s="49"/>
      <c r="I115" s="50"/>
      <c r="J115" s="26"/>
      <c r="K115" s="27"/>
      <c r="L115" s="28"/>
      <c r="M115" s="28"/>
      <c r="N115" s="28"/>
      <c r="O115" s="28"/>
      <c r="P115" s="28"/>
      <c r="Q115" s="28"/>
      <c r="R115" s="28"/>
      <c r="S115" s="28"/>
      <c r="T115" s="28"/>
      <c r="U115" s="28"/>
    </row>
    <row r="116" spans="1:21" ht="18" customHeight="1">
      <c r="A116" s="72"/>
      <c r="B116" s="64"/>
      <c r="C116" s="193"/>
      <c r="D116" s="213"/>
      <c r="E116" s="69"/>
      <c r="F116" s="192"/>
      <c r="G116" s="194"/>
      <c r="H116" s="49"/>
      <c r="I116" s="50"/>
      <c r="J116" s="26"/>
      <c r="K116" s="27"/>
      <c r="L116" s="28"/>
      <c r="M116" s="28"/>
      <c r="N116" s="28"/>
      <c r="O116" s="28"/>
      <c r="P116" s="28"/>
      <c r="Q116" s="28"/>
      <c r="R116" s="28"/>
      <c r="S116" s="28"/>
      <c r="T116" s="28"/>
      <c r="U116" s="28"/>
    </row>
    <row r="117" spans="1:21" ht="18.75" customHeight="1">
      <c r="A117" s="207" t="s">
        <v>270</v>
      </c>
      <c r="B117" s="208" t="s">
        <v>271</v>
      </c>
      <c r="C117" s="196" t="s">
        <v>18</v>
      </c>
      <c r="D117" s="197"/>
      <c r="E117" s="198"/>
      <c r="F117" s="57"/>
      <c r="G117" s="23">
        <f>SUM(G118:G135)</f>
        <v>105194.8639</v>
      </c>
      <c r="H117" s="49"/>
      <c r="I117" s="50"/>
      <c r="J117" s="26"/>
      <c r="K117" s="27"/>
      <c r="L117" s="28"/>
      <c r="M117" s="28"/>
      <c r="N117" s="28"/>
      <c r="O117" s="28"/>
      <c r="P117" s="28"/>
      <c r="Q117" s="28"/>
      <c r="R117" s="28"/>
      <c r="S117" s="28"/>
      <c r="T117" s="28"/>
      <c r="U117" s="28"/>
    </row>
    <row r="118" spans="1:21" ht="18.75" customHeight="1">
      <c r="A118" s="189" t="s">
        <v>272</v>
      </c>
      <c r="B118" s="190" t="s">
        <v>273</v>
      </c>
      <c r="C118" s="39"/>
      <c r="D118" s="77"/>
      <c r="E118" s="40"/>
      <c r="F118" s="40"/>
      <c r="G118" s="46"/>
      <c r="H118" s="49"/>
      <c r="I118" s="50"/>
      <c r="J118" s="36"/>
      <c r="K118" s="27"/>
      <c r="L118" s="28"/>
      <c r="M118" s="28"/>
      <c r="N118" s="28"/>
      <c r="O118" s="28"/>
      <c r="P118" s="28"/>
      <c r="Q118" s="28"/>
      <c r="R118" s="28"/>
      <c r="S118" s="28"/>
      <c r="T118" s="28"/>
      <c r="U118" s="28"/>
    </row>
    <row r="119" spans="1:21" ht="66" customHeight="1">
      <c r="A119" s="45"/>
      <c r="B119" s="186" t="s">
        <v>274</v>
      </c>
      <c r="C119" s="185" t="s">
        <v>17</v>
      </c>
      <c r="D119" s="59">
        <v>70.88</v>
      </c>
      <c r="E119" s="40">
        <v>665.62</v>
      </c>
      <c r="F119" s="40">
        <v>805.26</v>
      </c>
      <c r="G119" s="60">
        <f>D119*F119</f>
        <v>57076.828799999996</v>
      </c>
      <c r="H119" s="243" t="s">
        <v>522</v>
      </c>
      <c r="I119" s="50"/>
      <c r="J119" s="36"/>
      <c r="K119" s="27"/>
      <c r="L119" s="28"/>
      <c r="M119" s="28"/>
      <c r="N119" s="28"/>
      <c r="O119" s="28"/>
      <c r="P119" s="28"/>
      <c r="Q119" s="28"/>
      <c r="R119" s="28"/>
      <c r="S119" s="28"/>
      <c r="T119" s="28"/>
      <c r="U119" s="28"/>
    </row>
    <row r="120" spans="1:21" ht="43.5" customHeight="1">
      <c r="A120" s="189" t="s">
        <v>275</v>
      </c>
      <c r="B120" s="190" t="s">
        <v>276</v>
      </c>
      <c r="C120" s="185"/>
      <c r="D120" s="195"/>
      <c r="E120" s="40"/>
      <c r="F120" s="40"/>
      <c r="G120" s="46"/>
      <c r="H120" s="49"/>
      <c r="I120" s="50"/>
      <c r="J120" s="26"/>
      <c r="K120" s="27"/>
      <c r="L120" s="28"/>
      <c r="M120" s="28"/>
      <c r="N120" s="28"/>
      <c r="O120" s="28"/>
      <c r="P120" s="28"/>
      <c r="Q120" s="28"/>
      <c r="R120" s="28"/>
      <c r="S120" s="28"/>
      <c r="T120" s="28"/>
      <c r="U120" s="28"/>
    </row>
    <row r="121" spans="1:21" ht="66" customHeight="1">
      <c r="A121" s="45"/>
      <c r="B121" s="38" t="s">
        <v>277</v>
      </c>
      <c r="C121" s="185" t="s">
        <v>7</v>
      </c>
      <c r="D121" s="195">
        <v>18</v>
      </c>
      <c r="E121" s="40">
        <v>752.44</v>
      </c>
      <c r="F121" s="40">
        <v>910.38</v>
      </c>
      <c r="G121" s="46">
        <f>D121*F121</f>
        <v>16386.84</v>
      </c>
      <c r="H121" s="301" t="s">
        <v>565</v>
      </c>
      <c r="I121" s="50"/>
      <c r="J121" s="26"/>
      <c r="K121" s="27"/>
      <c r="L121" s="28"/>
      <c r="M121" s="28"/>
      <c r="N121" s="28"/>
      <c r="O121" s="28"/>
      <c r="P121" s="28"/>
      <c r="Q121" s="28"/>
      <c r="R121" s="28"/>
      <c r="S121" s="28"/>
      <c r="T121" s="28"/>
      <c r="U121" s="28"/>
    </row>
    <row r="122" spans="1:21" ht="31.5" customHeight="1">
      <c r="A122" s="189" t="s">
        <v>278</v>
      </c>
      <c r="B122" s="190" t="s">
        <v>279</v>
      </c>
      <c r="C122" s="39"/>
      <c r="D122" s="59"/>
      <c r="E122" s="40"/>
      <c r="F122" s="40"/>
      <c r="G122" s="46"/>
      <c r="H122" s="49"/>
      <c r="I122" s="50"/>
      <c r="J122" s="36"/>
      <c r="K122" s="27"/>
      <c r="L122" s="28"/>
      <c r="M122" s="28"/>
      <c r="N122" s="28"/>
      <c r="O122" s="28"/>
      <c r="P122" s="28"/>
      <c r="Q122" s="28"/>
      <c r="R122" s="28"/>
      <c r="S122" s="28"/>
      <c r="T122" s="28"/>
      <c r="U122" s="28"/>
    </row>
    <row r="123" spans="1:21" ht="94.5" customHeight="1">
      <c r="A123" s="45"/>
      <c r="B123" s="38" t="s">
        <v>280</v>
      </c>
      <c r="C123" s="185" t="s">
        <v>17</v>
      </c>
      <c r="D123" s="59">
        <v>9.2799999999999994</v>
      </c>
      <c r="E123" s="40">
        <v>682.42</v>
      </c>
      <c r="F123" s="40">
        <v>825.66</v>
      </c>
      <c r="G123" s="60">
        <f>D123*F123</f>
        <v>7662.1247999999996</v>
      </c>
      <c r="H123" s="243" t="s">
        <v>523</v>
      </c>
      <c r="I123" s="50"/>
      <c r="J123" s="26"/>
      <c r="K123" s="27"/>
      <c r="L123" s="28"/>
      <c r="M123" s="28"/>
      <c r="N123" s="28"/>
      <c r="O123" s="28"/>
      <c r="P123" s="28"/>
      <c r="Q123" s="28"/>
      <c r="R123" s="28"/>
      <c r="S123" s="28"/>
      <c r="T123" s="28"/>
      <c r="U123" s="28"/>
    </row>
    <row r="124" spans="1:21" ht="18.75" customHeight="1">
      <c r="A124" s="189" t="s">
        <v>281</v>
      </c>
      <c r="B124" s="217" t="s">
        <v>282</v>
      </c>
      <c r="C124" s="238"/>
      <c r="D124" s="239"/>
      <c r="E124" s="239"/>
      <c r="F124" s="239"/>
      <c r="G124" s="239"/>
      <c r="H124" s="239"/>
      <c r="J124" s="36"/>
      <c r="K124" s="27"/>
      <c r="L124" s="28"/>
      <c r="M124" s="28"/>
      <c r="N124" s="28"/>
      <c r="O124" s="28"/>
      <c r="P124" s="28"/>
      <c r="Q124" s="28"/>
      <c r="R124" s="28"/>
      <c r="S124" s="28"/>
      <c r="T124" s="28"/>
      <c r="U124" s="28"/>
    </row>
    <row r="125" spans="1:21" ht="63" customHeight="1">
      <c r="A125" s="45"/>
      <c r="B125" s="186" t="s">
        <v>283</v>
      </c>
      <c r="C125" s="185" t="s">
        <v>7</v>
      </c>
      <c r="D125" s="59">
        <v>1</v>
      </c>
      <c r="E125" s="40">
        <v>922.35</v>
      </c>
      <c r="F125" s="40">
        <v>1115.95</v>
      </c>
      <c r="G125" s="46">
        <f>D125*F125</f>
        <v>1115.95</v>
      </c>
      <c r="H125" s="301" t="s">
        <v>566</v>
      </c>
      <c r="I125" s="50"/>
      <c r="J125" s="26"/>
      <c r="K125" s="27"/>
      <c r="L125" s="28"/>
      <c r="M125" s="28"/>
      <c r="N125" s="28"/>
      <c r="O125" s="28"/>
      <c r="P125" s="28"/>
      <c r="Q125" s="28"/>
      <c r="R125" s="28"/>
      <c r="S125" s="28"/>
      <c r="T125" s="28"/>
      <c r="U125" s="28"/>
    </row>
    <row r="126" spans="1:21" ht="18.75" customHeight="1">
      <c r="A126" s="45"/>
      <c r="B126" s="38"/>
      <c r="C126" s="39"/>
      <c r="D126" s="59"/>
      <c r="E126" s="40"/>
      <c r="F126" s="40"/>
      <c r="G126" s="46"/>
      <c r="H126" s="49"/>
      <c r="I126" s="50"/>
      <c r="J126" s="26"/>
      <c r="K126" s="27"/>
      <c r="L126" s="28"/>
      <c r="M126" s="28"/>
      <c r="N126" s="28"/>
      <c r="O126" s="28"/>
      <c r="P126" s="28"/>
      <c r="Q126" s="28"/>
      <c r="R126" s="28"/>
      <c r="S126" s="28"/>
      <c r="T126" s="28"/>
      <c r="U126" s="28"/>
    </row>
    <row r="127" spans="1:21" ht="18.75" customHeight="1">
      <c r="A127" s="189" t="s">
        <v>284</v>
      </c>
      <c r="B127" s="190" t="s">
        <v>286</v>
      </c>
      <c r="C127" s="185"/>
      <c r="D127" s="59"/>
      <c r="E127" s="40"/>
      <c r="F127" s="218"/>
      <c r="G127" s="46"/>
      <c r="H127" s="34"/>
      <c r="I127" s="50"/>
      <c r="J127" s="26"/>
      <c r="K127" s="27"/>
      <c r="L127" s="28"/>
      <c r="M127" s="28"/>
      <c r="N127" s="28"/>
      <c r="O127" s="28"/>
      <c r="P127" s="28"/>
      <c r="Q127" s="28"/>
      <c r="R127" s="28"/>
      <c r="S127" s="28"/>
      <c r="T127" s="28"/>
      <c r="U127" s="28"/>
    </row>
    <row r="128" spans="1:21" ht="94.5" customHeight="1">
      <c r="A128" s="45"/>
      <c r="B128" s="186" t="s">
        <v>285</v>
      </c>
      <c r="C128" s="185" t="s">
        <v>7</v>
      </c>
      <c r="D128" s="59">
        <v>1</v>
      </c>
      <c r="E128" s="40">
        <v>1120.44</v>
      </c>
      <c r="F128" s="218">
        <v>1355.62</v>
      </c>
      <c r="G128" s="46">
        <f>D128*F128</f>
        <v>1355.62</v>
      </c>
      <c r="H128" s="300" t="s">
        <v>566</v>
      </c>
      <c r="I128" s="50"/>
      <c r="J128" s="26"/>
      <c r="K128" s="27"/>
      <c r="L128" s="28"/>
      <c r="M128" s="28"/>
      <c r="N128" s="28"/>
      <c r="O128" s="28"/>
      <c r="P128" s="28"/>
      <c r="Q128" s="28"/>
      <c r="R128" s="28"/>
      <c r="S128" s="28"/>
      <c r="T128" s="28"/>
      <c r="U128" s="28"/>
    </row>
    <row r="129" spans="1:21" ht="18.75" customHeight="1">
      <c r="A129" s="45"/>
      <c r="B129" s="79"/>
      <c r="C129" s="39"/>
      <c r="D129" s="59"/>
      <c r="E129" s="40"/>
      <c r="F129" s="40"/>
      <c r="G129" s="60"/>
      <c r="H129" s="61"/>
      <c r="I129" s="50"/>
      <c r="J129" s="26"/>
      <c r="K129" s="27"/>
      <c r="L129" s="28"/>
      <c r="M129" s="28"/>
      <c r="N129" s="28"/>
      <c r="O129" s="28"/>
      <c r="P129" s="28"/>
      <c r="Q129" s="28"/>
      <c r="R129" s="28"/>
      <c r="S129" s="28"/>
      <c r="T129" s="28"/>
      <c r="U129" s="28"/>
    </row>
    <row r="130" spans="1:21" ht="57.75" customHeight="1">
      <c r="A130" s="189" t="s">
        <v>287</v>
      </c>
      <c r="B130" s="217" t="s">
        <v>288</v>
      </c>
      <c r="C130" s="185" t="s">
        <v>17</v>
      </c>
      <c r="D130" s="59">
        <v>24.17</v>
      </c>
      <c r="E130" s="40">
        <v>569.78</v>
      </c>
      <c r="F130" s="40">
        <v>689.38</v>
      </c>
      <c r="G130" s="60">
        <f>D130*F130</f>
        <v>16662.314600000002</v>
      </c>
      <c r="H130" s="245" t="s">
        <v>524</v>
      </c>
      <c r="I130" s="50"/>
      <c r="J130" s="36"/>
      <c r="K130" s="27"/>
      <c r="L130" s="28"/>
      <c r="M130" s="28"/>
      <c r="N130" s="28"/>
      <c r="O130" s="28"/>
      <c r="P130" s="28"/>
      <c r="Q130" s="28"/>
      <c r="R130" s="28"/>
      <c r="S130" s="28"/>
      <c r="T130" s="28"/>
      <c r="U130" s="28"/>
    </row>
    <row r="131" spans="1:21" ht="27" customHeight="1">
      <c r="A131" s="45"/>
      <c r="B131" s="83" t="s">
        <v>289</v>
      </c>
      <c r="C131" s="185"/>
      <c r="D131" s="74"/>
      <c r="E131" s="40"/>
      <c r="F131" s="40"/>
      <c r="G131" s="60"/>
      <c r="H131" s="87"/>
      <c r="I131" s="50"/>
      <c r="J131" s="26"/>
      <c r="K131" s="27"/>
      <c r="L131" s="28"/>
      <c r="M131" s="28"/>
      <c r="N131" s="28"/>
      <c r="O131" s="28"/>
      <c r="P131" s="28"/>
      <c r="Q131" s="28"/>
      <c r="R131" s="28"/>
      <c r="S131" s="28"/>
      <c r="T131" s="28"/>
      <c r="U131" s="28"/>
    </row>
    <row r="132" spans="1:21" ht="33.75" customHeight="1">
      <c r="A132" s="189" t="s">
        <v>290</v>
      </c>
      <c r="B132" s="217" t="s">
        <v>291</v>
      </c>
      <c r="C132" s="185" t="s">
        <v>16</v>
      </c>
      <c r="D132" s="59">
        <v>20.69</v>
      </c>
      <c r="E132" s="40">
        <v>197.15</v>
      </c>
      <c r="F132" s="40">
        <v>238.53</v>
      </c>
      <c r="G132" s="60">
        <f>D132*F132</f>
        <v>4935.1857</v>
      </c>
      <c r="H132" s="298" t="s">
        <v>567</v>
      </c>
      <c r="I132" s="50"/>
      <c r="J132" s="36"/>
      <c r="K132" s="27"/>
      <c r="L132" s="28"/>
      <c r="M132" s="28"/>
      <c r="N132" s="28"/>
      <c r="O132" s="28"/>
      <c r="P132" s="28"/>
      <c r="Q132" s="28"/>
      <c r="R132" s="28"/>
      <c r="S132" s="28"/>
      <c r="T132" s="28"/>
      <c r="U132" s="28"/>
    </row>
    <row r="133" spans="1:21" ht="37.5" customHeight="1">
      <c r="A133" s="45"/>
      <c r="B133" s="186" t="s">
        <v>292</v>
      </c>
      <c r="C133" s="185"/>
      <c r="D133" s="59"/>
      <c r="E133" s="40"/>
      <c r="F133" s="40"/>
      <c r="G133" s="60"/>
      <c r="H133" s="62"/>
      <c r="I133" s="50"/>
      <c r="J133" s="36"/>
      <c r="K133" s="27"/>
      <c r="L133" s="28"/>
      <c r="M133" s="28"/>
      <c r="N133" s="28"/>
      <c r="O133" s="28"/>
      <c r="P133" s="28"/>
      <c r="Q133" s="28"/>
      <c r="R133" s="28"/>
      <c r="S133" s="28"/>
      <c r="T133" s="28"/>
      <c r="U133" s="28"/>
    </row>
    <row r="134" spans="1:21" ht="18.75" customHeight="1">
      <c r="A134" s="45"/>
      <c r="B134" s="38"/>
      <c r="C134" s="39"/>
      <c r="D134" s="59"/>
      <c r="E134" s="40"/>
      <c r="F134" s="40"/>
      <c r="G134" s="60"/>
      <c r="H134" s="61"/>
      <c r="I134" s="50"/>
      <c r="J134" s="26"/>
      <c r="K134" s="27"/>
      <c r="L134" s="28"/>
      <c r="M134" s="28"/>
      <c r="N134" s="28"/>
      <c r="O134" s="28"/>
      <c r="P134" s="28"/>
      <c r="Q134" s="28"/>
      <c r="R134" s="28"/>
      <c r="S134" s="28"/>
      <c r="T134" s="28"/>
      <c r="U134" s="28"/>
    </row>
    <row r="135" spans="1:21" ht="18" customHeight="1">
      <c r="A135" s="72"/>
      <c r="B135" s="75"/>
      <c r="C135" s="39"/>
      <c r="D135" s="59"/>
      <c r="E135" s="40"/>
      <c r="F135" s="40"/>
      <c r="G135" s="46"/>
      <c r="H135" s="49"/>
      <c r="I135" s="50"/>
      <c r="J135" s="26"/>
      <c r="K135" s="27"/>
      <c r="L135" s="28"/>
      <c r="M135" s="28"/>
      <c r="N135" s="28"/>
      <c r="O135" s="28"/>
      <c r="P135" s="28"/>
      <c r="Q135" s="28"/>
      <c r="R135" s="28"/>
      <c r="S135" s="28"/>
      <c r="T135" s="28"/>
      <c r="U135" s="28"/>
    </row>
    <row r="136" spans="1:21" ht="18.75" customHeight="1">
      <c r="A136" s="207" t="s">
        <v>293</v>
      </c>
      <c r="B136" s="208" t="s">
        <v>294</v>
      </c>
      <c r="C136" s="196" t="s">
        <v>18</v>
      </c>
      <c r="D136" s="197"/>
      <c r="E136" s="198"/>
      <c r="F136" s="57"/>
      <c r="G136" s="23">
        <f>SUM(G139:G146)</f>
        <v>36039.936399999999</v>
      </c>
      <c r="H136" s="49"/>
      <c r="I136" s="50"/>
      <c r="J136" s="26"/>
      <c r="K136" s="27"/>
      <c r="L136" s="28"/>
      <c r="M136" s="28"/>
      <c r="N136" s="28"/>
      <c r="O136" s="28"/>
      <c r="P136" s="28"/>
      <c r="Q136" s="28"/>
      <c r="R136" s="28"/>
      <c r="S136" s="28"/>
      <c r="T136" s="28"/>
      <c r="U136" s="28"/>
    </row>
    <row r="137" spans="1:21" ht="18.75" customHeight="1">
      <c r="A137" s="45"/>
      <c r="B137" s="38"/>
      <c r="C137" s="39"/>
      <c r="D137" s="77"/>
      <c r="E137" s="40"/>
      <c r="F137" s="40"/>
      <c r="G137" s="46"/>
      <c r="H137" s="49"/>
      <c r="I137" s="50"/>
      <c r="J137" s="26"/>
      <c r="K137" s="27"/>
      <c r="L137" s="28"/>
      <c r="M137" s="28"/>
      <c r="N137" s="28"/>
      <c r="O137" s="28"/>
      <c r="P137" s="28"/>
      <c r="Q137" s="28"/>
      <c r="R137" s="28"/>
      <c r="S137" s="28"/>
      <c r="T137" s="28"/>
      <c r="U137" s="28"/>
    </row>
    <row r="138" spans="1:21" ht="18.75" customHeight="1">
      <c r="A138" s="189" t="s">
        <v>295</v>
      </c>
      <c r="B138" s="217" t="s">
        <v>298</v>
      </c>
      <c r="C138" s="39"/>
      <c r="D138" s="238"/>
      <c r="E138" s="239"/>
      <c r="F138" s="239"/>
      <c r="G138" s="239"/>
      <c r="H138" s="49"/>
      <c r="I138" s="50"/>
      <c r="J138" s="26"/>
      <c r="K138" s="27"/>
      <c r="L138" s="28"/>
      <c r="M138" s="28"/>
      <c r="N138" s="28"/>
      <c r="O138" s="28"/>
      <c r="P138" s="28"/>
      <c r="Q138" s="28"/>
      <c r="R138" s="28"/>
      <c r="S138" s="28"/>
      <c r="T138" s="28"/>
      <c r="U138" s="28"/>
    </row>
    <row r="139" spans="1:21" ht="100.5" customHeight="1">
      <c r="A139" s="45"/>
      <c r="B139" s="186" t="s">
        <v>296</v>
      </c>
      <c r="C139" s="185" t="s">
        <v>17</v>
      </c>
      <c r="D139" s="59">
        <v>773.45</v>
      </c>
      <c r="E139" s="40">
        <v>14.97</v>
      </c>
      <c r="F139" s="40">
        <v>18.11</v>
      </c>
      <c r="G139" s="46">
        <f>D139*F139</f>
        <v>14007.1795</v>
      </c>
      <c r="H139" s="246" t="s">
        <v>525</v>
      </c>
      <c r="I139" s="50"/>
      <c r="J139" s="36"/>
      <c r="K139" s="27"/>
      <c r="L139" s="28"/>
      <c r="M139" s="28"/>
      <c r="N139" s="28"/>
      <c r="O139" s="28"/>
      <c r="P139" s="28"/>
      <c r="Q139" s="28"/>
      <c r="R139" s="28"/>
      <c r="S139" s="28"/>
      <c r="T139" s="28"/>
      <c r="U139" s="28"/>
    </row>
    <row r="140" spans="1:21" ht="42.75" customHeight="1">
      <c r="A140" s="189" t="s">
        <v>297</v>
      </c>
      <c r="B140" s="190" t="s">
        <v>299</v>
      </c>
      <c r="C140" s="39"/>
      <c r="D140" s="195"/>
      <c r="E140" s="40"/>
      <c r="F140" s="40"/>
      <c r="G140" s="46"/>
      <c r="H140" s="49"/>
      <c r="I140" s="50"/>
      <c r="J140" s="26"/>
      <c r="K140" s="27"/>
      <c r="L140" s="28"/>
      <c r="M140" s="28"/>
      <c r="N140" s="28"/>
      <c r="O140" s="28"/>
      <c r="P140" s="28"/>
      <c r="Q140" s="28"/>
      <c r="R140" s="28"/>
      <c r="S140" s="28"/>
      <c r="T140" s="28"/>
      <c r="U140" s="28"/>
    </row>
    <row r="141" spans="1:21" ht="123" customHeight="1">
      <c r="A141" s="45"/>
      <c r="B141" s="186" t="s">
        <v>300</v>
      </c>
      <c r="C141" s="185" t="s">
        <v>17</v>
      </c>
      <c r="D141" s="59">
        <v>485.75</v>
      </c>
      <c r="E141" s="40">
        <v>17.760000000000002</v>
      </c>
      <c r="F141" s="40">
        <v>21.49</v>
      </c>
      <c r="G141" s="60">
        <f>D141*F141</f>
        <v>10438.7675</v>
      </c>
      <c r="H141" s="243" t="s">
        <v>526</v>
      </c>
      <c r="I141" s="50"/>
      <c r="J141" s="26"/>
      <c r="K141" s="27"/>
      <c r="L141" s="28"/>
      <c r="M141" s="28"/>
      <c r="N141" s="28"/>
      <c r="O141" s="28"/>
      <c r="P141" s="28"/>
      <c r="Q141" s="28"/>
      <c r="R141" s="28"/>
      <c r="S141" s="28"/>
      <c r="T141" s="28"/>
      <c r="U141" s="28"/>
    </row>
    <row r="142" spans="1:21" ht="18.75" customHeight="1">
      <c r="A142" s="45"/>
      <c r="B142" s="38"/>
      <c r="C142" s="39"/>
      <c r="H142" s="247"/>
      <c r="I142" s="50"/>
      <c r="J142" s="26"/>
      <c r="K142" s="27"/>
      <c r="L142" s="28"/>
      <c r="M142" s="28"/>
      <c r="N142" s="28"/>
      <c r="O142" s="28"/>
      <c r="P142" s="28"/>
      <c r="Q142" s="28"/>
      <c r="R142" s="28"/>
      <c r="S142" s="28"/>
      <c r="T142" s="28"/>
      <c r="U142" s="28"/>
    </row>
    <row r="143" spans="1:21" ht="18.75" customHeight="1">
      <c r="A143" s="189" t="s">
        <v>301</v>
      </c>
      <c r="B143" s="190" t="s">
        <v>168</v>
      </c>
      <c r="D143" s="59"/>
      <c r="E143" s="40"/>
      <c r="F143" s="40"/>
      <c r="G143" s="46"/>
      <c r="H143" s="49"/>
      <c r="I143" s="50"/>
      <c r="J143" s="36"/>
      <c r="K143" s="27"/>
      <c r="L143" s="28"/>
      <c r="M143" s="28"/>
      <c r="N143" s="28"/>
      <c r="O143" s="28"/>
      <c r="P143" s="28"/>
      <c r="Q143" s="28"/>
      <c r="R143" s="28"/>
      <c r="S143" s="28"/>
      <c r="T143" s="28"/>
      <c r="U143" s="28"/>
    </row>
    <row r="144" spans="1:21" ht="114" customHeight="1">
      <c r="A144" s="45"/>
      <c r="B144" s="186" t="s">
        <v>302</v>
      </c>
      <c r="C144" s="185" t="s">
        <v>17</v>
      </c>
      <c r="D144" s="195">
        <v>474.58</v>
      </c>
      <c r="E144" s="40">
        <v>20.190000000000001</v>
      </c>
      <c r="F144" s="40">
        <v>24.43</v>
      </c>
      <c r="G144" s="60">
        <f>D144*F144</f>
        <v>11593.989399999999</v>
      </c>
      <c r="H144" s="244" t="s">
        <v>527</v>
      </c>
      <c r="I144" s="50"/>
      <c r="J144" s="26"/>
      <c r="K144" s="27"/>
      <c r="L144" s="28"/>
      <c r="M144" s="28"/>
      <c r="N144" s="28"/>
      <c r="O144" s="28"/>
      <c r="P144" s="28"/>
      <c r="Q144" s="28"/>
      <c r="R144" s="28"/>
      <c r="S144" s="28"/>
      <c r="T144" s="28"/>
      <c r="U144" s="28"/>
    </row>
    <row r="145" spans="1:21" ht="18.75" customHeight="1">
      <c r="A145" s="45"/>
      <c r="B145" s="38"/>
      <c r="D145" s="59"/>
      <c r="E145" s="40"/>
      <c r="F145" s="40"/>
      <c r="G145" s="46"/>
      <c r="H145" s="49"/>
      <c r="I145" s="50"/>
      <c r="J145" s="36"/>
      <c r="K145" s="27"/>
      <c r="L145" s="28"/>
      <c r="M145" s="28"/>
      <c r="N145" s="28"/>
      <c r="O145" s="28"/>
      <c r="P145" s="28"/>
      <c r="Q145" s="28"/>
      <c r="R145" s="28"/>
      <c r="S145" s="28"/>
      <c r="T145" s="28"/>
      <c r="U145" s="28"/>
    </row>
    <row r="146" spans="1:21" ht="19.5" customHeight="1">
      <c r="A146" s="88"/>
      <c r="B146" s="38"/>
      <c r="C146" s="39"/>
      <c r="D146" s="59"/>
      <c r="E146" s="89"/>
      <c r="F146" s="40"/>
      <c r="G146" s="46"/>
      <c r="H146" s="49"/>
      <c r="I146" s="50"/>
      <c r="J146" s="36"/>
      <c r="K146" s="27"/>
      <c r="L146" s="28"/>
      <c r="M146" s="28"/>
      <c r="N146" s="28"/>
      <c r="O146" s="28"/>
      <c r="P146" s="28"/>
      <c r="Q146" s="28"/>
      <c r="R146" s="28"/>
      <c r="S146" s="28"/>
      <c r="T146" s="28"/>
      <c r="U146" s="28"/>
    </row>
    <row r="147" spans="1:21" ht="18.75" customHeight="1">
      <c r="A147" s="45"/>
      <c r="B147" s="51"/>
      <c r="C147" s="39"/>
      <c r="D147" s="59"/>
      <c r="E147" s="40"/>
      <c r="F147" s="40"/>
      <c r="G147" s="46"/>
      <c r="H147" s="49"/>
      <c r="I147" s="50"/>
      <c r="J147" s="36"/>
      <c r="K147" s="27"/>
      <c r="L147" s="28"/>
      <c r="M147" s="28"/>
      <c r="N147" s="28"/>
      <c r="O147" s="28"/>
      <c r="P147" s="28"/>
      <c r="Q147" s="28"/>
      <c r="R147" s="28"/>
      <c r="S147" s="28"/>
      <c r="T147" s="28"/>
      <c r="U147" s="28"/>
    </row>
    <row r="148" spans="1:21" ht="18.75" customHeight="1">
      <c r="A148" s="72"/>
      <c r="B148" s="75"/>
      <c r="C148" s="193"/>
      <c r="D148" s="59"/>
      <c r="E148" s="40"/>
      <c r="F148" s="40"/>
      <c r="G148" s="46"/>
      <c r="H148" s="49"/>
      <c r="I148" s="50"/>
      <c r="J148" s="26"/>
      <c r="K148" s="27"/>
      <c r="L148" s="28"/>
      <c r="M148" s="28"/>
      <c r="N148" s="28"/>
      <c r="O148" s="28"/>
      <c r="P148" s="28"/>
      <c r="Q148" s="28"/>
      <c r="R148" s="28"/>
      <c r="S148" s="28"/>
      <c r="T148" s="28"/>
      <c r="U148" s="28"/>
    </row>
    <row r="149" spans="1:21" ht="18.75" customHeight="1">
      <c r="A149" s="207" t="s">
        <v>303</v>
      </c>
      <c r="B149" s="19" t="s">
        <v>304</v>
      </c>
      <c r="C149" s="196" t="s">
        <v>18</v>
      </c>
      <c r="D149" s="197"/>
      <c r="E149" s="198"/>
      <c r="F149" s="57"/>
      <c r="G149" s="23">
        <f>SUM(G150:G162)</f>
        <v>13057.621799999999</v>
      </c>
      <c r="H149" s="49"/>
      <c r="I149" s="50"/>
      <c r="J149" s="26"/>
      <c r="K149" s="27"/>
      <c r="L149" s="28"/>
      <c r="M149" s="28"/>
      <c r="N149" s="28"/>
      <c r="O149" s="28"/>
      <c r="P149" s="28"/>
      <c r="Q149" s="28"/>
      <c r="R149" s="28"/>
      <c r="S149" s="28"/>
      <c r="T149" s="28"/>
      <c r="U149" s="28"/>
    </row>
    <row r="150" spans="1:21" ht="18.75" customHeight="1">
      <c r="A150" s="45" t="s">
        <v>305</v>
      </c>
      <c r="B150" s="190" t="s">
        <v>306</v>
      </c>
      <c r="C150" s="58"/>
      <c r="D150" s="77"/>
      <c r="E150" s="40"/>
      <c r="F150" s="40"/>
      <c r="G150" s="46"/>
      <c r="H150" s="85"/>
      <c r="I150" s="50"/>
      <c r="J150" s="26"/>
      <c r="K150" s="27"/>
      <c r="L150" s="28"/>
      <c r="M150" s="28"/>
      <c r="N150" s="28"/>
      <c r="O150" s="28"/>
      <c r="P150" s="28"/>
      <c r="Q150" s="28"/>
      <c r="R150" s="28"/>
      <c r="S150" s="28"/>
      <c r="T150" s="28"/>
      <c r="U150" s="28"/>
    </row>
    <row r="151" spans="1:21" ht="33" customHeight="1">
      <c r="A151" s="45"/>
      <c r="B151" s="222" t="s">
        <v>307</v>
      </c>
      <c r="C151" s="185" t="s">
        <v>16</v>
      </c>
      <c r="D151" s="59">
        <v>41.93</v>
      </c>
      <c r="E151" s="40">
        <v>24.77</v>
      </c>
      <c r="F151" s="40">
        <v>29.97</v>
      </c>
      <c r="G151" s="46">
        <f>D151*F151</f>
        <v>1256.6421</v>
      </c>
      <c r="H151" s="301" t="s">
        <v>568</v>
      </c>
      <c r="I151" s="50"/>
      <c r="J151" s="26"/>
      <c r="K151" s="27"/>
      <c r="L151" s="28"/>
      <c r="M151" s="28"/>
      <c r="N151" s="28"/>
      <c r="O151" s="28"/>
      <c r="P151" s="28"/>
      <c r="Q151" s="28"/>
      <c r="R151" s="28"/>
      <c r="S151" s="28"/>
      <c r="T151" s="28"/>
      <c r="U151" s="28"/>
    </row>
    <row r="152" spans="1:21" ht="33" customHeight="1">
      <c r="A152" s="189" t="s">
        <v>308</v>
      </c>
      <c r="B152" s="219" t="s">
        <v>309</v>
      </c>
      <c r="C152" s="191"/>
      <c r="D152" s="216"/>
      <c r="E152" s="178"/>
      <c r="F152" s="178"/>
      <c r="G152" s="194"/>
      <c r="H152" s="49"/>
      <c r="I152" s="179"/>
      <c r="J152" s="183"/>
      <c r="K152" s="181"/>
      <c r="L152" s="181"/>
      <c r="M152" s="181"/>
      <c r="N152" s="181"/>
      <c r="O152" s="181"/>
      <c r="P152" s="181"/>
      <c r="Q152" s="181"/>
      <c r="R152" s="181"/>
      <c r="S152" s="181"/>
      <c r="T152" s="181"/>
      <c r="U152" s="181"/>
    </row>
    <row r="153" spans="1:21" ht="47.25" customHeight="1">
      <c r="A153" s="189"/>
      <c r="B153" s="222" t="s">
        <v>310</v>
      </c>
      <c r="C153" s="191" t="s">
        <v>16</v>
      </c>
      <c r="D153" s="216">
        <v>27.65</v>
      </c>
      <c r="E153" s="178">
        <v>41.09</v>
      </c>
      <c r="F153" s="178">
        <v>49.71</v>
      </c>
      <c r="G153" s="194">
        <f>D153*F153</f>
        <v>1374.4814999999999</v>
      </c>
      <c r="H153" s="301" t="s">
        <v>570</v>
      </c>
      <c r="I153" s="179"/>
      <c r="J153" s="183"/>
      <c r="K153" s="181"/>
      <c r="L153" s="181"/>
      <c r="M153" s="181"/>
      <c r="N153" s="181"/>
      <c r="O153" s="181"/>
      <c r="P153" s="181"/>
      <c r="Q153" s="181"/>
      <c r="R153" s="181"/>
      <c r="S153" s="181"/>
      <c r="T153" s="181"/>
      <c r="U153" s="181"/>
    </row>
    <row r="154" spans="1:21" ht="47.25" customHeight="1">
      <c r="A154" s="189" t="s">
        <v>311</v>
      </c>
      <c r="B154" s="219" t="s">
        <v>312</v>
      </c>
      <c r="C154" s="191"/>
      <c r="D154" s="216"/>
      <c r="E154" s="178"/>
      <c r="F154" s="178"/>
      <c r="G154" s="194"/>
      <c r="H154" s="49"/>
      <c r="I154" s="179"/>
      <c r="J154" s="183"/>
      <c r="K154" s="181"/>
      <c r="L154" s="181"/>
      <c r="M154" s="181"/>
      <c r="N154" s="181"/>
      <c r="O154" s="181"/>
      <c r="P154" s="181"/>
      <c r="Q154" s="181"/>
      <c r="R154" s="181"/>
      <c r="S154" s="181"/>
      <c r="T154" s="181"/>
      <c r="U154" s="181"/>
    </row>
    <row r="155" spans="1:21" ht="47.25" customHeight="1">
      <c r="A155" s="189"/>
      <c r="B155" s="222" t="s">
        <v>313</v>
      </c>
      <c r="C155" s="191" t="s">
        <v>16</v>
      </c>
      <c r="D155" s="220">
        <v>108.02</v>
      </c>
      <c r="E155" s="178">
        <v>44.56</v>
      </c>
      <c r="F155" s="178">
        <v>53.91</v>
      </c>
      <c r="G155" s="194">
        <f>D155*F155</f>
        <v>5823.3581999999997</v>
      </c>
      <c r="H155" s="301" t="s">
        <v>569</v>
      </c>
      <c r="I155" s="179"/>
      <c r="J155" s="183"/>
      <c r="K155" s="181"/>
      <c r="L155" s="181"/>
      <c r="M155" s="181"/>
      <c r="N155" s="181"/>
      <c r="O155" s="181"/>
      <c r="P155" s="181"/>
      <c r="Q155" s="181"/>
      <c r="R155" s="181"/>
      <c r="S155" s="181"/>
      <c r="T155" s="181"/>
      <c r="U155" s="181"/>
    </row>
    <row r="156" spans="1:21" ht="47.25" customHeight="1">
      <c r="A156" s="189" t="s">
        <v>314</v>
      </c>
      <c r="B156" s="221" t="s">
        <v>315</v>
      </c>
      <c r="C156" s="191"/>
      <c r="D156" s="220"/>
      <c r="E156" s="178"/>
      <c r="F156" s="178"/>
      <c r="G156" s="194"/>
      <c r="H156" s="49"/>
      <c r="I156" s="179"/>
      <c r="J156" s="183"/>
      <c r="K156" s="181"/>
      <c r="L156" s="181"/>
      <c r="M156" s="181"/>
      <c r="N156" s="181"/>
      <c r="O156" s="181"/>
      <c r="P156" s="181"/>
      <c r="Q156" s="181"/>
      <c r="R156" s="181"/>
      <c r="S156" s="181"/>
      <c r="T156" s="181"/>
      <c r="U156" s="181"/>
    </row>
    <row r="157" spans="1:21" ht="47.25" customHeight="1">
      <c r="A157" s="189"/>
      <c r="B157" s="222" t="s">
        <v>316</v>
      </c>
      <c r="C157" s="191" t="s">
        <v>7</v>
      </c>
      <c r="D157" s="220">
        <v>1</v>
      </c>
      <c r="E157" s="178">
        <v>315.67</v>
      </c>
      <c r="F157" s="178">
        <v>381.93</v>
      </c>
      <c r="G157" s="194">
        <f>D157*F157</f>
        <v>381.93</v>
      </c>
      <c r="H157" s="301" t="s">
        <v>566</v>
      </c>
      <c r="I157" s="179"/>
      <c r="J157" s="183"/>
      <c r="K157" s="181"/>
      <c r="L157" s="181"/>
      <c r="M157" s="181"/>
      <c r="N157" s="181"/>
      <c r="O157" s="181"/>
      <c r="P157" s="181"/>
      <c r="Q157" s="181"/>
      <c r="R157" s="181"/>
      <c r="S157" s="181"/>
      <c r="T157" s="181"/>
      <c r="U157" s="181"/>
    </row>
    <row r="158" spans="1:21" ht="47.25" customHeight="1">
      <c r="A158" s="189" t="s">
        <v>318</v>
      </c>
      <c r="B158" s="223" t="s">
        <v>319</v>
      </c>
      <c r="C158" s="191"/>
      <c r="D158" s="220"/>
      <c r="E158" s="178"/>
      <c r="F158" s="178"/>
      <c r="G158" s="194"/>
      <c r="H158" s="49"/>
      <c r="I158" s="179"/>
      <c r="J158" s="183"/>
      <c r="K158" s="181"/>
      <c r="L158" s="181"/>
      <c r="M158" s="181"/>
      <c r="N158" s="181"/>
      <c r="O158" s="181"/>
      <c r="P158" s="181"/>
      <c r="Q158" s="181"/>
      <c r="R158" s="181"/>
      <c r="S158" s="181"/>
      <c r="T158" s="181"/>
      <c r="U158" s="181"/>
    </row>
    <row r="159" spans="1:21" ht="47.25" customHeight="1">
      <c r="A159" s="189"/>
      <c r="B159" s="222" t="s">
        <v>320</v>
      </c>
      <c r="C159" s="191" t="s">
        <v>7</v>
      </c>
      <c r="D159" s="220">
        <v>5</v>
      </c>
      <c r="E159" s="178">
        <v>637.16999999999996</v>
      </c>
      <c r="F159" s="178">
        <v>770.91</v>
      </c>
      <c r="G159" s="194">
        <f>D159*F159</f>
        <v>3854.5499999999997</v>
      </c>
      <c r="H159" s="301" t="s">
        <v>571</v>
      </c>
      <c r="I159" s="179"/>
      <c r="J159" s="183"/>
      <c r="K159" s="181"/>
      <c r="L159" s="181"/>
      <c r="M159" s="181"/>
      <c r="N159" s="181"/>
      <c r="O159" s="181"/>
      <c r="P159" s="181"/>
      <c r="Q159" s="181"/>
      <c r="R159" s="181"/>
      <c r="S159" s="181"/>
      <c r="T159" s="181"/>
      <c r="U159" s="181"/>
    </row>
    <row r="160" spans="1:21" ht="47.25" customHeight="1">
      <c r="A160" s="189" t="s">
        <v>321</v>
      </c>
      <c r="B160" s="223" t="s">
        <v>322</v>
      </c>
      <c r="C160" s="191"/>
      <c r="D160" s="220"/>
      <c r="E160" s="178"/>
      <c r="F160" s="178"/>
      <c r="G160" s="194"/>
      <c r="H160" s="49"/>
      <c r="I160" s="179"/>
      <c r="J160" s="183"/>
      <c r="K160" s="181"/>
      <c r="L160" s="181"/>
      <c r="M160" s="181"/>
      <c r="N160" s="181"/>
      <c r="O160" s="181"/>
      <c r="P160" s="181"/>
      <c r="Q160" s="181"/>
      <c r="R160" s="181"/>
      <c r="S160" s="181"/>
      <c r="T160" s="181"/>
      <c r="U160" s="181"/>
    </row>
    <row r="161" spans="1:21" ht="47.25" customHeight="1">
      <c r="A161" s="189"/>
      <c r="B161" s="222" t="s">
        <v>323</v>
      </c>
      <c r="C161" s="191" t="s">
        <v>7</v>
      </c>
      <c r="D161" s="220">
        <v>14</v>
      </c>
      <c r="E161" s="178">
        <v>21.65</v>
      </c>
      <c r="F161" s="178">
        <v>26.19</v>
      </c>
      <c r="G161" s="194">
        <f>D161*F161</f>
        <v>366.66</v>
      </c>
      <c r="H161" s="301" t="s">
        <v>572</v>
      </c>
      <c r="I161" s="179"/>
      <c r="J161" s="183"/>
      <c r="K161" s="181"/>
      <c r="L161" s="181"/>
      <c r="M161" s="181"/>
      <c r="N161" s="181"/>
      <c r="O161" s="181"/>
      <c r="P161" s="181"/>
      <c r="Q161" s="181"/>
      <c r="R161" s="181"/>
      <c r="S161" s="181"/>
      <c r="T161" s="181"/>
      <c r="U161" s="181"/>
    </row>
    <row r="162" spans="1:21" ht="18" customHeight="1">
      <c r="A162" s="72"/>
      <c r="B162" s="225"/>
      <c r="C162" s="227"/>
      <c r="D162" s="226"/>
      <c r="E162" s="40"/>
      <c r="F162" s="40"/>
      <c r="G162" s="46"/>
      <c r="H162" s="49"/>
      <c r="I162" s="50"/>
      <c r="J162" s="26"/>
      <c r="K162" s="27"/>
      <c r="L162" s="28"/>
      <c r="M162" s="28"/>
      <c r="N162" s="28"/>
      <c r="O162" s="28"/>
      <c r="P162" s="28"/>
      <c r="Q162" s="28"/>
      <c r="R162" s="28"/>
      <c r="S162" s="28"/>
      <c r="T162" s="28"/>
      <c r="U162" s="28"/>
    </row>
    <row r="163" spans="1:21" ht="18.75" customHeight="1">
      <c r="A163" s="207" t="s">
        <v>324</v>
      </c>
      <c r="B163" s="208" t="s">
        <v>325</v>
      </c>
      <c r="C163" s="196" t="s">
        <v>18</v>
      </c>
      <c r="D163" s="197"/>
      <c r="E163" s="198"/>
      <c r="F163" s="57"/>
      <c r="G163" s="23">
        <f>SUM(G165:G211)</f>
        <v>34106.844900000004</v>
      </c>
      <c r="H163" s="49"/>
      <c r="I163" s="50"/>
      <c r="J163" s="26"/>
      <c r="K163" s="27"/>
      <c r="L163" s="28"/>
      <c r="M163" s="28"/>
      <c r="N163" s="28"/>
      <c r="O163" s="28"/>
      <c r="P163" s="28"/>
      <c r="Q163" s="28"/>
      <c r="R163" s="28"/>
      <c r="S163" s="28"/>
      <c r="T163" s="28"/>
      <c r="U163" s="28"/>
    </row>
    <row r="164" spans="1:21" ht="18.75" customHeight="1">
      <c r="A164" s="209" t="s">
        <v>326</v>
      </c>
      <c r="B164" s="210" t="s">
        <v>350</v>
      </c>
      <c r="C164" s="39"/>
      <c r="D164" s="77"/>
      <c r="E164" s="66"/>
      <c r="F164" s="40"/>
      <c r="G164" s="46"/>
      <c r="H164" s="49"/>
      <c r="I164" s="50"/>
      <c r="J164" s="26"/>
      <c r="K164" s="27"/>
      <c r="L164" s="28"/>
      <c r="M164" s="28"/>
      <c r="N164" s="28"/>
      <c r="O164" s="28"/>
      <c r="P164" s="28"/>
      <c r="Q164" s="28"/>
      <c r="R164" s="28"/>
      <c r="S164" s="28"/>
      <c r="T164" s="28"/>
      <c r="U164" s="28"/>
    </row>
    <row r="165" spans="1:21" ht="35.25" customHeight="1">
      <c r="A165" s="45"/>
      <c r="B165" s="38" t="s">
        <v>351</v>
      </c>
      <c r="C165" s="228" t="s">
        <v>7</v>
      </c>
      <c r="D165" s="59">
        <v>1</v>
      </c>
      <c r="E165" s="40">
        <v>3809.65</v>
      </c>
      <c r="F165" s="40">
        <v>4609.3</v>
      </c>
      <c r="G165" s="46">
        <f>D165*F165</f>
        <v>4609.3</v>
      </c>
      <c r="H165" s="301" t="s">
        <v>566</v>
      </c>
      <c r="I165" s="50"/>
      <c r="J165" s="26"/>
      <c r="K165" s="27"/>
      <c r="L165" s="28"/>
      <c r="M165" s="28"/>
      <c r="N165" s="28"/>
      <c r="O165" s="28"/>
      <c r="P165" s="28"/>
      <c r="Q165" s="28"/>
      <c r="R165" s="28"/>
      <c r="S165" s="28"/>
      <c r="T165" s="28"/>
      <c r="U165" s="28"/>
    </row>
    <row r="166" spans="1:21" ht="18.75" customHeight="1">
      <c r="A166" s="189" t="s">
        <v>327</v>
      </c>
      <c r="B166" s="184" t="s">
        <v>352</v>
      </c>
      <c r="C166" s="228"/>
      <c r="D166" s="216"/>
      <c r="E166" s="178"/>
      <c r="F166" s="178"/>
      <c r="G166" s="194"/>
      <c r="H166" s="49"/>
      <c r="I166" s="179"/>
      <c r="J166" s="183"/>
      <c r="K166" s="181"/>
      <c r="L166" s="181"/>
      <c r="M166" s="181"/>
      <c r="N166" s="181"/>
      <c r="O166" s="181"/>
      <c r="P166" s="181"/>
      <c r="Q166" s="181"/>
      <c r="R166" s="181"/>
      <c r="S166" s="181"/>
      <c r="T166" s="181"/>
      <c r="U166" s="181"/>
    </row>
    <row r="167" spans="1:21" ht="18.75" customHeight="1">
      <c r="A167" s="189"/>
      <c r="B167" s="182" t="s">
        <v>353</v>
      </c>
      <c r="C167" s="228" t="s">
        <v>7</v>
      </c>
      <c r="D167" s="216">
        <v>1</v>
      </c>
      <c r="E167" s="178">
        <v>4.66</v>
      </c>
      <c r="F167" s="178">
        <v>5.64</v>
      </c>
      <c r="G167" s="194">
        <f>D167*F167</f>
        <v>5.64</v>
      </c>
      <c r="H167" s="301" t="s">
        <v>566</v>
      </c>
      <c r="I167" s="179"/>
      <c r="J167" s="183"/>
      <c r="K167" s="181"/>
      <c r="L167" s="181"/>
      <c r="M167" s="181"/>
      <c r="N167" s="181"/>
      <c r="O167" s="181"/>
      <c r="P167" s="181"/>
      <c r="Q167" s="181"/>
      <c r="R167" s="181"/>
      <c r="S167" s="181"/>
      <c r="T167" s="181"/>
      <c r="U167" s="181"/>
    </row>
    <row r="168" spans="1:21" ht="18.75" customHeight="1">
      <c r="A168" s="189" t="s">
        <v>328</v>
      </c>
      <c r="B168" s="184" t="s">
        <v>354</v>
      </c>
      <c r="C168" s="177"/>
      <c r="D168" s="216"/>
      <c r="E168" s="178"/>
      <c r="F168" s="178"/>
      <c r="G168" s="194"/>
      <c r="H168" s="49"/>
      <c r="I168" s="179"/>
      <c r="J168" s="183"/>
      <c r="K168" s="181"/>
      <c r="L168" s="181"/>
      <c r="M168" s="181"/>
      <c r="N168" s="181"/>
      <c r="O168" s="181"/>
      <c r="P168" s="181"/>
      <c r="Q168" s="181"/>
      <c r="R168" s="181"/>
      <c r="S168" s="181"/>
      <c r="T168" s="181"/>
      <c r="U168" s="181"/>
    </row>
    <row r="169" spans="1:21" ht="18.75" customHeight="1">
      <c r="A169" s="189"/>
      <c r="B169" s="182" t="s">
        <v>355</v>
      </c>
      <c r="C169" s="187" t="s">
        <v>7</v>
      </c>
      <c r="D169" s="216">
        <v>5</v>
      </c>
      <c r="E169" s="178">
        <v>7.5</v>
      </c>
      <c r="F169" s="178">
        <v>9.07</v>
      </c>
      <c r="G169" s="194">
        <f>D169*F169</f>
        <v>45.35</v>
      </c>
      <c r="H169" s="301" t="s">
        <v>571</v>
      </c>
      <c r="I169" s="179"/>
      <c r="J169" s="183"/>
      <c r="K169" s="181"/>
      <c r="L169" s="181"/>
      <c r="M169" s="181"/>
      <c r="N169" s="181"/>
      <c r="O169" s="181"/>
      <c r="P169" s="181"/>
      <c r="Q169" s="181"/>
      <c r="R169" s="181"/>
      <c r="S169" s="181"/>
      <c r="T169" s="181"/>
      <c r="U169" s="181"/>
    </row>
    <row r="170" spans="1:21" ht="18.75" customHeight="1">
      <c r="A170" s="189" t="s">
        <v>329</v>
      </c>
      <c r="B170" s="184" t="s">
        <v>356</v>
      </c>
      <c r="C170" s="177"/>
      <c r="D170" s="216"/>
      <c r="E170" s="178"/>
      <c r="F170" s="178"/>
      <c r="G170" s="194"/>
      <c r="H170" s="49"/>
      <c r="I170" s="179"/>
      <c r="J170" s="183"/>
      <c r="K170" s="181"/>
      <c r="L170" s="181"/>
      <c r="M170" s="181"/>
      <c r="N170" s="181"/>
      <c r="O170" s="181"/>
      <c r="P170" s="181"/>
      <c r="Q170" s="181"/>
      <c r="R170" s="181"/>
      <c r="S170" s="181"/>
      <c r="T170" s="181"/>
      <c r="U170" s="181"/>
    </row>
    <row r="171" spans="1:21" ht="36.75" customHeight="1">
      <c r="A171" s="189"/>
      <c r="B171" s="182" t="s">
        <v>357</v>
      </c>
      <c r="C171" s="187" t="s">
        <v>7</v>
      </c>
      <c r="D171" s="216">
        <v>1</v>
      </c>
      <c r="E171" s="178">
        <v>43.14</v>
      </c>
      <c r="F171" s="178">
        <v>52.2</v>
      </c>
      <c r="G171" s="194">
        <f>D171*F171</f>
        <v>52.2</v>
      </c>
      <c r="H171" s="301" t="s">
        <v>566</v>
      </c>
      <c r="I171" s="179"/>
      <c r="J171" s="183"/>
      <c r="K171" s="181"/>
      <c r="L171" s="181"/>
      <c r="M171" s="181"/>
      <c r="N171" s="181"/>
      <c r="O171" s="181"/>
      <c r="P171" s="181"/>
      <c r="Q171" s="181"/>
      <c r="R171" s="181"/>
      <c r="S171" s="181"/>
      <c r="T171" s="181"/>
      <c r="U171" s="181"/>
    </row>
    <row r="172" spans="1:21" ht="18.75" customHeight="1">
      <c r="A172" s="189" t="s">
        <v>330</v>
      </c>
      <c r="B172" s="184" t="s">
        <v>358</v>
      </c>
      <c r="C172" s="177"/>
      <c r="D172" s="216"/>
      <c r="E172" s="178"/>
      <c r="F172" s="178"/>
      <c r="G172" s="194"/>
      <c r="H172" s="49"/>
      <c r="I172" s="179"/>
      <c r="J172" s="183"/>
      <c r="K172" s="181"/>
      <c r="L172" s="181"/>
      <c r="M172" s="181"/>
      <c r="N172" s="181"/>
      <c r="O172" s="181"/>
      <c r="P172" s="181"/>
      <c r="Q172" s="181"/>
      <c r="R172" s="181"/>
      <c r="S172" s="181"/>
      <c r="T172" s="181"/>
      <c r="U172" s="181"/>
    </row>
    <row r="173" spans="1:21" ht="37.5" customHeight="1">
      <c r="A173" s="189"/>
      <c r="B173" s="182" t="s">
        <v>359</v>
      </c>
      <c r="C173" s="187" t="s">
        <v>7</v>
      </c>
      <c r="D173" s="216">
        <v>5</v>
      </c>
      <c r="E173" s="178">
        <v>107.26</v>
      </c>
      <c r="F173" s="178">
        <v>129.77000000000001</v>
      </c>
      <c r="G173" s="194">
        <f>D173*F173</f>
        <v>648.85</v>
      </c>
      <c r="H173" s="301" t="s">
        <v>571</v>
      </c>
      <c r="I173" s="179"/>
      <c r="J173" s="183"/>
      <c r="K173" s="181"/>
      <c r="L173" s="181"/>
      <c r="M173" s="181"/>
      <c r="N173" s="181"/>
      <c r="O173" s="181"/>
      <c r="P173" s="181"/>
      <c r="Q173" s="181"/>
      <c r="R173" s="181"/>
      <c r="S173" s="181"/>
      <c r="T173" s="181"/>
      <c r="U173" s="181"/>
    </row>
    <row r="174" spans="1:21" ht="18.75" customHeight="1">
      <c r="A174" s="189" t="s">
        <v>331</v>
      </c>
      <c r="B174" s="184" t="s">
        <v>360</v>
      </c>
      <c r="C174" s="177"/>
      <c r="D174" s="216"/>
      <c r="E174" s="178"/>
      <c r="F174" s="178"/>
      <c r="G174" s="194"/>
      <c r="H174" s="49"/>
      <c r="I174" s="179"/>
      <c r="J174" s="183"/>
      <c r="K174" s="181"/>
      <c r="L174" s="181"/>
      <c r="M174" s="181"/>
      <c r="N174" s="181"/>
      <c r="O174" s="181"/>
      <c r="P174" s="181"/>
      <c r="Q174" s="181"/>
      <c r="R174" s="181"/>
      <c r="S174" s="181"/>
      <c r="T174" s="181"/>
      <c r="U174" s="181"/>
    </row>
    <row r="175" spans="1:21" ht="32.25" customHeight="1">
      <c r="A175" s="189"/>
      <c r="B175" s="182" t="s">
        <v>361</v>
      </c>
      <c r="C175" s="187" t="s">
        <v>7</v>
      </c>
      <c r="D175" s="216">
        <v>1</v>
      </c>
      <c r="E175" s="178">
        <v>20.45</v>
      </c>
      <c r="F175" s="178">
        <v>24.74</v>
      </c>
      <c r="G175" s="194">
        <f>D175*F175</f>
        <v>24.74</v>
      </c>
      <c r="H175" s="301" t="s">
        <v>566</v>
      </c>
      <c r="I175" s="179"/>
      <c r="J175" s="183"/>
      <c r="K175" s="181"/>
      <c r="L175" s="181"/>
      <c r="M175" s="181"/>
      <c r="N175" s="181"/>
      <c r="O175" s="181"/>
      <c r="P175" s="181"/>
      <c r="Q175" s="181"/>
      <c r="R175" s="181"/>
      <c r="S175" s="181"/>
      <c r="T175" s="181"/>
      <c r="U175" s="181"/>
    </row>
    <row r="176" spans="1:21" ht="18.75" customHeight="1">
      <c r="A176" s="189" t="s">
        <v>332</v>
      </c>
      <c r="B176" s="184" t="s">
        <v>362</v>
      </c>
      <c r="C176" s="177"/>
      <c r="D176" s="216"/>
      <c r="E176" s="178"/>
      <c r="F176" s="178"/>
      <c r="G176" s="194"/>
      <c r="H176" s="49"/>
      <c r="I176" s="179"/>
      <c r="J176" s="183"/>
      <c r="K176" s="181"/>
      <c r="L176" s="181"/>
      <c r="M176" s="181"/>
      <c r="N176" s="181"/>
      <c r="O176" s="181"/>
      <c r="P176" s="181"/>
      <c r="Q176" s="181"/>
      <c r="R176" s="181"/>
      <c r="S176" s="181"/>
      <c r="T176" s="181"/>
      <c r="U176" s="181"/>
    </row>
    <row r="177" spans="1:21" ht="30.75" customHeight="1">
      <c r="A177" s="189"/>
      <c r="B177" s="182" t="s">
        <v>363</v>
      </c>
      <c r="C177" s="187" t="s">
        <v>7</v>
      </c>
      <c r="D177" s="216">
        <v>5</v>
      </c>
      <c r="E177" s="178">
        <v>49.59</v>
      </c>
      <c r="F177" s="178">
        <v>60</v>
      </c>
      <c r="G177" s="194">
        <f>D177*F177</f>
        <v>300</v>
      </c>
      <c r="H177" s="301" t="s">
        <v>571</v>
      </c>
      <c r="I177" s="179"/>
      <c r="J177" s="183"/>
      <c r="K177" s="181"/>
      <c r="L177" s="181"/>
      <c r="M177" s="181"/>
      <c r="N177" s="181"/>
      <c r="O177" s="181"/>
      <c r="P177" s="181"/>
      <c r="Q177" s="181"/>
      <c r="R177" s="181"/>
      <c r="S177" s="181"/>
      <c r="T177" s="181"/>
      <c r="U177" s="181"/>
    </row>
    <row r="178" spans="1:21" ht="18.75" customHeight="1">
      <c r="A178" s="189" t="s">
        <v>333</v>
      </c>
      <c r="B178" s="184" t="s">
        <v>364</v>
      </c>
      <c r="C178" s="177"/>
      <c r="D178" s="216"/>
      <c r="E178" s="178"/>
      <c r="F178" s="178"/>
      <c r="G178" s="194"/>
      <c r="H178" s="49"/>
      <c r="I178" s="179"/>
      <c r="J178" s="183"/>
      <c r="K178" s="181"/>
      <c r="L178" s="181"/>
      <c r="M178" s="181"/>
      <c r="N178" s="181"/>
      <c r="O178" s="181"/>
      <c r="P178" s="181"/>
      <c r="Q178" s="181"/>
      <c r="R178" s="181"/>
      <c r="S178" s="181"/>
      <c r="T178" s="181"/>
      <c r="U178" s="181"/>
    </row>
    <row r="179" spans="1:21" ht="38.25" customHeight="1">
      <c r="A179" s="189"/>
      <c r="B179" s="182" t="s">
        <v>367</v>
      </c>
      <c r="C179" s="187" t="s">
        <v>16</v>
      </c>
      <c r="D179" s="220">
        <v>35.75</v>
      </c>
      <c r="E179" s="178">
        <v>22.67</v>
      </c>
      <c r="F179" s="178">
        <v>27.43</v>
      </c>
      <c r="G179" s="194">
        <f>D179*F179</f>
        <v>980.62249999999995</v>
      </c>
      <c r="H179" s="301" t="s">
        <v>573</v>
      </c>
      <c r="I179" s="179"/>
      <c r="J179" s="183"/>
      <c r="K179" s="181"/>
      <c r="L179" s="181"/>
      <c r="M179" s="181"/>
      <c r="N179" s="181"/>
      <c r="O179" s="181"/>
      <c r="P179" s="181"/>
      <c r="Q179" s="181"/>
      <c r="R179" s="181"/>
      <c r="S179" s="181"/>
      <c r="T179" s="181"/>
      <c r="U179" s="181"/>
    </row>
    <row r="180" spans="1:21" ht="18.75" customHeight="1">
      <c r="A180" s="189" t="s">
        <v>334</v>
      </c>
      <c r="B180" s="184" t="s">
        <v>365</v>
      </c>
      <c r="C180" s="177"/>
      <c r="D180" s="216"/>
      <c r="E180" s="178"/>
      <c r="F180" s="178"/>
      <c r="G180" s="194"/>
      <c r="H180" s="49"/>
      <c r="I180" s="179"/>
      <c r="J180" s="183"/>
      <c r="K180" s="181"/>
      <c r="L180" s="181"/>
      <c r="M180" s="181"/>
      <c r="N180" s="181"/>
      <c r="O180" s="181"/>
      <c r="P180" s="181"/>
      <c r="Q180" s="181"/>
      <c r="R180" s="181"/>
      <c r="S180" s="181"/>
      <c r="T180" s="181"/>
      <c r="U180" s="181"/>
    </row>
    <row r="181" spans="1:21" ht="30.75" customHeight="1">
      <c r="A181" s="189"/>
      <c r="B181" s="182" t="s">
        <v>368</v>
      </c>
      <c r="C181" s="187" t="s">
        <v>16</v>
      </c>
      <c r="D181" s="220">
        <v>65.819999999999993</v>
      </c>
      <c r="E181" s="178">
        <v>25.01</v>
      </c>
      <c r="F181" s="178">
        <v>30.26</v>
      </c>
      <c r="G181" s="194">
        <f>D181*F181</f>
        <v>1991.7131999999999</v>
      </c>
      <c r="H181" s="301" t="s">
        <v>574</v>
      </c>
      <c r="I181" s="179"/>
      <c r="J181" s="183"/>
      <c r="K181" s="181"/>
      <c r="L181" s="181"/>
      <c r="M181" s="181"/>
      <c r="N181" s="181"/>
      <c r="O181" s="181"/>
      <c r="P181" s="181"/>
      <c r="Q181" s="181"/>
      <c r="R181" s="181"/>
      <c r="S181" s="181"/>
      <c r="T181" s="181"/>
      <c r="U181" s="181"/>
    </row>
    <row r="182" spans="1:21" ht="18.75" customHeight="1">
      <c r="A182" s="189" t="s">
        <v>335</v>
      </c>
      <c r="B182" s="184" t="s">
        <v>366</v>
      </c>
      <c r="C182" s="177"/>
      <c r="D182" s="216"/>
      <c r="E182" s="178"/>
      <c r="F182" s="178"/>
      <c r="G182" s="194"/>
      <c r="H182" s="49"/>
      <c r="I182" s="179"/>
      <c r="J182" s="183"/>
      <c r="K182" s="181"/>
      <c r="L182" s="181"/>
      <c r="M182" s="181"/>
      <c r="N182" s="181"/>
      <c r="O182" s="181"/>
      <c r="P182" s="181"/>
      <c r="Q182" s="181"/>
      <c r="R182" s="181"/>
      <c r="S182" s="181"/>
      <c r="T182" s="181"/>
      <c r="U182" s="181"/>
    </row>
    <row r="183" spans="1:21" ht="36" customHeight="1">
      <c r="A183" s="189"/>
      <c r="B183" s="182" t="s">
        <v>369</v>
      </c>
      <c r="C183" s="187" t="s">
        <v>16</v>
      </c>
      <c r="D183" s="220">
        <v>159.82</v>
      </c>
      <c r="E183" s="178">
        <v>37.35</v>
      </c>
      <c r="F183" s="178">
        <v>45.19</v>
      </c>
      <c r="G183" s="194">
        <f>D183*F183</f>
        <v>7222.2657999999992</v>
      </c>
      <c r="H183" s="301" t="s">
        <v>575</v>
      </c>
      <c r="I183" s="179"/>
      <c r="J183" s="183"/>
      <c r="K183" s="181"/>
      <c r="L183" s="181"/>
      <c r="M183" s="181"/>
      <c r="N183" s="181"/>
      <c r="O183" s="181"/>
      <c r="P183" s="181"/>
      <c r="Q183" s="181"/>
      <c r="R183" s="181"/>
      <c r="S183" s="181"/>
      <c r="T183" s="181"/>
      <c r="U183" s="181"/>
    </row>
    <row r="184" spans="1:21" ht="18.75" customHeight="1">
      <c r="A184" s="189" t="s">
        <v>336</v>
      </c>
      <c r="B184" s="184" t="s">
        <v>370</v>
      </c>
      <c r="C184" s="177"/>
      <c r="D184" s="216"/>
      <c r="E184" s="178"/>
      <c r="F184" s="178"/>
      <c r="G184" s="194"/>
      <c r="H184" s="49"/>
      <c r="I184" s="179"/>
      <c r="J184" s="183"/>
      <c r="K184" s="181"/>
      <c r="L184" s="181"/>
      <c r="M184" s="181"/>
      <c r="N184" s="181"/>
      <c r="O184" s="181"/>
      <c r="P184" s="181"/>
      <c r="Q184" s="181"/>
      <c r="R184" s="181"/>
      <c r="S184" s="181"/>
      <c r="T184" s="181"/>
      <c r="U184" s="181"/>
    </row>
    <row r="185" spans="1:21" ht="22.5" customHeight="1">
      <c r="A185" s="189"/>
      <c r="B185" s="182" t="s">
        <v>375</v>
      </c>
      <c r="C185" s="187" t="s">
        <v>7</v>
      </c>
      <c r="D185" s="216">
        <v>1</v>
      </c>
      <c r="E185" s="178">
        <v>77.12</v>
      </c>
      <c r="F185" s="178">
        <v>93.31</v>
      </c>
      <c r="G185" s="194">
        <f>D185*F185</f>
        <v>93.31</v>
      </c>
      <c r="H185" s="301" t="s">
        <v>566</v>
      </c>
      <c r="I185" s="179"/>
      <c r="J185" s="183"/>
      <c r="K185" s="181"/>
      <c r="L185" s="181"/>
      <c r="M185" s="181"/>
      <c r="N185" s="181"/>
      <c r="O185" s="181"/>
      <c r="P185" s="181"/>
      <c r="Q185" s="181"/>
      <c r="R185" s="181"/>
      <c r="S185" s="181"/>
      <c r="T185" s="181"/>
      <c r="U185" s="181"/>
    </row>
    <row r="186" spans="1:21" ht="18.75" customHeight="1">
      <c r="A186" s="189" t="s">
        <v>337</v>
      </c>
      <c r="B186" s="184" t="s">
        <v>371</v>
      </c>
      <c r="C186" s="177"/>
      <c r="D186" s="216"/>
      <c r="E186" s="178"/>
      <c r="F186" s="178"/>
      <c r="G186" s="194"/>
      <c r="H186" s="49"/>
      <c r="I186" s="179"/>
      <c r="J186" s="183"/>
      <c r="K186" s="181"/>
      <c r="L186" s="181"/>
      <c r="M186" s="181"/>
      <c r="N186" s="181"/>
      <c r="O186" s="181"/>
      <c r="P186" s="181"/>
      <c r="Q186" s="181"/>
      <c r="R186" s="181"/>
      <c r="S186" s="181"/>
      <c r="T186" s="181"/>
      <c r="U186" s="181"/>
    </row>
    <row r="187" spans="1:21" ht="42" customHeight="1">
      <c r="A187" s="189"/>
      <c r="B187" s="182" t="s">
        <v>376</v>
      </c>
      <c r="C187" s="187" t="s">
        <v>7</v>
      </c>
      <c r="D187" s="216">
        <v>6</v>
      </c>
      <c r="E187" s="178">
        <v>143.94999999999999</v>
      </c>
      <c r="F187" s="178">
        <v>174.17</v>
      </c>
      <c r="G187" s="194">
        <f>D187*F187</f>
        <v>1045.02</v>
      </c>
      <c r="H187" s="301" t="s">
        <v>576</v>
      </c>
      <c r="I187" s="179"/>
      <c r="J187" s="183"/>
      <c r="K187" s="181"/>
      <c r="L187" s="181"/>
      <c r="M187" s="181"/>
      <c r="N187" s="181"/>
      <c r="O187" s="181"/>
      <c r="P187" s="181"/>
      <c r="Q187" s="181"/>
      <c r="R187" s="181"/>
      <c r="S187" s="181"/>
      <c r="T187" s="181"/>
      <c r="U187" s="181"/>
    </row>
    <row r="188" spans="1:21" ht="18.75" customHeight="1">
      <c r="A188" s="189" t="s">
        <v>338</v>
      </c>
      <c r="B188" s="184" t="s">
        <v>372</v>
      </c>
      <c r="C188" s="177"/>
      <c r="D188" s="216"/>
      <c r="E188" s="178"/>
      <c r="F188" s="178"/>
      <c r="G188" s="194"/>
      <c r="H188" s="49"/>
      <c r="I188" s="179"/>
      <c r="J188" s="183"/>
      <c r="K188" s="181"/>
      <c r="L188" s="181"/>
      <c r="M188" s="181"/>
      <c r="N188" s="181"/>
      <c r="O188" s="181"/>
      <c r="P188" s="181"/>
      <c r="Q188" s="181"/>
      <c r="R188" s="181"/>
      <c r="S188" s="181"/>
      <c r="T188" s="181"/>
      <c r="U188" s="181"/>
    </row>
    <row r="189" spans="1:21" ht="36" customHeight="1">
      <c r="A189" s="189"/>
      <c r="B189" s="182" t="s">
        <v>377</v>
      </c>
      <c r="C189" s="187" t="s">
        <v>7</v>
      </c>
      <c r="D189" s="216">
        <v>10</v>
      </c>
      <c r="E189" s="178">
        <v>269.11</v>
      </c>
      <c r="F189" s="178">
        <v>325.60000000000002</v>
      </c>
      <c r="G189" s="194">
        <f>D189*F189</f>
        <v>3256</v>
      </c>
      <c r="H189" s="301" t="s">
        <v>577</v>
      </c>
      <c r="I189" s="179"/>
      <c r="J189" s="183"/>
      <c r="K189" s="181"/>
      <c r="L189" s="181"/>
      <c r="M189" s="181"/>
      <c r="N189" s="181"/>
      <c r="O189" s="181"/>
      <c r="P189" s="181"/>
      <c r="Q189" s="181"/>
      <c r="R189" s="181"/>
      <c r="S189" s="181"/>
      <c r="T189" s="181"/>
      <c r="U189" s="181"/>
    </row>
    <row r="190" spans="1:21" ht="18.75" customHeight="1">
      <c r="A190" s="189" t="s">
        <v>339</v>
      </c>
      <c r="B190" s="184" t="s">
        <v>371</v>
      </c>
      <c r="C190" s="177"/>
      <c r="D190" s="216"/>
      <c r="E190" s="178"/>
      <c r="F190" s="178"/>
      <c r="G190" s="194"/>
      <c r="H190" s="49"/>
      <c r="I190" s="179"/>
      <c r="J190" s="183"/>
      <c r="K190" s="181"/>
      <c r="L190" s="181"/>
      <c r="M190" s="181"/>
      <c r="N190" s="181"/>
      <c r="O190" s="181"/>
      <c r="P190" s="181"/>
      <c r="Q190" s="181"/>
      <c r="R190" s="181"/>
      <c r="S190" s="181"/>
      <c r="T190" s="181"/>
      <c r="U190" s="181"/>
    </row>
    <row r="191" spans="1:21" ht="34.5" customHeight="1">
      <c r="A191" s="189"/>
      <c r="B191" s="182" t="s">
        <v>376</v>
      </c>
      <c r="C191" s="187" t="s">
        <v>7</v>
      </c>
      <c r="D191" s="216">
        <v>7</v>
      </c>
      <c r="E191" s="178">
        <v>143.94999999999999</v>
      </c>
      <c r="F191" s="178">
        <v>174.17</v>
      </c>
      <c r="G191" s="194">
        <f>D191*F191</f>
        <v>1219.1899999999998</v>
      </c>
      <c r="H191" s="301" t="s">
        <v>578</v>
      </c>
      <c r="I191" s="179"/>
      <c r="J191" s="183"/>
      <c r="K191" s="181"/>
      <c r="L191" s="181"/>
      <c r="M191" s="181"/>
      <c r="N191" s="181"/>
      <c r="O191" s="181"/>
      <c r="P191" s="181"/>
      <c r="Q191" s="181"/>
      <c r="R191" s="181"/>
      <c r="S191" s="181"/>
      <c r="T191" s="181"/>
      <c r="U191" s="181"/>
    </row>
    <row r="192" spans="1:21" ht="18.75" customHeight="1">
      <c r="A192" s="189" t="s">
        <v>340</v>
      </c>
      <c r="B192" s="184" t="s">
        <v>373</v>
      </c>
      <c r="C192" s="177"/>
      <c r="D192" s="216"/>
      <c r="E192" s="178"/>
      <c r="F192" s="178"/>
      <c r="G192" s="194"/>
      <c r="H192" s="49"/>
      <c r="I192" s="179"/>
      <c r="J192" s="183"/>
      <c r="K192" s="181"/>
      <c r="L192" s="181"/>
      <c r="M192" s="181"/>
      <c r="N192" s="181"/>
      <c r="O192" s="181"/>
      <c r="P192" s="181"/>
      <c r="Q192" s="181"/>
      <c r="R192" s="181"/>
      <c r="S192" s="181"/>
      <c r="T192" s="181"/>
      <c r="U192" s="181"/>
    </row>
    <row r="193" spans="1:21" ht="39" customHeight="1">
      <c r="A193" s="189"/>
      <c r="B193" s="182" t="s">
        <v>378</v>
      </c>
      <c r="C193" s="187" t="s">
        <v>7</v>
      </c>
      <c r="D193" s="216">
        <v>12</v>
      </c>
      <c r="E193" s="178">
        <v>411.85</v>
      </c>
      <c r="F193" s="178">
        <v>498.3</v>
      </c>
      <c r="G193" s="194">
        <f>D193*F193</f>
        <v>5979.6</v>
      </c>
      <c r="H193" s="301" t="s">
        <v>579</v>
      </c>
      <c r="I193" s="179"/>
      <c r="J193" s="183"/>
      <c r="K193" s="181"/>
      <c r="L193" s="181"/>
      <c r="M193" s="181"/>
      <c r="N193" s="181"/>
      <c r="O193" s="181"/>
      <c r="P193" s="181"/>
      <c r="Q193" s="181"/>
      <c r="R193" s="181"/>
      <c r="S193" s="181"/>
      <c r="T193" s="181"/>
      <c r="U193" s="181"/>
    </row>
    <row r="194" spans="1:21" ht="18.75" customHeight="1">
      <c r="A194" s="189" t="s">
        <v>341</v>
      </c>
      <c r="B194" s="184" t="s">
        <v>374</v>
      </c>
      <c r="C194" s="177"/>
      <c r="D194" s="216"/>
      <c r="E194" s="178"/>
      <c r="F194" s="178"/>
      <c r="G194" s="194"/>
      <c r="H194" s="49"/>
      <c r="I194" s="179"/>
      <c r="J194" s="183"/>
      <c r="K194" s="181"/>
      <c r="L194" s="181"/>
      <c r="M194" s="181"/>
      <c r="N194" s="181"/>
      <c r="O194" s="181"/>
      <c r="P194" s="181"/>
      <c r="Q194" s="181"/>
      <c r="R194" s="181"/>
      <c r="S194" s="181"/>
      <c r="T194" s="181"/>
      <c r="U194" s="181"/>
    </row>
    <row r="195" spans="1:21" ht="47.25" customHeight="1">
      <c r="A195" s="189"/>
      <c r="B195" s="182" t="s">
        <v>379</v>
      </c>
      <c r="C195" s="187" t="s">
        <v>7</v>
      </c>
      <c r="D195" s="216">
        <v>7</v>
      </c>
      <c r="E195" s="178">
        <v>112.26</v>
      </c>
      <c r="F195" s="178">
        <v>135.82</v>
      </c>
      <c r="G195" s="194">
        <f>D195*F195</f>
        <v>950.74</v>
      </c>
      <c r="H195" s="301" t="s">
        <v>578</v>
      </c>
      <c r="I195" s="179"/>
      <c r="J195" s="183"/>
      <c r="K195" s="181"/>
      <c r="L195" s="181"/>
      <c r="M195" s="181"/>
      <c r="N195" s="181"/>
      <c r="O195" s="181"/>
      <c r="P195" s="181"/>
      <c r="Q195" s="181"/>
      <c r="R195" s="181"/>
      <c r="S195" s="181"/>
      <c r="T195" s="181"/>
      <c r="U195" s="181"/>
    </row>
    <row r="196" spans="1:21" ht="18.75" customHeight="1">
      <c r="A196" s="189" t="s">
        <v>342</v>
      </c>
      <c r="B196" s="184" t="s">
        <v>177</v>
      </c>
      <c r="C196" s="177"/>
      <c r="D196" s="216"/>
      <c r="E196" s="178"/>
      <c r="F196" s="178"/>
      <c r="G196" s="194"/>
      <c r="H196" s="49"/>
      <c r="I196" s="179"/>
      <c r="J196" s="183"/>
      <c r="K196" s="181"/>
      <c r="L196" s="181"/>
      <c r="M196" s="181"/>
      <c r="N196" s="181"/>
      <c r="O196" s="181"/>
      <c r="P196" s="181"/>
      <c r="Q196" s="181"/>
      <c r="R196" s="181"/>
      <c r="S196" s="181"/>
      <c r="T196" s="181"/>
      <c r="U196" s="181"/>
    </row>
    <row r="197" spans="1:21" ht="33.75" customHeight="1">
      <c r="A197" s="189"/>
      <c r="B197" s="188" t="s">
        <v>178</v>
      </c>
      <c r="C197" s="187" t="s">
        <v>22</v>
      </c>
      <c r="D197" s="220">
        <v>2.33</v>
      </c>
      <c r="E197" s="178">
        <v>121.2</v>
      </c>
      <c r="F197" s="178">
        <v>146.63999999999999</v>
      </c>
      <c r="G197" s="194">
        <f>D197*F197</f>
        <v>341.6712</v>
      </c>
      <c r="H197" s="301" t="s">
        <v>580</v>
      </c>
      <c r="I197" s="179"/>
      <c r="J197" s="183"/>
      <c r="K197" s="181"/>
      <c r="L197" s="181"/>
      <c r="M197" s="181"/>
      <c r="N197" s="181"/>
      <c r="O197" s="181"/>
      <c r="P197" s="181"/>
      <c r="Q197" s="181"/>
      <c r="R197" s="181"/>
      <c r="S197" s="181"/>
      <c r="T197" s="181"/>
      <c r="U197" s="181"/>
    </row>
    <row r="198" spans="1:21" ht="18.75" customHeight="1">
      <c r="A198" s="189" t="s">
        <v>343</v>
      </c>
      <c r="B198" s="184" t="s">
        <v>180</v>
      </c>
      <c r="C198" s="177"/>
      <c r="D198" s="216"/>
      <c r="E198" s="178"/>
      <c r="F198" s="178"/>
      <c r="G198" s="194"/>
      <c r="H198" s="49"/>
      <c r="I198" s="179"/>
      <c r="J198" s="183"/>
      <c r="K198" s="181"/>
      <c r="L198" s="181"/>
      <c r="M198" s="181"/>
      <c r="N198" s="181"/>
      <c r="O198" s="181"/>
      <c r="P198" s="181"/>
      <c r="Q198" s="181"/>
      <c r="R198" s="181"/>
      <c r="S198" s="181"/>
      <c r="T198" s="181"/>
      <c r="U198" s="181"/>
    </row>
    <row r="199" spans="1:21" ht="18.75" customHeight="1">
      <c r="A199" s="189"/>
      <c r="B199" s="182" t="s">
        <v>181</v>
      </c>
      <c r="C199" s="187" t="s">
        <v>22</v>
      </c>
      <c r="D199" s="220">
        <v>23.9</v>
      </c>
      <c r="E199" s="178">
        <v>9.58</v>
      </c>
      <c r="F199" s="178">
        <v>11.59</v>
      </c>
      <c r="G199" s="194">
        <f>D199*F199</f>
        <v>277.00099999999998</v>
      </c>
      <c r="H199" s="301" t="s">
        <v>581</v>
      </c>
      <c r="I199" s="179"/>
      <c r="J199" s="183"/>
      <c r="K199" s="181"/>
      <c r="L199" s="181"/>
      <c r="M199" s="181"/>
      <c r="N199" s="181"/>
      <c r="O199" s="181"/>
      <c r="P199" s="181"/>
      <c r="Q199" s="181"/>
      <c r="R199" s="181"/>
      <c r="S199" s="181"/>
      <c r="T199" s="181"/>
      <c r="U199" s="181"/>
    </row>
    <row r="200" spans="1:21" ht="18.75" customHeight="1">
      <c r="A200" s="189" t="s">
        <v>344</v>
      </c>
      <c r="B200" s="184" t="s">
        <v>209</v>
      </c>
      <c r="C200" s="177"/>
      <c r="D200" s="216"/>
      <c r="E200" s="178"/>
      <c r="F200" s="178"/>
      <c r="G200" s="194"/>
      <c r="H200" s="49"/>
      <c r="I200" s="179"/>
      <c r="J200" s="183"/>
      <c r="K200" s="181"/>
      <c r="L200" s="181"/>
      <c r="M200" s="181"/>
      <c r="N200" s="181"/>
      <c r="O200" s="181"/>
      <c r="P200" s="181"/>
      <c r="Q200" s="181"/>
      <c r="R200" s="181"/>
      <c r="S200" s="181"/>
      <c r="T200" s="181"/>
      <c r="U200" s="181"/>
    </row>
    <row r="201" spans="1:21" ht="18.75" customHeight="1">
      <c r="A201" s="189"/>
      <c r="B201" s="182" t="s">
        <v>210</v>
      </c>
      <c r="C201" s="187" t="s">
        <v>22</v>
      </c>
      <c r="D201" s="220">
        <v>7.2</v>
      </c>
      <c r="E201" s="178">
        <v>9.4</v>
      </c>
      <c r="F201" s="178">
        <v>11.37</v>
      </c>
      <c r="G201" s="194">
        <f>D201*F201</f>
        <v>81.86399999999999</v>
      </c>
      <c r="H201" s="301" t="s">
        <v>582</v>
      </c>
      <c r="I201" s="179"/>
      <c r="J201" s="183"/>
      <c r="K201" s="181"/>
      <c r="L201" s="181"/>
      <c r="M201" s="181"/>
      <c r="N201" s="181"/>
      <c r="O201" s="181"/>
      <c r="P201" s="181"/>
      <c r="Q201" s="181"/>
      <c r="R201" s="181"/>
      <c r="S201" s="181"/>
      <c r="T201" s="181"/>
      <c r="U201" s="181"/>
    </row>
    <row r="202" spans="1:21" ht="18.75" customHeight="1">
      <c r="A202" s="189" t="s">
        <v>345</v>
      </c>
      <c r="B202" s="184" t="s">
        <v>183</v>
      </c>
      <c r="C202" s="177"/>
      <c r="D202" s="216"/>
      <c r="E202" s="178"/>
      <c r="F202" s="178"/>
      <c r="G202" s="194"/>
      <c r="H202" s="49"/>
      <c r="I202" s="179"/>
      <c r="J202" s="183"/>
      <c r="K202" s="181"/>
      <c r="L202" s="181"/>
      <c r="M202" s="181"/>
      <c r="N202" s="181"/>
      <c r="O202" s="181"/>
      <c r="P202" s="181"/>
      <c r="Q202" s="181"/>
      <c r="R202" s="181"/>
      <c r="S202" s="181"/>
      <c r="T202" s="181"/>
      <c r="U202" s="181"/>
    </row>
    <row r="203" spans="1:21" ht="18.75" customHeight="1">
      <c r="A203" s="189"/>
      <c r="B203" s="182" t="s">
        <v>184</v>
      </c>
      <c r="C203" s="187" t="s">
        <v>22</v>
      </c>
      <c r="D203" s="220">
        <v>54.1</v>
      </c>
      <c r="E203" s="178">
        <v>8.6</v>
      </c>
      <c r="F203" s="178">
        <v>10.41</v>
      </c>
      <c r="G203" s="194">
        <f>D203*F203</f>
        <v>563.18100000000004</v>
      </c>
      <c r="H203" s="301" t="s">
        <v>583</v>
      </c>
      <c r="I203" s="179"/>
      <c r="J203" s="183"/>
      <c r="K203" s="181"/>
      <c r="L203" s="181"/>
      <c r="M203" s="181"/>
      <c r="N203" s="181"/>
      <c r="O203" s="181"/>
      <c r="P203" s="181"/>
      <c r="Q203" s="181"/>
      <c r="R203" s="181"/>
      <c r="S203" s="181"/>
      <c r="T203" s="181"/>
      <c r="U203" s="181"/>
    </row>
    <row r="204" spans="1:21" ht="18.75" customHeight="1">
      <c r="A204" s="189" t="s">
        <v>346</v>
      </c>
      <c r="B204" s="184" t="s">
        <v>185</v>
      </c>
      <c r="C204" s="177"/>
      <c r="D204" s="216"/>
      <c r="E204" s="178"/>
      <c r="F204" s="178"/>
      <c r="G204" s="194"/>
      <c r="H204" s="49"/>
      <c r="I204" s="179"/>
      <c r="J204" s="183"/>
      <c r="K204" s="181"/>
      <c r="L204" s="181"/>
      <c r="M204" s="181"/>
      <c r="N204" s="181"/>
      <c r="O204" s="181"/>
      <c r="P204" s="181"/>
      <c r="Q204" s="181"/>
      <c r="R204" s="181"/>
      <c r="S204" s="181"/>
      <c r="T204" s="181"/>
      <c r="U204" s="181"/>
    </row>
    <row r="205" spans="1:21" ht="18.75" customHeight="1">
      <c r="A205" s="189"/>
      <c r="B205" s="182" t="s">
        <v>187</v>
      </c>
      <c r="C205" s="187" t="s">
        <v>22</v>
      </c>
      <c r="D205" s="220">
        <v>36.700000000000003</v>
      </c>
      <c r="E205" s="178">
        <v>8.43</v>
      </c>
      <c r="F205" s="178">
        <v>10.199999999999999</v>
      </c>
      <c r="G205" s="194">
        <f>D205*F205</f>
        <v>374.34</v>
      </c>
      <c r="H205" s="301" t="s">
        <v>584</v>
      </c>
      <c r="I205" s="179"/>
      <c r="J205" s="183"/>
      <c r="K205" s="181"/>
      <c r="L205" s="181"/>
      <c r="M205" s="181"/>
      <c r="N205" s="181"/>
      <c r="O205" s="181"/>
      <c r="P205" s="181"/>
      <c r="Q205" s="181"/>
      <c r="R205" s="181"/>
      <c r="S205" s="181"/>
      <c r="T205" s="181"/>
      <c r="U205" s="181"/>
    </row>
    <row r="206" spans="1:21" ht="18.75" customHeight="1">
      <c r="A206" s="189" t="s">
        <v>347</v>
      </c>
      <c r="B206" s="184" t="s">
        <v>195</v>
      </c>
      <c r="C206" s="177"/>
      <c r="D206" s="216"/>
      <c r="E206" s="178"/>
      <c r="F206" s="178"/>
      <c r="G206" s="194"/>
      <c r="H206" s="49"/>
      <c r="I206" s="179"/>
      <c r="J206" s="183"/>
      <c r="K206" s="181"/>
      <c r="L206" s="181"/>
      <c r="M206" s="181"/>
      <c r="N206" s="181"/>
      <c r="O206" s="181"/>
      <c r="P206" s="181"/>
      <c r="Q206" s="181"/>
      <c r="R206" s="181"/>
      <c r="S206" s="181"/>
      <c r="T206" s="181"/>
      <c r="U206" s="181"/>
    </row>
    <row r="207" spans="1:21" ht="42" customHeight="1">
      <c r="A207" s="189"/>
      <c r="B207" s="182" t="s">
        <v>196</v>
      </c>
      <c r="C207" s="187" t="s">
        <v>17</v>
      </c>
      <c r="D207" s="220">
        <v>2.97</v>
      </c>
      <c r="E207" s="178">
        <v>4.0199999999999996</v>
      </c>
      <c r="F207" s="178">
        <v>4.8600000000000003</v>
      </c>
      <c r="G207" s="194">
        <f>D207*F207</f>
        <v>14.434200000000002</v>
      </c>
      <c r="H207" s="301" t="s">
        <v>585</v>
      </c>
      <c r="I207" s="179"/>
      <c r="J207" s="183"/>
      <c r="K207" s="181"/>
      <c r="L207" s="181"/>
      <c r="M207" s="181"/>
      <c r="N207" s="181"/>
      <c r="O207" s="181"/>
      <c r="P207" s="181"/>
      <c r="Q207" s="181"/>
      <c r="R207" s="181"/>
      <c r="S207" s="181"/>
      <c r="T207" s="181"/>
      <c r="U207" s="181"/>
    </row>
    <row r="208" spans="1:21" ht="18.75" customHeight="1">
      <c r="A208" s="189" t="s">
        <v>348</v>
      </c>
      <c r="B208" s="184" t="s">
        <v>198</v>
      </c>
      <c r="C208" s="177"/>
      <c r="D208" s="216"/>
      <c r="E208" s="178"/>
      <c r="F208" s="178"/>
      <c r="G208" s="194"/>
      <c r="H208" s="49"/>
      <c r="I208" s="179"/>
      <c r="J208" s="183"/>
      <c r="K208" s="181"/>
      <c r="L208" s="181"/>
      <c r="M208" s="181"/>
      <c r="N208" s="181"/>
      <c r="O208" s="181"/>
      <c r="P208" s="181"/>
      <c r="Q208" s="181"/>
      <c r="R208" s="181"/>
      <c r="S208" s="181"/>
      <c r="T208" s="181"/>
      <c r="U208" s="181"/>
    </row>
    <row r="209" spans="1:21" ht="18.75" customHeight="1">
      <c r="A209" s="189"/>
      <c r="B209" s="182" t="s">
        <v>199</v>
      </c>
      <c r="C209" s="187" t="s">
        <v>17</v>
      </c>
      <c r="D209" s="220">
        <v>28.55</v>
      </c>
      <c r="E209" s="178">
        <v>69.760000000000005</v>
      </c>
      <c r="F209" s="178">
        <v>84.4</v>
      </c>
      <c r="G209" s="194">
        <f>D209*F209</f>
        <v>2409.6200000000003</v>
      </c>
      <c r="H209" s="301" t="s">
        <v>586</v>
      </c>
      <c r="I209" s="179"/>
      <c r="J209" s="183"/>
      <c r="K209" s="181"/>
      <c r="L209" s="181"/>
      <c r="M209" s="181"/>
      <c r="N209" s="181"/>
      <c r="O209" s="181"/>
      <c r="P209" s="181"/>
      <c r="Q209" s="181"/>
      <c r="R209" s="181"/>
      <c r="S209" s="181"/>
      <c r="T209" s="181"/>
      <c r="U209" s="181"/>
    </row>
    <row r="210" spans="1:21" ht="47.25" customHeight="1">
      <c r="A210" s="189" t="s">
        <v>349</v>
      </c>
      <c r="B210" s="190" t="s">
        <v>201</v>
      </c>
      <c r="C210" s="39"/>
      <c r="D210" s="59"/>
      <c r="E210" s="40"/>
      <c r="F210" s="40"/>
      <c r="G210" s="46"/>
      <c r="H210" s="49"/>
      <c r="I210" s="50"/>
      <c r="J210" s="26"/>
      <c r="K210" s="27"/>
      <c r="L210" s="28"/>
      <c r="M210" s="28"/>
      <c r="N210" s="28"/>
      <c r="O210" s="28"/>
      <c r="P210" s="28"/>
      <c r="Q210" s="28"/>
      <c r="R210" s="28"/>
      <c r="S210" s="28"/>
      <c r="T210" s="28"/>
      <c r="U210" s="28"/>
    </row>
    <row r="211" spans="1:21" ht="126" customHeight="1">
      <c r="A211" s="45"/>
      <c r="B211" s="38" t="s">
        <v>202</v>
      </c>
      <c r="C211" s="185" t="s">
        <v>23</v>
      </c>
      <c r="D211" s="215">
        <v>2.1</v>
      </c>
      <c r="E211" s="40">
        <v>637.66999999999996</v>
      </c>
      <c r="F211" s="40">
        <v>771.52</v>
      </c>
      <c r="G211" s="46">
        <f>D211*F211</f>
        <v>1620.192</v>
      </c>
      <c r="H211" s="301" t="s">
        <v>587</v>
      </c>
      <c r="I211" s="50"/>
      <c r="J211" s="26"/>
      <c r="K211" s="27"/>
      <c r="L211" s="28"/>
      <c r="M211" s="28"/>
      <c r="N211" s="28"/>
      <c r="O211" s="28"/>
      <c r="P211" s="28"/>
      <c r="Q211" s="28"/>
      <c r="R211" s="28"/>
      <c r="S211" s="28"/>
      <c r="T211" s="28"/>
      <c r="U211" s="28"/>
    </row>
    <row r="212" spans="1:21" ht="18.75" customHeight="1">
      <c r="A212" s="45"/>
      <c r="B212" s="38"/>
      <c r="D212" s="59"/>
      <c r="E212" s="40"/>
      <c r="F212" s="40"/>
      <c r="G212" s="46"/>
      <c r="H212" s="49"/>
      <c r="I212" s="50"/>
      <c r="J212" s="26"/>
      <c r="K212" s="27"/>
      <c r="L212" s="28"/>
      <c r="M212" s="28"/>
      <c r="N212" s="28"/>
      <c r="O212" s="28"/>
      <c r="P212" s="28"/>
      <c r="Q212" s="28"/>
      <c r="R212" s="28"/>
      <c r="S212" s="28"/>
      <c r="T212" s="28"/>
      <c r="U212" s="28"/>
    </row>
    <row r="213" spans="1:21" ht="18" customHeight="1">
      <c r="A213" s="72"/>
      <c r="B213" s="233"/>
      <c r="C213" s="237"/>
      <c r="D213" s="226"/>
      <c r="E213" s="40"/>
      <c r="F213" s="40"/>
      <c r="G213" s="46"/>
      <c r="H213" s="49"/>
      <c r="I213" s="50"/>
      <c r="J213" s="26"/>
      <c r="K213" s="27"/>
      <c r="L213" s="28"/>
      <c r="M213" s="28"/>
      <c r="N213" s="28"/>
      <c r="O213" s="28"/>
      <c r="P213" s="28"/>
      <c r="Q213" s="28"/>
      <c r="R213" s="28"/>
      <c r="S213" s="28"/>
      <c r="T213" s="28"/>
      <c r="U213" s="28"/>
    </row>
    <row r="214" spans="1:21" ht="18.75" customHeight="1">
      <c r="A214" s="207" t="s">
        <v>380</v>
      </c>
      <c r="B214" s="208" t="s">
        <v>381</v>
      </c>
      <c r="C214" s="231" t="s">
        <v>18</v>
      </c>
      <c r="D214" s="197"/>
      <c r="E214" s="198"/>
      <c r="F214" s="57"/>
      <c r="G214" s="23">
        <f>SUM(G216:G246)</f>
        <v>56600.054099999994</v>
      </c>
      <c r="H214" s="49"/>
      <c r="I214" s="50"/>
      <c r="J214" s="26"/>
      <c r="K214" s="27"/>
      <c r="L214" s="28"/>
      <c r="M214" s="28"/>
      <c r="N214" s="28"/>
      <c r="O214" s="28"/>
      <c r="P214" s="28"/>
      <c r="Q214" s="28"/>
      <c r="R214" s="28"/>
      <c r="S214" s="28"/>
      <c r="T214" s="28"/>
      <c r="U214" s="28"/>
    </row>
    <row r="215" spans="1:21" ht="18.75" customHeight="1">
      <c r="A215" s="189" t="s">
        <v>382</v>
      </c>
      <c r="B215" s="190" t="s">
        <v>398</v>
      </c>
      <c r="C215" s="39"/>
      <c r="D215" s="77"/>
      <c r="E215" s="66"/>
      <c r="F215" s="40"/>
      <c r="G215" s="46"/>
      <c r="H215" s="49"/>
      <c r="I215" s="50"/>
      <c r="J215" s="26"/>
      <c r="K215" s="27"/>
      <c r="L215" s="28"/>
      <c r="M215" s="28"/>
      <c r="N215" s="28"/>
      <c r="O215" s="28"/>
      <c r="P215" s="28"/>
      <c r="Q215" s="28"/>
      <c r="R215" s="28"/>
      <c r="S215" s="28"/>
      <c r="T215" s="28"/>
      <c r="U215" s="28"/>
    </row>
    <row r="216" spans="1:21" ht="130.5" customHeight="1">
      <c r="A216" s="189"/>
      <c r="B216" s="182" t="s">
        <v>399</v>
      </c>
      <c r="C216" s="187" t="s">
        <v>17</v>
      </c>
      <c r="D216" s="216">
        <v>25.07</v>
      </c>
      <c r="E216" s="178">
        <v>742.27</v>
      </c>
      <c r="F216" s="178">
        <v>898.07</v>
      </c>
      <c r="G216" s="194">
        <f>D216*F216</f>
        <v>22514.6149</v>
      </c>
      <c r="H216" s="246" t="s">
        <v>528</v>
      </c>
      <c r="I216" s="179"/>
      <c r="J216" s="183"/>
      <c r="K216" s="181"/>
      <c r="L216" s="181"/>
      <c r="M216" s="181"/>
      <c r="N216" s="181"/>
      <c r="O216" s="181"/>
      <c r="P216" s="181"/>
      <c r="Q216" s="181"/>
      <c r="R216" s="181"/>
      <c r="S216" s="181"/>
      <c r="T216" s="181"/>
      <c r="U216" s="181"/>
    </row>
    <row r="217" spans="1:21" ht="18.75" customHeight="1">
      <c r="A217" s="189" t="s">
        <v>383</v>
      </c>
      <c r="B217" s="190" t="s">
        <v>400</v>
      </c>
      <c r="C217" s="39"/>
      <c r="D217" s="59"/>
      <c r="E217" s="40"/>
      <c r="F217" s="40"/>
      <c r="G217" s="46"/>
      <c r="H217" s="49"/>
      <c r="I217" s="50"/>
      <c r="J217" s="26"/>
      <c r="K217" s="27"/>
      <c r="L217" s="28"/>
      <c r="M217" s="28"/>
      <c r="N217" s="28"/>
      <c r="O217" s="28"/>
      <c r="P217" s="28"/>
      <c r="Q217" s="28"/>
      <c r="R217" s="28"/>
      <c r="S217" s="28"/>
      <c r="T217" s="28"/>
      <c r="U217" s="28"/>
    </row>
    <row r="218" spans="1:21" ht="48.75" customHeight="1">
      <c r="A218" s="45"/>
      <c r="B218" s="182" t="s">
        <v>401</v>
      </c>
      <c r="C218" s="187" t="s">
        <v>7</v>
      </c>
      <c r="D218" s="216">
        <v>3</v>
      </c>
      <c r="E218" s="178">
        <v>154.41999999999999</v>
      </c>
      <c r="F218" s="178">
        <v>186.83</v>
      </c>
      <c r="G218" s="194">
        <f>D218*F218</f>
        <v>560.49</v>
      </c>
      <c r="H218" s="301" t="s">
        <v>588</v>
      </c>
      <c r="I218" s="179"/>
      <c r="J218" s="183"/>
      <c r="K218" s="181"/>
      <c r="L218" s="181"/>
      <c r="M218" s="181"/>
      <c r="N218" s="181"/>
      <c r="O218" s="181"/>
      <c r="P218" s="181"/>
      <c r="Q218" s="181"/>
      <c r="R218" s="181"/>
      <c r="S218" s="181"/>
      <c r="T218" s="181"/>
      <c r="U218" s="181"/>
    </row>
    <row r="219" spans="1:21" ht="18.75" customHeight="1">
      <c r="A219" s="189" t="s">
        <v>384</v>
      </c>
      <c r="B219" s="184" t="s">
        <v>402</v>
      </c>
      <c r="C219" s="177"/>
      <c r="D219" s="216"/>
      <c r="E219" s="178"/>
      <c r="F219" s="178"/>
      <c r="G219" s="194"/>
      <c r="H219" s="49"/>
      <c r="I219" s="179"/>
      <c r="J219" s="183"/>
      <c r="K219" s="181"/>
      <c r="L219" s="181"/>
      <c r="M219" s="181"/>
      <c r="N219" s="181"/>
      <c r="O219" s="181"/>
      <c r="P219" s="181"/>
      <c r="Q219" s="181"/>
      <c r="R219" s="181"/>
      <c r="S219" s="181"/>
      <c r="T219" s="181"/>
      <c r="U219" s="181"/>
    </row>
    <row r="220" spans="1:21" ht="52.5" customHeight="1">
      <c r="A220" s="45"/>
      <c r="B220" s="182" t="s">
        <v>403</v>
      </c>
      <c r="C220" s="187" t="s">
        <v>7</v>
      </c>
      <c r="D220" s="216">
        <v>2</v>
      </c>
      <c r="E220" s="178">
        <v>140.76</v>
      </c>
      <c r="F220" s="178">
        <v>170.31</v>
      </c>
      <c r="G220" s="194">
        <f>D220*F220</f>
        <v>340.62</v>
      </c>
      <c r="H220" s="301" t="s">
        <v>589</v>
      </c>
      <c r="I220" s="179"/>
      <c r="J220" s="183"/>
      <c r="K220" s="181"/>
      <c r="L220" s="181"/>
      <c r="M220" s="181"/>
      <c r="N220" s="181"/>
      <c r="O220" s="181"/>
      <c r="P220" s="181"/>
      <c r="Q220" s="181"/>
      <c r="R220" s="181"/>
      <c r="S220" s="181"/>
      <c r="T220" s="181"/>
      <c r="U220" s="181"/>
    </row>
    <row r="221" spans="1:21" ht="18.75" customHeight="1">
      <c r="A221" s="189" t="s">
        <v>385</v>
      </c>
      <c r="B221" s="184" t="s">
        <v>404</v>
      </c>
      <c r="C221" s="177"/>
      <c r="D221" s="216"/>
      <c r="E221" s="178"/>
      <c r="F221" s="178"/>
      <c r="G221" s="194"/>
      <c r="H221" s="49"/>
      <c r="I221" s="179"/>
      <c r="J221" s="183"/>
      <c r="K221" s="181"/>
      <c r="L221" s="181"/>
      <c r="M221" s="181"/>
      <c r="N221" s="181"/>
      <c r="O221" s="181"/>
      <c r="P221" s="181"/>
      <c r="Q221" s="181"/>
      <c r="R221" s="181"/>
      <c r="S221" s="181"/>
      <c r="T221" s="181"/>
      <c r="U221" s="181"/>
    </row>
    <row r="222" spans="1:21" ht="47.25" customHeight="1">
      <c r="A222" s="45"/>
      <c r="B222" s="182" t="s">
        <v>405</v>
      </c>
      <c r="C222" s="187" t="s">
        <v>7</v>
      </c>
      <c r="D222" s="216">
        <v>2</v>
      </c>
      <c r="E222" s="178">
        <v>342.1</v>
      </c>
      <c r="F222" s="178">
        <v>413.91</v>
      </c>
      <c r="G222" s="194">
        <f>D222*F222</f>
        <v>827.82</v>
      </c>
      <c r="H222" s="301" t="s">
        <v>589</v>
      </c>
      <c r="I222" s="179"/>
      <c r="J222" s="183"/>
      <c r="K222" s="181"/>
      <c r="L222" s="181"/>
      <c r="M222" s="181"/>
      <c r="N222" s="181"/>
      <c r="O222" s="181"/>
      <c r="P222" s="181"/>
      <c r="Q222" s="181"/>
      <c r="R222" s="181"/>
      <c r="S222" s="181"/>
      <c r="T222" s="181"/>
      <c r="U222" s="181"/>
    </row>
    <row r="223" spans="1:21" ht="26.25" customHeight="1">
      <c r="A223" s="189" t="s">
        <v>386</v>
      </c>
      <c r="B223" s="184" t="s">
        <v>406</v>
      </c>
      <c r="C223" s="177"/>
      <c r="D223" s="216"/>
      <c r="E223" s="178"/>
      <c r="F223" s="178"/>
      <c r="G223" s="194"/>
      <c r="H223" s="49"/>
      <c r="I223" s="179"/>
      <c r="J223" s="183"/>
      <c r="K223" s="181"/>
      <c r="L223" s="181"/>
      <c r="M223" s="181"/>
      <c r="N223" s="181"/>
      <c r="O223" s="181"/>
      <c r="P223" s="181"/>
      <c r="Q223" s="181"/>
      <c r="R223" s="181"/>
      <c r="S223" s="181"/>
      <c r="T223" s="181"/>
      <c r="U223" s="181"/>
    </row>
    <row r="224" spans="1:21" ht="34.5" customHeight="1">
      <c r="A224" s="45"/>
      <c r="B224" s="182" t="s">
        <v>407</v>
      </c>
      <c r="C224" s="187" t="s">
        <v>7</v>
      </c>
      <c r="D224" s="216">
        <v>10</v>
      </c>
      <c r="E224" s="178">
        <v>618.34</v>
      </c>
      <c r="F224" s="178">
        <v>748.13</v>
      </c>
      <c r="G224" s="194">
        <f>D224*F224</f>
        <v>7481.3</v>
      </c>
      <c r="H224" s="301" t="s">
        <v>577</v>
      </c>
      <c r="I224" s="179"/>
      <c r="J224" s="183"/>
      <c r="K224" s="181"/>
      <c r="L224" s="181"/>
      <c r="M224" s="181"/>
      <c r="N224" s="181"/>
      <c r="O224" s="181"/>
      <c r="P224" s="181"/>
      <c r="Q224" s="181"/>
      <c r="R224" s="181"/>
      <c r="S224" s="181"/>
      <c r="T224" s="181"/>
      <c r="U224" s="181"/>
    </row>
    <row r="225" spans="1:21" ht="38.25" customHeight="1">
      <c r="A225" s="189" t="s">
        <v>387</v>
      </c>
      <c r="B225" s="184" t="s">
        <v>408</v>
      </c>
      <c r="C225" s="177"/>
      <c r="D225" s="216"/>
      <c r="E225" s="178"/>
      <c r="F225" s="178"/>
      <c r="G225" s="194"/>
      <c r="H225" s="49"/>
      <c r="I225" s="179"/>
      <c r="J225" s="183"/>
      <c r="K225" s="181"/>
      <c r="L225" s="181"/>
      <c r="M225" s="181"/>
      <c r="N225" s="181"/>
      <c r="O225" s="181"/>
      <c r="P225" s="181"/>
      <c r="Q225" s="181"/>
      <c r="R225" s="181"/>
      <c r="S225" s="181"/>
      <c r="T225" s="181"/>
      <c r="U225" s="181"/>
    </row>
    <row r="226" spans="1:21" ht="18.75" customHeight="1">
      <c r="A226" s="45"/>
      <c r="B226" s="188" t="s">
        <v>409</v>
      </c>
      <c r="C226" s="187" t="s">
        <v>7</v>
      </c>
      <c r="D226" s="216">
        <v>2</v>
      </c>
      <c r="E226" s="178">
        <v>49.14</v>
      </c>
      <c r="F226" s="178">
        <v>59.45</v>
      </c>
      <c r="G226" s="194">
        <f>D226*F226</f>
        <v>118.9</v>
      </c>
      <c r="H226" s="301" t="s">
        <v>589</v>
      </c>
      <c r="I226" s="179"/>
      <c r="J226" s="183"/>
      <c r="K226" s="181"/>
      <c r="L226" s="181"/>
      <c r="M226" s="181"/>
      <c r="N226" s="181"/>
      <c r="O226" s="181"/>
      <c r="P226" s="181"/>
      <c r="Q226" s="181"/>
      <c r="R226" s="181"/>
      <c r="S226" s="181"/>
      <c r="T226" s="181"/>
      <c r="U226" s="181"/>
    </row>
    <row r="227" spans="1:21" ht="38.25" customHeight="1">
      <c r="A227" s="189" t="s">
        <v>388</v>
      </c>
      <c r="B227" s="184" t="s">
        <v>410</v>
      </c>
      <c r="C227" s="177"/>
      <c r="D227" s="216"/>
      <c r="E227" s="178"/>
      <c r="F227" s="178"/>
      <c r="G227" s="194"/>
      <c r="H227" s="49"/>
      <c r="I227" s="179"/>
      <c r="J227" s="183"/>
      <c r="K227" s="181"/>
      <c r="L227" s="181"/>
      <c r="M227" s="181"/>
      <c r="N227" s="181"/>
      <c r="O227" s="181"/>
      <c r="P227" s="181"/>
      <c r="Q227" s="181"/>
      <c r="R227" s="181"/>
      <c r="S227" s="181"/>
      <c r="T227" s="181"/>
      <c r="U227" s="181"/>
    </row>
    <row r="228" spans="1:21" ht="18.75" customHeight="1">
      <c r="A228" s="45"/>
      <c r="B228" s="182" t="s">
        <v>411</v>
      </c>
      <c r="C228" s="187" t="s">
        <v>7</v>
      </c>
      <c r="D228" s="216">
        <v>10</v>
      </c>
      <c r="E228" s="178">
        <v>97.51</v>
      </c>
      <c r="F228" s="178">
        <v>117.98</v>
      </c>
      <c r="G228" s="194">
        <f>D228*F228</f>
        <v>1179.8</v>
      </c>
      <c r="H228" s="301" t="s">
        <v>577</v>
      </c>
      <c r="I228" s="179"/>
      <c r="J228" s="183"/>
      <c r="K228" s="181"/>
      <c r="L228" s="181"/>
      <c r="M228" s="181"/>
      <c r="N228" s="181"/>
      <c r="O228" s="181"/>
      <c r="P228" s="181"/>
      <c r="Q228" s="181"/>
      <c r="R228" s="181"/>
      <c r="S228" s="181"/>
      <c r="T228" s="181"/>
      <c r="U228" s="181"/>
    </row>
    <row r="229" spans="1:21" ht="39.75" customHeight="1">
      <c r="A229" s="189" t="s">
        <v>389</v>
      </c>
      <c r="B229" s="184" t="s">
        <v>412</v>
      </c>
      <c r="C229" s="177"/>
      <c r="D229" s="216"/>
      <c r="E229" s="178"/>
      <c r="F229" s="178"/>
      <c r="G229" s="194"/>
      <c r="H229" s="49"/>
      <c r="I229" s="179"/>
      <c r="J229" s="183"/>
      <c r="K229" s="181"/>
      <c r="L229" s="181"/>
      <c r="M229" s="181"/>
      <c r="N229" s="181"/>
      <c r="O229" s="181"/>
      <c r="P229" s="181"/>
      <c r="Q229" s="181"/>
      <c r="R229" s="181"/>
      <c r="S229" s="181"/>
      <c r="T229" s="181"/>
      <c r="U229" s="181"/>
    </row>
    <row r="230" spans="1:21" ht="30" customHeight="1">
      <c r="A230" s="45"/>
      <c r="B230" s="182" t="s">
        <v>413</v>
      </c>
      <c r="C230" s="187" t="s">
        <v>7</v>
      </c>
      <c r="D230" s="216">
        <v>12</v>
      </c>
      <c r="E230" s="178">
        <v>164.29</v>
      </c>
      <c r="F230" s="178">
        <v>198.77</v>
      </c>
      <c r="G230" s="194">
        <f>D230*F230</f>
        <v>2385.2400000000002</v>
      </c>
      <c r="H230" s="301" t="s">
        <v>579</v>
      </c>
      <c r="I230" s="179"/>
      <c r="J230" s="183"/>
      <c r="K230" s="181"/>
      <c r="L230" s="181"/>
      <c r="M230" s="181"/>
      <c r="N230" s="181"/>
      <c r="O230" s="181"/>
      <c r="P230" s="181"/>
      <c r="Q230" s="181"/>
      <c r="R230" s="181"/>
      <c r="S230" s="181"/>
      <c r="T230" s="181"/>
      <c r="U230" s="181"/>
    </row>
    <row r="231" spans="1:21" ht="18.75" customHeight="1">
      <c r="A231" s="189" t="s">
        <v>390</v>
      </c>
      <c r="B231" s="184" t="s">
        <v>414</v>
      </c>
      <c r="C231" s="177"/>
      <c r="D231" s="216"/>
      <c r="E231" s="178"/>
      <c r="F231" s="178"/>
      <c r="G231" s="194"/>
      <c r="H231" s="49"/>
      <c r="I231" s="179"/>
      <c r="J231" s="183"/>
      <c r="K231" s="181"/>
      <c r="L231" s="181"/>
      <c r="M231" s="181"/>
      <c r="N231" s="181"/>
      <c r="O231" s="181"/>
      <c r="P231" s="181"/>
      <c r="Q231" s="181"/>
      <c r="R231" s="181"/>
      <c r="S231" s="181"/>
      <c r="T231" s="181"/>
      <c r="U231" s="181"/>
    </row>
    <row r="232" spans="1:21" ht="46.5" customHeight="1">
      <c r="A232" s="45"/>
      <c r="B232" s="182" t="s">
        <v>415</v>
      </c>
      <c r="C232" s="187" t="s">
        <v>7</v>
      </c>
      <c r="D232" s="216">
        <v>2</v>
      </c>
      <c r="E232" s="178">
        <v>351.59</v>
      </c>
      <c r="F232" s="178">
        <v>425.39</v>
      </c>
      <c r="G232" s="194">
        <f>D232*F232</f>
        <v>850.78</v>
      </c>
      <c r="H232" s="301" t="s">
        <v>589</v>
      </c>
      <c r="I232" s="179"/>
      <c r="J232" s="183"/>
      <c r="K232" s="181"/>
      <c r="L232" s="181"/>
      <c r="M232" s="181"/>
      <c r="N232" s="181"/>
      <c r="O232" s="181"/>
      <c r="P232" s="181"/>
      <c r="Q232" s="181"/>
      <c r="R232" s="181"/>
      <c r="S232" s="181"/>
      <c r="T232" s="181"/>
      <c r="U232" s="181"/>
    </row>
    <row r="233" spans="1:21" ht="18.75" customHeight="1">
      <c r="A233" s="189" t="s">
        <v>391</v>
      </c>
      <c r="B233" s="184" t="s">
        <v>416</v>
      </c>
      <c r="C233" s="177"/>
      <c r="D233" s="216"/>
      <c r="E233" s="178"/>
      <c r="F233" s="178"/>
      <c r="G233" s="194"/>
      <c r="H233" s="49"/>
      <c r="I233" s="179"/>
      <c r="J233" s="183"/>
      <c r="K233" s="181"/>
      <c r="L233" s="181"/>
      <c r="M233" s="181"/>
      <c r="N233" s="181"/>
      <c r="O233" s="181"/>
      <c r="P233" s="181"/>
      <c r="Q233" s="181"/>
      <c r="R233" s="181"/>
      <c r="S233" s="181"/>
      <c r="T233" s="181"/>
      <c r="U233" s="181"/>
    </row>
    <row r="234" spans="1:21" ht="38.25" customHeight="1">
      <c r="A234" s="45"/>
      <c r="B234" s="182" t="s">
        <v>417</v>
      </c>
      <c r="C234" s="187" t="s">
        <v>7</v>
      </c>
      <c r="D234" s="216">
        <v>4</v>
      </c>
      <c r="E234" s="178">
        <v>224.95</v>
      </c>
      <c r="F234" s="178">
        <v>272.17</v>
      </c>
      <c r="G234" s="194">
        <f>D234*F234</f>
        <v>1088.68</v>
      </c>
      <c r="H234" s="301" t="s">
        <v>590</v>
      </c>
      <c r="I234" s="179"/>
      <c r="J234" s="183"/>
      <c r="K234" s="181"/>
      <c r="L234" s="181"/>
      <c r="M234" s="181"/>
      <c r="N234" s="181"/>
      <c r="O234" s="181"/>
      <c r="P234" s="181"/>
      <c r="Q234" s="181"/>
      <c r="R234" s="181"/>
      <c r="S234" s="181"/>
      <c r="T234" s="181"/>
      <c r="U234" s="181"/>
    </row>
    <row r="235" spans="1:21" ht="18.75" customHeight="1">
      <c r="A235" s="189" t="s">
        <v>392</v>
      </c>
      <c r="B235" s="184" t="s">
        <v>418</v>
      </c>
      <c r="C235" s="177"/>
      <c r="D235" s="216"/>
      <c r="E235" s="178"/>
      <c r="F235" s="178"/>
      <c r="G235" s="194"/>
      <c r="H235" s="49"/>
      <c r="I235" s="179"/>
      <c r="J235" s="183"/>
      <c r="K235" s="181"/>
      <c r="L235" s="181"/>
      <c r="M235" s="181"/>
      <c r="N235" s="181"/>
      <c r="O235" s="181"/>
      <c r="P235" s="181"/>
      <c r="Q235" s="181"/>
      <c r="R235" s="181"/>
      <c r="S235" s="181"/>
      <c r="T235" s="181"/>
      <c r="U235" s="181"/>
    </row>
    <row r="236" spans="1:21" ht="40.5" customHeight="1">
      <c r="A236" s="45"/>
      <c r="B236" s="188" t="s">
        <v>419</v>
      </c>
      <c r="C236" s="187" t="s">
        <v>7</v>
      </c>
      <c r="D236" s="216">
        <v>14</v>
      </c>
      <c r="E236" s="178">
        <v>132.79</v>
      </c>
      <c r="F236" s="178">
        <v>160.66</v>
      </c>
      <c r="G236" s="194">
        <f>D236*F236</f>
        <v>2249.2399999999998</v>
      </c>
      <c r="H236" s="301" t="s">
        <v>572</v>
      </c>
      <c r="I236" s="179"/>
      <c r="J236" s="183"/>
      <c r="K236" s="181"/>
      <c r="L236" s="181"/>
      <c r="M236" s="181"/>
      <c r="N236" s="181"/>
      <c r="O236" s="181"/>
      <c r="P236" s="181"/>
      <c r="Q236" s="181"/>
      <c r="R236" s="181"/>
      <c r="S236" s="181"/>
      <c r="T236" s="181"/>
      <c r="U236" s="181"/>
    </row>
    <row r="237" spans="1:21" ht="18.75" customHeight="1">
      <c r="A237" s="189" t="s">
        <v>393</v>
      </c>
      <c r="B237" s="184" t="s">
        <v>420</v>
      </c>
      <c r="C237" s="177"/>
      <c r="D237" s="216"/>
      <c r="E237" s="178"/>
      <c r="F237" s="178"/>
      <c r="G237" s="194"/>
      <c r="H237" s="49"/>
      <c r="I237" s="179"/>
      <c r="J237" s="183"/>
      <c r="K237" s="181"/>
      <c r="L237" s="181"/>
      <c r="M237" s="181"/>
      <c r="N237" s="181"/>
      <c r="O237" s="181"/>
      <c r="P237" s="181"/>
      <c r="Q237" s="181"/>
      <c r="R237" s="181"/>
      <c r="S237" s="181"/>
      <c r="T237" s="181"/>
      <c r="U237" s="181"/>
    </row>
    <row r="238" spans="1:21" ht="43.5" customHeight="1">
      <c r="A238" s="45"/>
      <c r="B238" s="182" t="s">
        <v>421</v>
      </c>
      <c r="C238" s="187" t="s">
        <v>7</v>
      </c>
      <c r="D238" s="216">
        <v>4</v>
      </c>
      <c r="E238" s="178">
        <v>56.71</v>
      </c>
      <c r="F238" s="178">
        <v>68.61</v>
      </c>
      <c r="G238" s="194">
        <f>D238*F238</f>
        <v>274.44</v>
      </c>
      <c r="H238" s="301" t="s">
        <v>590</v>
      </c>
      <c r="I238" s="179"/>
      <c r="J238" s="183"/>
      <c r="K238" s="181"/>
      <c r="L238" s="181"/>
      <c r="M238" s="181"/>
      <c r="N238" s="181"/>
      <c r="O238" s="181"/>
      <c r="P238" s="181"/>
      <c r="Q238" s="181"/>
      <c r="R238" s="181"/>
      <c r="S238" s="181"/>
      <c r="T238" s="181"/>
      <c r="U238" s="181"/>
    </row>
    <row r="239" spans="1:21" ht="18.75" customHeight="1">
      <c r="A239" s="189" t="s">
        <v>394</v>
      </c>
      <c r="B239" s="184" t="s">
        <v>422</v>
      </c>
      <c r="C239" s="177"/>
      <c r="D239" s="216"/>
      <c r="E239" s="178"/>
      <c r="F239" s="178"/>
      <c r="G239" s="194"/>
      <c r="H239" s="49"/>
      <c r="I239" s="179"/>
      <c r="J239" s="183"/>
      <c r="K239" s="181"/>
      <c r="L239" s="181"/>
      <c r="M239" s="181"/>
      <c r="N239" s="181"/>
      <c r="O239" s="181"/>
      <c r="P239" s="181"/>
      <c r="Q239" s="181"/>
      <c r="R239" s="181"/>
      <c r="S239" s="181"/>
      <c r="T239" s="181"/>
      <c r="U239" s="181"/>
    </row>
    <row r="240" spans="1:21" ht="50.25" customHeight="1">
      <c r="A240" s="189"/>
      <c r="B240" s="182" t="s">
        <v>423</v>
      </c>
      <c r="C240" s="187" t="s">
        <v>7</v>
      </c>
      <c r="D240" s="216">
        <v>1</v>
      </c>
      <c r="E240" s="178">
        <v>579.79</v>
      </c>
      <c r="F240" s="178">
        <v>701.49</v>
      </c>
      <c r="G240" s="194">
        <f>D240*F240</f>
        <v>701.49</v>
      </c>
      <c r="H240" s="301" t="s">
        <v>566</v>
      </c>
      <c r="I240" s="179"/>
      <c r="J240" s="183"/>
      <c r="K240" s="181"/>
      <c r="L240" s="181"/>
      <c r="M240" s="181"/>
      <c r="N240" s="181"/>
      <c r="O240" s="181"/>
      <c r="P240" s="181"/>
      <c r="Q240" s="181"/>
      <c r="R240" s="181"/>
      <c r="S240" s="181"/>
      <c r="T240" s="181"/>
      <c r="U240" s="181"/>
    </row>
    <row r="241" spans="1:21" ht="18.75" customHeight="1">
      <c r="A241" s="189" t="s">
        <v>395</v>
      </c>
      <c r="B241" s="184" t="s">
        <v>424</v>
      </c>
      <c r="C241" s="177"/>
      <c r="D241" s="216"/>
      <c r="E241" s="178"/>
      <c r="F241" s="178"/>
      <c r="G241" s="194"/>
      <c r="H241" s="49"/>
      <c r="I241" s="179"/>
      <c r="J241" s="183"/>
      <c r="K241" s="181"/>
      <c r="L241" s="181"/>
      <c r="M241" s="181"/>
      <c r="N241" s="181"/>
      <c r="O241" s="181"/>
      <c r="P241" s="181"/>
      <c r="Q241" s="181"/>
      <c r="R241" s="181"/>
      <c r="S241" s="181"/>
      <c r="T241" s="181"/>
      <c r="U241" s="181"/>
    </row>
    <row r="242" spans="1:21" ht="44.25" customHeight="1">
      <c r="A242" s="189"/>
      <c r="B242" s="182" t="s">
        <v>425</v>
      </c>
      <c r="C242" s="187" t="s">
        <v>16</v>
      </c>
      <c r="D242" s="216">
        <v>47.2</v>
      </c>
      <c r="E242" s="178">
        <v>111.46</v>
      </c>
      <c r="F242" s="178">
        <v>134.86000000000001</v>
      </c>
      <c r="G242" s="60">
        <f>D242*F242</f>
        <v>6365.3920000000007</v>
      </c>
      <c r="H242" s="243" t="s">
        <v>529</v>
      </c>
      <c r="I242" s="179"/>
      <c r="J242" s="183"/>
      <c r="K242" s="181"/>
      <c r="L242" s="181"/>
      <c r="M242" s="181"/>
      <c r="N242" s="181"/>
      <c r="O242" s="181"/>
      <c r="P242" s="181"/>
      <c r="Q242" s="181"/>
      <c r="R242" s="181"/>
      <c r="S242" s="181"/>
      <c r="T242" s="181"/>
      <c r="U242" s="181"/>
    </row>
    <row r="243" spans="1:21" ht="36" customHeight="1">
      <c r="A243" s="189" t="s">
        <v>396</v>
      </c>
      <c r="B243" s="184" t="s">
        <v>426</v>
      </c>
      <c r="C243" s="177"/>
      <c r="D243" s="216"/>
      <c r="E243" s="178"/>
      <c r="F243" s="178"/>
      <c r="G243" s="194"/>
      <c r="H243" s="49"/>
      <c r="I243" s="179"/>
      <c r="J243" s="183"/>
      <c r="K243" s="181"/>
      <c r="L243" s="181"/>
      <c r="M243" s="181"/>
      <c r="N243" s="181"/>
      <c r="O243" s="181"/>
      <c r="P243" s="181"/>
      <c r="Q243" s="181"/>
      <c r="R243" s="181"/>
      <c r="S243" s="181"/>
      <c r="T243" s="181"/>
      <c r="U243" s="181"/>
    </row>
    <row r="244" spans="1:21" ht="48" customHeight="1">
      <c r="A244" s="45"/>
      <c r="B244" s="186" t="s">
        <v>427</v>
      </c>
      <c r="C244" s="185" t="s">
        <v>7</v>
      </c>
      <c r="D244" s="59">
        <v>3</v>
      </c>
      <c r="E244" s="40">
        <v>406.79</v>
      </c>
      <c r="F244" s="40">
        <v>492.18</v>
      </c>
      <c r="G244" s="46">
        <f>D244*F244</f>
        <v>1476.54</v>
      </c>
      <c r="H244" s="301" t="s">
        <v>588</v>
      </c>
      <c r="I244" s="50"/>
      <c r="J244" s="36"/>
      <c r="K244" s="27"/>
      <c r="L244" s="28"/>
      <c r="M244" s="28"/>
      <c r="N244" s="28"/>
      <c r="O244" s="28"/>
      <c r="P244" s="28"/>
      <c r="Q244" s="28"/>
      <c r="R244" s="28"/>
      <c r="S244" s="28"/>
      <c r="T244" s="28"/>
      <c r="U244" s="28"/>
    </row>
    <row r="245" spans="1:21" ht="17.25" customHeight="1">
      <c r="A245" s="189" t="s">
        <v>397</v>
      </c>
      <c r="B245" s="190" t="s">
        <v>428</v>
      </c>
      <c r="C245" s="39"/>
      <c r="D245" s="59"/>
      <c r="E245" s="40"/>
      <c r="F245" s="40"/>
      <c r="G245" s="46"/>
      <c r="H245" s="49"/>
      <c r="I245" s="50"/>
      <c r="J245" s="26"/>
      <c r="K245" s="27"/>
      <c r="L245" s="28"/>
      <c r="M245" s="28"/>
      <c r="N245" s="28"/>
      <c r="O245" s="28"/>
      <c r="P245" s="28"/>
      <c r="Q245" s="28"/>
      <c r="R245" s="28"/>
      <c r="S245" s="28"/>
      <c r="T245" s="28"/>
      <c r="U245" s="28"/>
    </row>
    <row r="246" spans="1:21" ht="52.5" customHeight="1">
      <c r="A246" s="189"/>
      <c r="B246" s="188" t="s">
        <v>429</v>
      </c>
      <c r="C246" s="191" t="s">
        <v>17</v>
      </c>
      <c r="D246" s="216">
        <v>15.22</v>
      </c>
      <c r="E246" s="178">
        <v>444.47</v>
      </c>
      <c r="F246" s="178">
        <v>537.76</v>
      </c>
      <c r="G246" s="194">
        <f>D246*F246</f>
        <v>8184.7071999999998</v>
      </c>
      <c r="H246" s="301" t="s">
        <v>591</v>
      </c>
      <c r="I246" s="179"/>
      <c r="J246" s="183"/>
      <c r="K246" s="181"/>
      <c r="L246" s="181"/>
      <c r="M246" s="181"/>
      <c r="N246" s="181"/>
      <c r="O246" s="181"/>
      <c r="P246" s="181"/>
      <c r="Q246" s="181"/>
      <c r="R246" s="181"/>
      <c r="S246" s="181"/>
      <c r="T246" s="181"/>
      <c r="U246" s="181"/>
    </row>
    <row r="247" spans="1:21" ht="23.25" customHeight="1">
      <c r="A247" s="45"/>
      <c r="B247" s="186"/>
      <c r="D247" s="59"/>
      <c r="E247" s="40"/>
      <c r="F247" s="40"/>
      <c r="G247" s="46"/>
      <c r="H247" s="49"/>
      <c r="I247" s="50"/>
      <c r="J247" s="26"/>
      <c r="K247" s="27"/>
      <c r="L247" s="28"/>
      <c r="M247" s="28"/>
      <c r="N247" s="28"/>
      <c r="O247" s="28"/>
      <c r="P247" s="28"/>
      <c r="Q247" s="28"/>
      <c r="R247" s="28"/>
      <c r="S247" s="28"/>
      <c r="T247" s="28"/>
      <c r="U247" s="28"/>
    </row>
    <row r="248" spans="1:21" ht="18" customHeight="1">
      <c r="A248" s="72"/>
      <c r="B248" s="233"/>
      <c r="C248" s="234"/>
      <c r="D248" s="226"/>
      <c r="E248" s="40"/>
      <c r="F248" s="40"/>
      <c r="G248" s="46"/>
      <c r="H248" s="49"/>
      <c r="I248" s="50"/>
      <c r="J248" s="26"/>
      <c r="K248" s="27"/>
      <c r="L248" s="28"/>
      <c r="M248" s="28"/>
      <c r="N248" s="28"/>
      <c r="O248" s="28"/>
      <c r="P248" s="28"/>
      <c r="Q248" s="28"/>
      <c r="R248" s="28"/>
      <c r="S248" s="28"/>
      <c r="T248" s="28"/>
      <c r="U248" s="28"/>
    </row>
    <row r="249" spans="1:21" ht="18.75" customHeight="1">
      <c r="A249" s="207" t="s">
        <v>430</v>
      </c>
      <c r="B249" s="235" t="s">
        <v>431</v>
      </c>
      <c r="C249" s="236" t="s">
        <v>18</v>
      </c>
      <c r="D249" s="197"/>
      <c r="E249" s="198"/>
      <c r="F249" s="57"/>
      <c r="G249" s="23">
        <f>SUM(G251:G271)</f>
        <v>50718.314099999989</v>
      </c>
      <c r="H249" s="49"/>
      <c r="I249" s="50"/>
      <c r="J249" s="26"/>
      <c r="K249" s="27"/>
      <c r="L249" s="28"/>
      <c r="M249" s="28"/>
      <c r="N249" s="28"/>
      <c r="O249" s="28"/>
      <c r="P249" s="28"/>
      <c r="Q249" s="28"/>
      <c r="R249" s="28"/>
      <c r="S249" s="28"/>
      <c r="T249" s="28"/>
      <c r="U249" s="28"/>
    </row>
    <row r="250" spans="1:21" ht="18.75" customHeight="1">
      <c r="A250" s="209" t="s">
        <v>432</v>
      </c>
      <c r="B250" s="210" t="s">
        <v>442</v>
      </c>
      <c r="C250" s="39"/>
      <c r="D250" s="77"/>
      <c r="E250" s="66"/>
      <c r="F250" s="40"/>
      <c r="G250" s="46"/>
      <c r="H250" s="49"/>
      <c r="I250" s="50"/>
      <c r="J250" s="26"/>
      <c r="K250" s="27"/>
      <c r="L250" s="28"/>
      <c r="M250" s="28"/>
      <c r="N250" s="28"/>
      <c r="O250" s="28"/>
      <c r="P250" s="28"/>
      <c r="Q250" s="28"/>
      <c r="R250" s="28"/>
      <c r="S250" s="28"/>
      <c r="T250" s="28"/>
      <c r="U250" s="28"/>
    </row>
    <row r="251" spans="1:21" ht="37.5" customHeight="1">
      <c r="A251" s="189"/>
      <c r="B251" s="188" t="s">
        <v>443</v>
      </c>
      <c r="C251" s="187" t="s">
        <v>17</v>
      </c>
      <c r="D251" s="216">
        <v>18.940000000000001</v>
      </c>
      <c r="E251" s="178">
        <v>491.51</v>
      </c>
      <c r="F251" s="178">
        <v>594.67999999999995</v>
      </c>
      <c r="G251" s="60">
        <f>F251*D251</f>
        <v>11263.2392</v>
      </c>
      <c r="H251" s="243" t="s">
        <v>530</v>
      </c>
      <c r="I251" s="179"/>
      <c r="J251" s="183"/>
      <c r="K251" s="181"/>
      <c r="L251" s="181"/>
      <c r="M251" s="181"/>
      <c r="N251" s="181"/>
      <c r="O251" s="181"/>
      <c r="P251" s="181"/>
      <c r="Q251" s="181"/>
      <c r="R251" s="181"/>
      <c r="S251" s="181"/>
      <c r="T251" s="181"/>
      <c r="U251" s="181"/>
    </row>
    <row r="252" spans="1:21" ht="27.75" customHeight="1">
      <c r="A252" s="189" t="s">
        <v>433</v>
      </c>
      <c r="B252" s="184" t="s">
        <v>177</v>
      </c>
      <c r="C252" s="177"/>
      <c r="D252" s="216"/>
      <c r="E252" s="178"/>
      <c r="F252" s="178"/>
      <c r="G252" s="194"/>
      <c r="H252" s="49"/>
      <c r="I252" s="179"/>
      <c r="J252" s="183"/>
      <c r="K252" s="181"/>
      <c r="L252" s="181"/>
      <c r="M252" s="181"/>
      <c r="N252" s="181"/>
      <c r="O252" s="181"/>
      <c r="P252" s="181"/>
      <c r="Q252" s="181"/>
      <c r="R252" s="181"/>
      <c r="S252" s="181"/>
      <c r="T252" s="181"/>
      <c r="U252" s="181"/>
    </row>
    <row r="253" spans="1:21" ht="39.75" customHeight="1">
      <c r="A253" s="189"/>
      <c r="B253" s="188" t="s">
        <v>178</v>
      </c>
      <c r="C253" s="187" t="s">
        <v>23</v>
      </c>
      <c r="D253" s="216">
        <v>3.82</v>
      </c>
      <c r="E253" s="178">
        <v>121.2</v>
      </c>
      <c r="F253" s="178">
        <v>146.63999999999999</v>
      </c>
      <c r="G253" s="194">
        <f>D253*F253</f>
        <v>560.1647999999999</v>
      </c>
      <c r="H253" s="301" t="s">
        <v>592</v>
      </c>
      <c r="I253" s="179"/>
      <c r="J253" s="183"/>
      <c r="K253" s="181"/>
      <c r="L253" s="181"/>
      <c r="M253" s="181"/>
      <c r="N253" s="181"/>
      <c r="O253" s="181"/>
      <c r="P253" s="181"/>
      <c r="Q253" s="181"/>
      <c r="R253" s="181"/>
      <c r="S253" s="181"/>
      <c r="T253" s="181"/>
      <c r="U253" s="181"/>
    </row>
    <row r="254" spans="1:21" ht="18.75" customHeight="1">
      <c r="A254" s="189" t="s">
        <v>434</v>
      </c>
      <c r="B254" s="184" t="s">
        <v>180</v>
      </c>
      <c r="C254" s="177"/>
      <c r="D254" s="216"/>
      <c r="E254" s="178"/>
      <c r="F254" s="178"/>
      <c r="G254" s="194"/>
      <c r="H254" s="49"/>
      <c r="I254" s="179"/>
      <c r="J254" s="183"/>
      <c r="K254" s="181"/>
      <c r="L254" s="181"/>
      <c r="M254" s="181"/>
      <c r="N254" s="181"/>
      <c r="O254" s="181"/>
      <c r="P254" s="181"/>
      <c r="Q254" s="181"/>
      <c r="R254" s="181"/>
      <c r="S254" s="181"/>
      <c r="T254" s="181"/>
      <c r="U254" s="181"/>
    </row>
    <row r="255" spans="1:21" ht="18.75" customHeight="1">
      <c r="A255" s="189"/>
      <c r="B255" s="188" t="s">
        <v>181</v>
      </c>
      <c r="C255" s="187" t="s">
        <v>22</v>
      </c>
      <c r="D255" s="216">
        <v>81.66</v>
      </c>
      <c r="E255" s="178">
        <v>9.58</v>
      </c>
      <c r="F255" s="178">
        <v>11.59</v>
      </c>
      <c r="G255" s="194">
        <f>D255*F255</f>
        <v>946.43939999999998</v>
      </c>
      <c r="H255" s="301" t="s">
        <v>593</v>
      </c>
      <c r="I255" s="179"/>
      <c r="J255" s="183"/>
      <c r="K255" s="181"/>
      <c r="L255" s="181"/>
      <c r="M255" s="181"/>
      <c r="N255" s="181"/>
      <c r="O255" s="181"/>
      <c r="P255" s="181"/>
      <c r="Q255" s="181"/>
      <c r="R255" s="181"/>
      <c r="S255" s="181"/>
      <c r="T255" s="181"/>
      <c r="U255" s="181"/>
    </row>
    <row r="256" spans="1:21" ht="18.75" customHeight="1">
      <c r="A256" s="189" t="s">
        <v>435</v>
      </c>
      <c r="B256" s="184" t="s">
        <v>183</v>
      </c>
      <c r="C256" s="177"/>
      <c r="D256" s="216"/>
      <c r="E256" s="178"/>
      <c r="F256" s="178"/>
      <c r="G256" s="194"/>
      <c r="H256" s="49"/>
      <c r="I256" s="179"/>
      <c r="J256" s="183"/>
      <c r="K256" s="181"/>
      <c r="L256" s="181"/>
      <c r="M256" s="181"/>
      <c r="N256" s="181"/>
      <c r="O256" s="181"/>
      <c r="P256" s="181"/>
      <c r="Q256" s="181"/>
      <c r="R256" s="181"/>
      <c r="S256" s="181"/>
      <c r="T256" s="181"/>
      <c r="U256" s="181"/>
    </row>
    <row r="257" spans="1:21" ht="37.5" customHeight="1">
      <c r="A257" s="189"/>
      <c r="B257" s="188" t="s">
        <v>184</v>
      </c>
      <c r="C257" s="187" t="s">
        <v>22</v>
      </c>
      <c r="D257" s="216">
        <v>182.73</v>
      </c>
      <c r="E257" s="178">
        <v>8.6</v>
      </c>
      <c r="F257" s="178">
        <v>10.41</v>
      </c>
      <c r="G257" s="194">
        <f>D257*F257</f>
        <v>1902.2193</v>
      </c>
      <c r="H257" s="301" t="s">
        <v>594</v>
      </c>
      <c r="I257" s="179"/>
      <c r="J257" s="183"/>
      <c r="K257" s="181"/>
      <c r="L257" s="181"/>
      <c r="M257" s="181"/>
      <c r="N257" s="181"/>
      <c r="O257" s="181"/>
      <c r="P257" s="181"/>
      <c r="Q257" s="181"/>
      <c r="R257" s="181"/>
      <c r="S257" s="181"/>
      <c r="T257" s="181"/>
      <c r="U257" s="181"/>
    </row>
    <row r="258" spans="1:21" ht="18.75" customHeight="1">
      <c r="A258" s="189" t="s">
        <v>436</v>
      </c>
      <c r="B258" s="184" t="s">
        <v>198</v>
      </c>
      <c r="C258" s="177"/>
      <c r="D258" s="216"/>
      <c r="E258" s="178"/>
      <c r="F258" s="178"/>
      <c r="G258" s="194"/>
      <c r="H258" s="49"/>
      <c r="I258" s="179"/>
      <c r="J258" s="183"/>
      <c r="K258" s="181"/>
      <c r="L258" s="181"/>
      <c r="M258" s="181"/>
      <c r="N258" s="181"/>
      <c r="O258" s="181"/>
      <c r="P258" s="181"/>
      <c r="Q258" s="181"/>
      <c r="R258" s="181"/>
      <c r="S258" s="181"/>
      <c r="T258" s="181"/>
      <c r="U258" s="181"/>
    </row>
    <row r="259" spans="1:21" ht="30" customHeight="1">
      <c r="A259" s="189"/>
      <c r="B259" s="188" t="s">
        <v>199</v>
      </c>
      <c r="C259" s="187" t="s">
        <v>17</v>
      </c>
      <c r="D259" s="216">
        <v>46.55</v>
      </c>
      <c r="E259" s="178">
        <v>69.760000000000005</v>
      </c>
      <c r="F259" s="178">
        <v>84.4</v>
      </c>
      <c r="G259" s="194">
        <f>D259*F259</f>
        <v>3928.82</v>
      </c>
      <c r="H259" s="301" t="s">
        <v>595</v>
      </c>
      <c r="I259" s="179"/>
      <c r="J259" s="183"/>
      <c r="K259" s="181"/>
      <c r="L259" s="181"/>
      <c r="M259" s="181"/>
      <c r="N259" s="181"/>
      <c r="O259" s="181"/>
      <c r="P259" s="181"/>
      <c r="Q259" s="181"/>
      <c r="R259" s="181"/>
      <c r="S259" s="181"/>
      <c r="T259" s="181"/>
      <c r="U259" s="181"/>
    </row>
    <row r="260" spans="1:21" ht="18.75" customHeight="1">
      <c r="A260" s="189" t="s">
        <v>437</v>
      </c>
      <c r="B260" s="184" t="s">
        <v>444</v>
      </c>
      <c r="C260" s="177"/>
      <c r="D260" s="216"/>
      <c r="E260" s="178"/>
      <c r="F260" s="178"/>
      <c r="G260" s="194"/>
      <c r="H260" s="49"/>
      <c r="I260" s="179"/>
      <c r="J260" s="183"/>
      <c r="K260" s="181"/>
      <c r="L260" s="181"/>
      <c r="M260" s="181"/>
      <c r="N260" s="181"/>
      <c r="O260" s="181"/>
      <c r="P260" s="181"/>
      <c r="Q260" s="181"/>
      <c r="R260" s="181"/>
      <c r="S260" s="181"/>
      <c r="T260" s="181"/>
      <c r="U260" s="181"/>
    </row>
    <row r="261" spans="1:21" ht="37.5" customHeight="1">
      <c r="A261" s="189"/>
      <c r="B261" s="188" t="s">
        <v>218</v>
      </c>
      <c r="C261" s="187" t="s">
        <v>23</v>
      </c>
      <c r="D261" s="216">
        <v>5.66</v>
      </c>
      <c r="E261" s="178">
        <v>698.79</v>
      </c>
      <c r="F261" s="178">
        <v>845.47</v>
      </c>
      <c r="G261" s="194">
        <f>D261*F261</f>
        <v>4785.3602000000001</v>
      </c>
      <c r="H261" s="301" t="s">
        <v>596</v>
      </c>
      <c r="I261" s="179"/>
      <c r="J261" s="183"/>
      <c r="K261" s="181"/>
      <c r="L261" s="181"/>
      <c r="M261" s="181"/>
      <c r="N261" s="181"/>
      <c r="O261" s="181"/>
      <c r="P261" s="181"/>
      <c r="Q261" s="181"/>
      <c r="R261" s="181"/>
      <c r="S261" s="181"/>
      <c r="T261" s="181"/>
      <c r="U261" s="181"/>
    </row>
    <row r="262" spans="1:21" ht="18.75" customHeight="1">
      <c r="A262" s="189" t="s">
        <v>438</v>
      </c>
      <c r="B262" s="184" t="s">
        <v>445</v>
      </c>
      <c r="C262" s="177"/>
      <c r="D262" s="216"/>
      <c r="E262" s="178"/>
      <c r="F262" s="178"/>
      <c r="G262" s="194"/>
      <c r="H262" s="49"/>
      <c r="I262" s="179"/>
      <c r="J262" s="183"/>
      <c r="K262" s="181"/>
      <c r="L262" s="181"/>
      <c r="M262" s="181"/>
      <c r="N262" s="181"/>
      <c r="O262" s="181"/>
      <c r="P262" s="181"/>
      <c r="Q262" s="181"/>
      <c r="R262" s="181"/>
      <c r="S262" s="181"/>
      <c r="T262" s="181"/>
      <c r="U262" s="181"/>
    </row>
    <row r="263" spans="1:21" ht="55.5" customHeight="1">
      <c r="A263" s="189"/>
      <c r="B263" s="188" t="s">
        <v>446</v>
      </c>
      <c r="C263" s="187" t="s">
        <v>17</v>
      </c>
      <c r="D263" s="216">
        <v>129.38999999999999</v>
      </c>
      <c r="E263" s="178">
        <v>98.76</v>
      </c>
      <c r="F263" s="178">
        <v>119.49</v>
      </c>
      <c r="G263" s="60">
        <f>D263*F263</f>
        <v>15460.811099999997</v>
      </c>
      <c r="H263" s="240" t="s">
        <v>531</v>
      </c>
      <c r="I263" s="179"/>
      <c r="J263" s="183"/>
      <c r="K263" s="181"/>
      <c r="L263" s="181"/>
      <c r="M263" s="181"/>
      <c r="N263" s="181"/>
      <c r="O263" s="181"/>
      <c r="P263" s="181"/>
      <c r="Q263" s="181"/>
      <c r="R263" s="181"/>
      <c r="S263" s="181"/>
      <c r="T263" s="181"/>
      <c r="U263" s="181"/>
    </row>
    <row r="264" spans="1:21" ht="18.75" customHeight="1">
      <c r="A264" s="189" t="s">
        <v>439</v>
      </c>
      <c r="B264" s="184" t="s">
        <v>234</v>
      </c>
      <c r="C264" s="177"/>
      <c r="D264" s="216"/>
      <c r="E264" s="178"/>
      <c r="F264" s="178"/>
      <c r="G264" s="194"/>
      <c r="H264" s="49"/>
      <c r="I264" s="179"/>
      <c r="J264" s="183"/>
      <c r="K264" s="181"/>
      <c r="L264" s="181"/>
      <c r="M264" s="181"/>
      <c r="N264" s="181"/>
      <c r="O264" s="181"/>
      <c r="P264" s="181"/>
      <c r="Q264" s="181"/>
      <c r="R264" s="181"/>
      <c r="S264" s="181"/>
      <c r="T264" s="181"/>
      <c r="U264" s="181"/>
    </row>
    <row r="265" spans="1:21" ht="36.75" customHeight="1">
      <c r="A265" s="45"/>
      <c r="B265" s="186" t="s">
        <v>235</v>
      </c>
      <c r="C265" s="185" t="s">
        <v>17</v>
      </c>
      <c r="D265" s="59">
        <v>143.01</v>
      </c>
      <c r="E265" s="40">
        <v>15.75</v>
      </c>
      <c r="F265" s="40">
        <v>19.059999999999999</v>
      </c>
      <c r="G265" s="46">
        <f>D265*F265</f>
        <v>2725.7705999999998</v>
      </c>
      <c r="H265" s="248" t="s">
        <v>532</v>
      </c>
      <c r="I265" s="50"/>
      <c r="J265" s="36"/>
      <c r="K265" s="27"/>
      <c r="L265" s="28"/>
      <c r="M265" s="28"/>
      <c r="N265" s="28"/>
      <c r="O265" s="28"/>
      <c r="P265" s="28"/>
      <c r="Q265" s="28"/>
      <c r="R265" s="28"/>
      <c r="S265" s="28"/>
      <c r="T265" s="28"/>
      <c r="U265" s="28"/>
    </row>
    <row r="266" spans="1:21" ht="42" customHeight="1">
      <c r="A266" s="189" t="s">
        <v>440</v>
      </c>
      <c r="B266" s="190" t="s">
        <v>237</v>
      </c>
      <c r="C266" s="39"/>
      <c r="D266" s="59"/>
      <c r="E266" s="40"/>
      <c r="F266" s="40"/>
      <c r="G266" s="60"/>
      <c r="H266" s="249"/>
      <c r="I266" s="50"/>
      <c r="J266" s="26"/>
      <c r="K266" s="27"/>
      <c r="L266" s="28"/>
      <c r="M266" s="28"/>
      <c r="N266" s="28"/>
      <c r="O266" s="28"/>
      <c r="P266" s="28"/>
      <c r="Q266" s="28"/>
      <c r="R266" s="28"/>
      <c r="S266" s="28"/>
      <c r="T266" s="28"/>
      <c r="U266" s="28"/>
    </row>
    <row r="267" spans="1:21" ht="36" customHeight="1">
      <c r="A267" s="45"/>
      <c r="B267" s="38" t="s">
        <v>238</v>
      </c>
      <c r="C267" s="39" t="s">
        <v>17</v>
      </c>
      <c r="D267" s="59">
        <v>143.01</v>
      </c>
      <c r="E267" s="40">
        <v>37.89</v>
      </c>
      <c r="F267" s="40">
        <v>45.84</v>
      </c>
      <c r="G267" s="46">
        <f>D267*F267</f>
        <v>6555.5784000000003</v>
      </c>
      <c r="H267" s="248" t="s">
        <v>532</v>
      </c>
      <c r="I267" s="50"/>
      <c r="J267" s="26"/>
      <c r="K267" s="27"/>
      <c r="L267" s="28"/>
      <c r="M267" s="28"/>
      <c r="N267" s="28"/>
      <c r="O267" s="28"/>
      <c r="P267" s="28"/>
      <c r="Q267" s="28"/>
      <c r="R267" s="28"/>
      <c r="S267" s="28"/>
      <c r="T267" s="28"/>
      <c r="U267" s="28"/>
    </row>
    <row r="268" spans="1:21" ht="30" customHeight="1">
      <c r="A268" s="189" t="s">
        <v>441</v>
      </c>
      <c r="B268" s="190" t="s">
        <v>298</v>
      </c>
      <c r="C268" s="39"/>
      <c r="D268" s="59"/>
      <c r="E268" s="40"/>
      <c r="F268" s="40"/>
      <c r="G268" s="46"/>
      <c r="H268" s="49"/>
      <c r="I268" s="50"/>
      <c r="J268" s="36"/>
      <c r="K268" s="27"/>
      <c r="L268" s="28"/>
      <c r="M268" s="28"/>
      <c r="N268" s="28"/>
      <c r="O268" s="28"/>
      <c r="P268" s="28"/>
      <c r="Q268" s="28"/>
      <c r="R268" s="28"/>
      <c r="S268" s="28"/>
      <c r="T268" s="28"/>
      <c r="U268" s="28"/>
    </row>
    <row r="269" spans="1:21" ht="78.75" customHeight="1">
      <c r="A269" s="45"/>
      <c r="B269" s="38" t="s">
        <v>296</v>
      </c>
      <c r="C269" s="39" t="s">
        <v>17</v>
      </c>
      <c r="D269" s="195">
        <v>143.01</v>
      </c>
      <c r="E269" s="40">
        <v>14.97</v>
      </c>
      <c r="F269" s="40">
        <v>18.11</v>
      </c>
      <c r="G269" s="60">
        <f>D269*F269</f>
        <v>2589.9110999999998</v>
      </c>
      <c r="H269" s="243" t="s">
        <v>532</v>
      </c>
      <c r="I269" s="50"/>
      <c r="J269" s="26"/>
      <c r="K269" s="27"/>
      <c r="L269" s="28"/>
      <c r="M269" s="28"/>
      <c r="N269" s="28"/>
      <c r="O269" s="28"/>
      <c r="P269" s="28"/>
      <c r="Q269" s="28"/>
      <c r="R269" s="28"/>
      <c r="S269" s="28"/>
      <c r="T269" s="28"/>
      <c r="U269" s="28"/>
    </row>
    <row r="270" spans="1:21" ht="18.75" customHeight="1">
      <c r="A270" s="45"/>
      <c r="B270" s="68"/>
      <c r="D270" s="59"/>
      <c r="E270" s="40"/>
      <c r="F270" s="40"/>
      <c r="G270" s="46"/>
      <c r="H270" s="49"/>
      <c r="I270" s="50"/>
      <c r="J270" s="26"/>
      <c r="K270" s="27"/>
      <c r="L270" s="28"/>
      <c r="M270" s="28"/>
      <c r="N270" s="28"/>
      <c r="O270" s="28"/>
      <c r="P270" s="28"/>
      <c r="Q270" s="28"/>
      <c r="R270" s="28"/>
      <c r="S270" s="28"/>
      <c r="T270" s="28"/>
      <c r="U270" s="28"/>
    </row>
    <row r="271" spans="1:21" ht="18" customHeight="1">
      <c r="A271" s="90"/>
      <c r="B271" s="230"/>
      <c r="C271" s="227"/>
      <c r="D271" s="226"/>
      <c r="E271" s="40"/>
      <c r="F271" s="40"/>
      <c r="G271" s="46"/>
      <c r="H271" s="49"/>
      <c r="I271" s="50"/>
      <c r="J271" s="26"/>
      <c r="K271" s="27"/>
      <c r="L271" s="28"/>
      <c r="M271" s="28"/>
      <c r="N271" s="28"/>
      <c r="O271" s="28"/>
      <c r="P271" s="28"/>
      <c r="Q271" s="28"/>
      <c r="R271" s="28"/>
      <c r="S271" s="28"/>
      <c r="T271" s="28"/>
      <c r="U271" s="28"/>
    </row>
    <row r="272" spans="1:21" ht="18.75" customHeight="1">
      <c r="A272" s="207" t="s">
        <v>447</v>
      </c>
      <c r="B272" s="208" t="s">
        <v>448</v>
      </c>
      <c r="C272" s="232" t="s">
        <v>18</v>
      </c>
      <c r="D272" s="197"/>
      <c r="E272" s="198"/>
      <c r="F272" s="57"/>
      <c r="G272" s="23">
        <f>SUM(G275:G277)</f>
        <v>12523.01</v>
      </c>
      <c r="H272" s="49"/>
      <c r="I272" s="50"/>
      <c r="J272" s="26"/>
      <c r="K272" s="27"/>
      <c r="L272" s="28"/>
      <c r="M272" s="28"/>
      <c r="N272" s="28"/>
      <c r="O272" s="28"/>
      <c r="P272" s="28"/>
      <c r="Q272" s="28"/>
      <c r="R272" s="28"/>
      <c r="S272" s="28"/>
      <c r="T272" s="28"/>
      <c r="U272" s="28"/>
    </row>
    <row r="273" spans="1:21" ht="18.75" customHeight="1">
      <c r="A273" s="45"/>
      <c r="B273" s="38"/>
      <c r="C273" s="39"/>
      <c r="D273" s="77"/>
      <c r="E273" s="66"/>
      <c r="F273" s="40"/>
      <c r="G273" s="46"/>
      <c r="H273" s="49"/>
      <c r="I273" s="50"/>
      <c r="J273" s="26"/>
      <c r="K273" s="27"/>
      <c r="L273" s="28"/>
      <c r="M273" s="28"/>
      <c r="N273" s="28"/>
      <c r="O273" s="28"/>
      <c r="P273" s="28"/>
      <c r="Q273" s="28"/>
      <c r="R273" s="28"/>
      <c r="S273" s="28"/>
      <c r="T273" s="28"/>
      <c r="U273" s="28"/>
    </row>
    <row r="274" spans="1:21" ht="18.75" customHeight="1">
      <c r="A274" s="189" t="s">
        <v>449</v>
      </c>
      <c r="B274" s="190" t="s">
        <v>451</v>
      </c>
      <c r="C274" s="39"/>
      <c r="D274" s="59"/>
      <c r="E274" s="40"/>
      <c r="F274" s="40"/>
      <c r="G274" s="46"/>
      <c r="H274" s="49"/>
      <c r="I274" s="50"/>
      <c r="J274" s="26"/>
      <c r="K274" s="27"/>
      <c r="L274" s="28"/>
      <c r="M274" s="28"/>
      <c r="N274" s="28"/>
      <c r="O274" s="28"/>
      <c r="P274" s="28"/>
      <c r="Q274" s="28"/>
      <c r="R274" s="28"/>
      <c r="S274" s="28"/>
      <c r="T274" s="28"/>
      <c r="U274" s="28"/>
    </row>
    <row r="275" spans="1:21" ht="40.5" customHeight="1">
      <c r="A275" s="45"/>
      <c r="B275" s="38" t="s">
        <v>452</v>
      </c>
      <c r="C275" s="39" t="s">
        <v>17</v>
      </c>
      <c r="D275" s="215">
        <v>52.56</v>
      </c>
      <c r="E275" s="40">
        <v>91.95</v>
      </c>
      <c r="F275" s="40">
        <v>111.25</v>
      </c>
      <c r="G275" s="46">
        <f>D275*F275</f>
        <v>5847.3</v>
      </c>
      <c r="H275" s="301" t="s">
        <v>597</v>
      </c>
      <c r="I275" s="50"/>
      <c r="J275" s="92"/>
      <c r="K275" s="93"/>
      <c r="L275" s="94"/>
      <c r="M275" s="94"/>
      <c r="N275" s="94"/>
      <c r="O275" s="94"/>
      <c r="P275" s="94"/>
      <c r="Q275" s="94"/>
      <c r="R275" s="94"/>
      <c r="S275" s="94"/>
      <c r="T275" s="94"/>
      <c r="U275" s="94"/>
    </row>
    <row r="276" spans="1:21" ht="18.75" customHeight="1">
      <c r="A276" s="189" t="s">
        <v>450</v>
      </c>
      <c r="B276" s="190" t="s">
        <v>453</v>
      </c>
      <c r="C276" s="39"/>
      <c r="D276" s="59"/>
      <c r="E276" s="40"/>
      <c r="F276" s="40"/>
      <c r="G276" s="46"/>
      <c r="H276" s="49"/>
      <c r="I276" s="50"/>
      <c r="J276" s="36"/>
      <c r="K276" s="27"/>
      <c r="L276" s="28"/>
      <c r="M276" s="28"/>
      <c r="N276" s="28"/>
      <c r="O276" s="28"/>
      <c r="P276" s="28"/>
      <c r="Q276" s="28"/>
      <c r="R276" s="28"/>
      <c r="S276" s="28"/>
      <c r="T276" s="28"/>
      <c r="U276" s="28"/>
    </row>
    <row r="277" spans="1:21" ht="54.75" customHeight="1">
      <c r="A277" s="45"/>
      <c r="B277" s="38" t="s">
        <v>454</v>
      </c>
      <c r="C277" s="185" t="s">
        <v>17</v>
      </c>
      <c r="D277" s="224">
        <v>151</v>
      </c>
      <c r="E277" s="89">
        <v>36.54</v>
      </c>
      <c r="F277" s="40">
        <v>44.21</v>
      </c>
      <c r="G277" s="46">
        <f>SUM(D277*F277)</f>
        <v>6675.71</v>
      </c>
      <c r="H277" s="301" t="s">
        <v>598</v>
      </c>
      <c r="I277" s="50"/>
      <c r="J277" s="26"/>
      <c r="K277" s="27"/>
      <c r="L277" s="28"/>
      <c r="M277" s="28"/>
      <c r="N277" s="28"/>
      <c r="O277" s="28"/>
      <c r="P277" s="28"/>
      <c r="Q277" s="28"/>
      <c r="R277" s="28"/>
      <c r="S277" s="28"/>
      <c r="T277" s="28"/>
      <c r="U277" s="28"/>
    </row>
    <row r="278" spans="1:21" ht="18.75" customHeight="1">
      <c r="A278" s="72"/>
      <c r="B278" s="225"/>
      <c r="C278" s="229"/>
      <c r="D278" s="226"/>
      <c r="E278" s="40"/>
      <c r="F278" s="40"/>
      <c r="G278" s="46"/>
      <c r="H278" s="49"/>
      <c r="I278" s="50"/>
      <c r="J278" s="26"/>
      <c r="K278" s="27"/>
      <c r="L278" s="28"/>
      <c r="M278" s="28"/>
      <c r="N278" s="28"/>
      <c r="O278" s="28"/>
      <c r="P278" s="28"/>
      <c r="Q278" s="28"/>
      <c r="R278" s="28"/>
      <c r="S278" s="28"/>
      <c r="T278" s="28"/>
      <c r="U278" s="28"/>
    </row>
    <row r="279" spans="1:21" ht="18.75" customHeight="1">
      <c r="A279" s="207" t="s">
        <v>455</v>
      </c>
      <c r="B279" s="208" t="s">
        <v>456</v>
      </c>
      <c r="C279" s="196" t="s">
        <v>18</v>
      </c>
      <c r="D279" s="197"/>
      <c r="E279" s="198"/>
      <c r="F279" s="57"/>
      <c r="G279" s="23">
        <f>SUM(G281:G315)</f>
        <v>28066.211399999997</v>
      </c>
      <c r="H279" s="49"/>
      <c r="I279" s="50"/>
      <c r="J279" s="26"/>
      <c r="K279" s="27"/>
      <c r="L279" s="28"/>
      <c r="M279" s="28"/>
      <c r="N279" s="28"/>
      <c r="O279" s="28"/>
      <c r="P279" s="28"/>
      <c r="Q279" s="28"/>
      <c r="R279" s="28"/>
      <c r="S279" s="28"/>
      <c r="T279" s="28"/>
      <c r="U279" s="28"/>
    </row>
    <row r="280" spans="1:21" ht="18.75" customHeight="1">
      <c r="A280" s="189" t="s">
        <v>457</v>
      </c>
      <c r="B280" s="190" t="s">
        <v>474</v>
      </c>
      <c r="C280" s="39"/>
      <c r="D280" s="77"/>
      <c r="E280" s="40"/>
      <c r="F280" s="40"/>
      <c r="G280" s="46"/>
      <c r="H280" s="49"/>
      <c r="I280" s="50"/>
      <c r="J280" s="26"/>
      <c r="K280" s="27"/>
      <c r="L280" s="28"/>
      <c r="M280" s="28"/>
      <c r="N280" s="28"/>
      <c r="O280" s="28"/>
      <c r="P280" s="28"/>
      <c r="Q280" s="28"/>
      <c r="R280" s="28"/>
      <c r="S280" s="28"/>
      <c r="T280" s="28"/>
      <c r="U280" s="28"/>
    </row>
    <row r="281" spans="1:21" ht="44.25" customHeight="1">
      <c r="A281" s="45"/>
      <c r="B281" s="188" t="s">
        <v>475</v>
      </c>
      <c r="C281" s="187" t="s">
        <v>16</v>
      </c>
      <c r="D281" s="216">
        <v>347.96</v>
      </c>
      <c r="E281" s="178">
        <v>13.04</v>
      </c>
      <c r="F281" s="178">
        <v>15.78</v>
      </c>
      <c r="G281" s="60">
        <f>D281*F281</f>
        <v>5490.8087999999998</v>
      </c>
      <c r="H281" s="240" t="s">
        <v>533</v>
      </c>
      <c r="I281" s="179"/>
      <c r="J281" s="183"/>
      <c r="K281" s="181"/>
      <c r="L281" s="181"/>
      <c r="M281" s="181"/>
      <c r="N281" s="181"/>
      <c r="O281" s="181"/>
      <c r="P281" s="181"/>
      <c r="Q281" s="181"/>
      <c r="R281" s="181"/>
      <c r="S281" s="181"/>
      <c r="T281" s="181"/>
      <c r="U281" s="181"/>
    </row>
    <row r="282" spans="1:21" ht="18.75" customHeight="1">
      <c r="A282" s="189" t="s">
        <v>458</v>
      </c>
      <c r="B282" s="184" t="s">
        <v>476</v>
      </c>
      <c r="C282" s="177"/>
      <c r="D282" s="216"/>
      <c r="E282" s="178"/>
      <c r="F282" s="178"/>
      <c r="G282" s="194"/>
      <c r="H282" s="49"/>
      <c r="I282" s="179"/>
      <c r="J282" s="183"/>
      <c r="K282" s="181"/>
      <c r="L282" s="181"/>
      <c r="M282" s="181"/>
      <c r="N282" s="181"/>
      <c r="O282" s="181"/>
      <c r="P282" s="181"/>
      <c r="Q282" s="181"/>
      <c r="R282" s="181"/>
      <c r="S282" s="181"/>
      <c r="T282" s="181"/>
      <c r="U282" s="181"/>
    </row>
    <row r="283" spans="1:21" ht="54" customHeight="1">
      <c r="A283" s="45"/>
      <c r="B283" s="188" t="s">
        <v>477</v>
      </c>
      <c r="C283" s="187" t="s">
        <v>16</v>
      </c>
      <c r="D283" s="216">
        <v>564.14</v>
      </c>
      <c r="E283" s="178">
        <v>3.07</v>
      </c>
      <c r="F283" s="178">
        <v>3.71</v>
      </c>
      <c r="G283" s="194">
        <f>D283*F283</f>
        <v>2092.9593999999997</v>
      </c>
      <c r="H283" s="248" t="s">
        <v>534</v>
      </c>
      <c r="I283" s="179"/>
      <c r="J283" s="183"/>
      <c r="K283" s="181"/>
      <c r="L283" s="181"/>
      <c r="M283" s="181"/>
      <c r="N283" s="181"/>
      <c r="O283" s="181"/>
      <c r="P283" s="181"/>
      <c r="Q283" s="181"/>
      <c r="R283" s="181"/>
      <c r="S283" s="181"/>
      <c r="T283" s="181"/>
      <c r="U283" s="181"/>
    </row>
    <row r="284" spans="1:21" ht="18.75" customHeight="1">
      <c r="A284" s="189" t="s">
        <v>459</v>
      </c>
      <c r="B284" s="184" t="s">
        <v>478</v>
      </c>
      <c r="C284" s="177"/>
      <c r="D284" s="216"/>
      <c r="E284" s="178"/>
      <c r="F284" s="178"/>
      <c r="G284" s="194"/>
      <c r="H284" s="49"/>
      <c r="I284" s="179"/>
      <c r="J284" s="183"/>
      <c r="K284" s="181"/>
      <c r="L284" s="181"/>
      <c r="M284" s="181"/>
      <c r="N284" s="181"/>
      <c r="O284" s="181"/>
      <c r="P284" s="181"/>
      <c r="Q284" s="181"/>
      <c r="R284" s="181"/>
      <c r="S284" s="181"/>
      <c r="T284" s="181"/>
      <c r="U284" s="181"/>
    </row>
    <row r="285" spans="1:21" ht="61.5" customHeight="1">
      <c r="A285" s="45"/>
      <c r="B285" s="188" t="s">
        <v>479</v>
      </c>
      <c r="C285" s="187" t="s">
        <v>16</v>
      </c>
      <c r="D285" s="216">
        <v>539.63</v>
      </c>
      <c r="E285" s="178">
        <v>4.42</v>
      </c>
      <c r="F285" s="178">
        <v>5.35</v>
      </c>
      <c r="G285" s="194">
        <f>D285*F285</f>
        <v>2887.0204999999996</v>
      </c>
      <c r="H285" s="248" t="s">
        <v>535</v>
      </c>
      <c r="I285" s="179"/>
      <c r="J285" s="183"/>
      <c r="K285" s="181"/>
      <c r="L285" s="181"/>
      <c r="M285" s="181"/>
      <c r="N285" s="181"/>
      <c r="O285" s="181"/>
      <c r="P285" s="181"/>
      <c r="Q285" s="181"/>
      <c r="R285" s="181"/>
      <c r="S285" s="181"/>
      <c r="T285" s="181"/>
      <c r="U285" s="181"/>
    </row>
    <row r="286" spans="1:21" ht="18.75" customHeight="1">
      <c r="A286" s="189" t="s">
        <v>460</v>
      </c>
      <c r="B286" s="184" t="s">
        <v>480</v>
      </c>
      <c r="C286" s="177"/>
      <c r="D286" s="216"/>
      <c r="E286" s="178"/>
      <c r="F286" s="178"/>
      <c r="G286" s="194"/>
      <c r="H286" s="49"/>
      <c r="I286" s="179"/>
      <c r="J286" s="183"/>
      <c r="K286" s="181"/>
      <c r="L286" s="181"/>
      <c r="M286" s="181"/>
      <c r="N286" s="181"/>
      <c r="O286" s="181"/>
      <c r="P286" s="181"/>
      <c r="Q286" s="181"/>
      <c r="R286" s="181"/>
      <c r="S286" s="181"/>
      <c r="T286" s="181"/>
      <c r="U286" s="181"/>
    </row>
    <row r="287" spans="1:21" ht="48.75" customHeight="1">
      <c r="A287" s="45"/>
      <c r="B287" s="188" t="s">
        <v>481</v>
      </c>
      <c r="C287" s="187" t="s">
        <v>16</v>
      </c>
      <c r="D287" s="216">
        <v>348.45</v>
      </c>
      <c r="E287" s="178">
        <v>6.21</v>
      </c>
      <c r="F287" s="178">
        <v>7.51</v>
      </c>
      <c r="G287" s="194">
        <f>D287*F287</f>
        <v>2616.8595</v>
      </c>
      <c r="H287" s="248" t="s">
        <v>536</v>
      </c>
      <c r="I287" s="179"/>
      <c r="J287" s="183"/>
      <c r="K287" s="181"/>
      <c r="L287" s="181"/>
      <c r="M287" s="181"/>
      <c r="N287" s="181"/>
      <c r="O287" s="181"/>
      <c r="P287" s="181"/>
      <c r="Q287" s="181"/>
      <c r="R287" s="181"/>
      <c r="S287" s="181"/>
      <c r="T287" s="181"/>
      <c r="U287" s="181"/>
    </row>
    <row r="288" spans="1:21" ht="18.75" customHeight="1">
      <c r="A288" s="189" t="s">
        <v>461</v>
      </c>
      <c r="B288" s="184" t="s">
        <v>482</v>
      </c>
      <c r="C288" s="177"/>
      <c r="D288" s="216"/>
      <c r="E288" s="178"/>
      <c r="F288" s="178"/>
      <c r="G288" s="194"/>
      <c r="H288" s="49"/>
      <c r="I288" s="179"/>
      <c r="J288" s="183"/>
      <c r="K288" s="181"/>
      <c r="L288" s="181"/>
      <c r="M288" s="181"/>
      <c r="N288" s="181"/>
      <c r="O288" s="181"/>
      <c r="P288" s="181"/>
      <c r="Q288" s="181"/>
      <c r="R288" s="181"/>
      <c r="S288" s="181"/>
      <c r="T288" s="181"/>
      <c r="U288" s="181"/>
    </row>
    <row r="289" spans="1:21" ht="62.25" customHeight="1">
      <c r="A289" s="45"/>
      <c r="B289" s="188" t="s">
        <v>483</v>
      </c>
      <c r="C289" s="187" t="s">
        <v>16</v>
      </c>
      <c r="D289" s="216">
        <v>677.34</v>
      </c>
      <c r="E289" s="178">
        <v>8.66</v>
      </c>
      <c r="F289" s="178">
        <v>10.48</v>
      </c>
      <c r="G289" s="194">
        <f>D289*F289</f>
        <v>7098.5232000000005</v>
      </c>
      <c r="H289" s="248" t="s">
        <v>537</v>
      </c>
      <c r="I289" s="179"/>
      <c r="J289" s="183"/>
      <c r="K289" s="181"/>
      <c r="L289" s="181"/>
      <c r="M289" s="181"/>
      <c r="N289" s="181"/>
      <c r="O289" s="181"/>
      <c r="P289" s="181"/>
      <c r="Q289" s="181"/>
      <c r="R289" s="181"/>
      <c r="S289" s="181"/>
      <c r="T289" s="181"/>
      <c r="U289" s="181"/>
    </row>
    <row r="290" spans="1:21" ht="18.75" customHeight="1">
      <c r="A290" s="189" t="s">
        <v>462</v>
      </c>
      <c r="B290" s="184" t="s">
        <v>484</v>
      </c>
      <c r="C290" s="177"/>
      <c r="D290" s="216"/>
      <c r="E290" s="178"/>
      <c r="F290" s="178"/>
      <c r="G290" s="194"/>
      <c r="H290" s="49"/>
      <c r="I290" s="179"/>
      <c r="J290" s="183"/>
      <c r="K290" s="181"/>
      <c r="L290" s="181"/>
      <c r="M290" s="181"/>
      <c r="N290" s="181"/>
      <c r="O290" s="181"/>
      <c r="P290" s="181"/>
      <c r="Q290" s="181"/>
      <c r="R290" s="181"/>
      <c r="S290" s="181"/>
      <c r="T290" s="181"/>
      <c r="U290" s="181"/>
    </row>
    <row r="291" spans="1:21" ht="50.25" customHeight="1">
      <c r="A291" s="45"/>
      <c r="B291" s="188" t="s">
        <v>485</v>
      </c>
      <c r="C291" s="187" t="s">
        <v>7</v>
      </c>
      <c r="D291" s="216">
        <v>67</v>
      </c>
      <c r="E291" s="178">
        <v>11</v>
      </c>
      <c r="F291" s="178">
        <v>13.31</v>
      </c>
      <c r="G291" s="194">
        <f>D291*F291</f>
        <v>891.77</v>
      </c>
      <c r="H291" s="248" t="s">
        <v>538</v>
      </c>
      <c r="I291" s="179"/>
      <c r="J291" s="183"/>
      <c r="K291" s="181"/>
      <c r="L291" s="181"/>
      <c r="M291" s="181"/>
      <c r="N291" s="181"/>
      <c r="O291" s="181"/>
      <c r="P291" s="181"/>
      <c r="Q291" s="181"/>
      <c r="R291" s="181"/>
      <c r="S291" s="181"/>
      <c r="T291" s="181"/>
      <c r="U291" s="181"/>
    </row>
    <row r="292" spans="1:21" ht="18.75" customHeight="1">
      <c r="A292" s="189" t="s">
        <v>463</v>
      </c>
      <c r="B292" s="184" t="s">
        <v>486</v>
      </c>
      <c r="C292" s="177"/>
      <c r="D292" s="216"/>
      <c r="E292" s="178"/>
      <c r="F292" s="178"/>
      <c r="G292" s="194"/>
      <c r="H292" s="49"/>
      <c r="I292" s="179"/>
      <c r="J292" s="183"/>
      <c r="K292" s="181"/>
      <c r="L292" s="181"/>
      <c r="M292" s="181"/>
      <c r="N292" s="181"/>
      <c r="O292" s="181"/>
      <c r="P292" s="181"/>
      <c r="Q292" s="181"/>
      <c r="R292" s="181"/>
      <c r="S292" s="181"/>
      <c r="T292" s="181"/>
      <c r="U292" s="181"/>
    </row>
    <row r="293" spans="1:21" ht="51" customHeight="1">
      <c r="A293" s="45"/>
      <c r="B293" s="188" t="s">
        <v>487</v>
      </c>
      <c r="C293" s="187" t="s">
        <v>7</v>
      </c>
      <c r="D293" s="216">
        <v>1</v>
      </c>
      <c r="E293" s="178">
        <v>14.82</v>
      </c>
      <c r="F293" s="178">
        <v>17.93</v>
      </c>
      <c r="G293" s="194">
        <f>D293*F293</f>
        <v>17.93</v>
      </c>
      <c r="H293" s="301" t="s">
        <v>566</v>
      </c>
      <c r="I293" s="179"/>
      <c r="J293" s="183"/>
      <c r="K293" s="181"/>
      <c r="L293" s="181"/>
      <c r="M293" s="181"/>
      <c r="N293" s="181"/>
      <c r="O293" s="181"/>
      <c r="P293" s="181"/>
      <c r="Q293" s="181"/>
      <c r="R293" s="181"/>
      <c r="S293" s="181"/>
      <c r="T293" s="181"/>
      <c r="U293" s="181"/>
    </row>
    <row r="294" spans="1:21" ht="18.75" customHeight="1">
      <c r="A294" s="189" t="s">
        <v>464</v>
      </c>
      <c r="B294" s="184" t="s">
        <v>488</v>
      </c>
      <c r="C294" s="177"/>
      <c r="D294" s="216"/>
      <c r="E294" s="178"/>
      <c r="F294" s="178"/>
      <c r="G294" s="194"/>
      <c r="H294" s="49"/>
      <c r="I294" s="179"/>
      <c r="J294" s="183"/>
      <c r="K294" s="181"/>
      <c r="L294" s="181"/>
      <c r="M294" s="181"/>
      <c r="N294" s="181"/>
      <c r="O294" s="181"/>
      <c r="P294" s="181"/>
      <c r="Q294" s="181"/>
      <c r="R294" s="181"/>
      <c r="S294" s="181"/>
      <c r="T294" s="181"/>
      <c r="U294" s="181"/>
    </row>
    <row r="295" spans="1:21" ht="56.25" customHeight="1">
      <c r="A295" s="45"/>
      <c r="B295" s="188" t="s">
        <v>489</v>
      </c>
      <c r="C295" s="187" t="s">
        <v>7</v>
      </c>
      <c r="D295" s="216">
        <v>38</v>
      </c>
      <c r="E295" s="178">
        <v>11.14</v>
      </c>
      <c r="F295" s="178">
        <v>13.48</v>
      </c>
      <c r="G295" s="194">
        <f>D295*F295</f>
        <v>512.24</v>
      </c>
      <c r="H295" s="301" t="s">
        <v>599</v>
      </c>
      <c r="I295" s="179"/>
      <c r="J295" s="183"/>
      <c r="K295" s="181"/>
      <c r="L295" s="181"/>
      <c r="M295" s="181"/>
      <c r="N295" s="181"/>
      <c r="O295" s="181"/>
      <c r="P295" s="181"/>
      <c r="Q295" s="181"/>
      <c r="R295" s="181"/>
      <c r="S295" s="181"/>
      <c r="T295" s="181"/>
      <c r="U295" s="181"/>
    </row>
    <row r="296" spans="1:21" ht="18.75" customHeight="1">
      <c r="A296" s="189" t="s">
        <v>465</v>
      </c>
      <c r="B296" s="184" t="s">
        <v>490</v>
      </c>
      <c r="C296" s="177"/>
      <c r="D296" s="216"/>
      <c r="E296" s="178"/>
      <c r="F296" s="178"/>
      <c r="G296" s="194"/>
      <c r="H296" s="49"/>
      <c r="I296" s="179"/>
      <c r="J296" s="183"/>
      <c r="K296" s="181"/>
      <c r="L296" s="181"/>
      <c r="M296" s="181"/>
      <c r="N296" s="181"/>
      <c r="O296" s="181"/>
      <c r="P296" s="181"/>
      <c r="Q296" s="181"/>
      <c r="R296" s="181"/>
      <c r="S296" s="181"/>
      <c r="T296" s="181"/>
      <c r="U296" s="181"/>
    </row>
    <row r="297" spans="1:21" ht="52.5" customHeight="1">
      <c r="A297" s="45"/>
      <c r="B297" s="188" t="s">
        <v>491</v>
      </c>
      <c r="C297" s="187" t="s">
        <v>7</v>
      </c>
      <c r="D297" s="216">
        <v>12</v>
      </c>
      <c r="E297" s="178">
        <v>32.880000000000003</v>
      </c>
      <c r="F297" s="178">
        <v>39.78</v>
      </c>
      <c r="G297" s="194">
        <f>D297*F297</f>
        <v>477.36</v>
      </c>
      <c r="H297" s="301" t="s">
        <v>579</v>
      </c>
      <c r="I297" s="179"/>
      <c r="J297" s="183"/>
      <c r="K297" s="181"/>
      <c r="L297" s="181"/>
      <c r="M297" s="181"/>
      <c r="N297" s="181"/>
      <c r="O297" s="181"/>
      <c r="P297" s="181"/>
      <c r="Q297" s="181"/>
      <c r="R297" s="181"/>
      <c r="S297" s="181"/>
      <c r="T297" s="181"/>
      <c r="U297" s="181"/>
    </row>
    <row r="298" spans="1:21" ht="21.75" customHeight="1">
      <c r="A298" s="189" t="s">
        <v>466</v>
      </c>
      <c r="B298" s="184" t="s">
        <v>492</v>
      </c>
      <c r="C298" s="177"/>
      <c r="D298" s="216"/>
      <c r="E298" s="178"/>
      <c r="F298" s="178"/>
      <c r="G298" s="194"/>
      <c r="H298" s="49"/>
      <c r="I298" s="179"/>
      <c r="J298" s="183"/>
      <c r="K298" s="181"/>
      <c r="L298" s="181"/>
      <c r="M298" s="181"/>
      <c r="N298" s="181"/>
      <c r="O298" s="181"/>
      <c r="P298" s="181"/>
      <c r="Q298" s="181"/>
      <c r="R298" s="181"/>
      <c r="S298" s="181"/>
      <c r="T298" s="181"/>
      <c r="U298" s="181"/>
    </row>
    <row r="299" spans="1:21" ht="50.25" customHeight="1">
      <c r="A299" s="45"/>
      <c r="B299" s="188" t="s">
        <v>493</v>
      </c>
      <c r="C299" s="187" t="s">
        <v>7</v>
      </c>
      <c r="D299" s="216">
        <v>9</v>
      </c>
      <c r="E299" s="178">
        <v>47.84</v>
      </c>
      <c r="F299" s="178">
        <v>57.88</v>
      </c>
      <c r="G299" s="194">
        <f>D299*F299</f>
        <v>520.92000000000007</v>
      </c>
      <c r="H299" s="301" t="s">
        <v>600</v>
      </c>
      <c r="I299" s="179"/>
      <c r="J299" s="183"/>
      <c r="K299" s="181"/>
      <c r="L299" s="181"/>
      <c r="M299" s="181"/>
      <c r="N299" s="181"/>
      <c r="O299" s="181"/>
      <c r="P299" s="181"/>
      <c r="Q299" s="181"/>
      <c r="R299" s="181"/>
      <c r="S299" s="181"/>
      <c r="T299" s="181"/>
      <c r="U299" s="181"/>
    </row>
    <row r="300" spans="1:21" ht="18.75" customHeight="1">
      <c r="A300" s="189" t="s">
        <v>467</v>
      </c>
      <c r="B300" s="190" t="s">
        <v>494</v>
      </c>
      <c r="C300" s="39"/>
      <c r="D300" s="59"/>
      <c r="E300" s="40"/>
      <c r="F300" s="40"/>
      <c r="G300" s="46"/>
      <c r="H300" s="49"/>
      <c r="I300" s="50"/>
      <c r="J300" s="26"/>
      <c r="K300" s="27"/>
      <c r="L300" s="28"/>
      <c r="M300" s="28"/>
      <c r="N300" s="28"/>
      <c r="O300" s="28"/>
      <c r="P300" s="28"/>
      <c r="Q300" s="28"/>
      <c r="R300" s="28"/>
      <c r="S300" s="28"/>
      <c r="T300" s="28"/>
      <c r="U300" s="28"/>
    </row>
    <row r="301" spans="1:21" ht="51" customHeight="1">
      <c r="A301" s="189"/>
      <c r="B301" s="182" t="s">
        <v>495</v>
      </c>
      <c r="C301" s="187" t="s">
        <v>7</v>
      </c>
      <c r="D301" s="216">
        <v>2</v>
      </c>
      <c r="E301" s="178">
        <v>66.03</v>
      </c>
      <c r="F301" s="178">
        <v>79.89</v>
      </c>
      <c r="G301" s="194">
        <f>D301*F301</f>
        <v>159.78</v>
      </c>
      <c r="H301" s="301" t="s">
        <v>589</v>
      </c>
      <c r="I301" s="179"/>
      <c r="J301" s="183"/>
      <c r="K301" s="181"/>
      <c r="L301" s="181"/>
      <c r="M301" s="181"/>
      <c r="N301" s="181"/>
      <c r="O301" s="181"/>
      <c r="P301" s="181"/>
      <c r="Q301" s="181"/>
      <c r="R301" s="181"/>
      <c r="S301" s="181"/>
      <c r="T301" s="181"/>
      <c r="U301" s="181"/>
    </row>
    <row r="302" spans="1:21" ht="18.75" customHeight="1">
      <c r="A302" s="189" t="s">
        <v>468</v>
      </c>
      <c r="B302" s="184" t="s">
        <v>496</v>
      </c>
      <c r="C302" s="177"/>
      <c r="D302" s="216"/>
      <c r="E302" s="178"/>
      <c r="F302" s="178"/>
      <c r="G302" s="194"/>
      <c r="H302" s="49"/>
      <c r="I302" s="179"/>
      <c r="J302" s="183"/>
      <c r="K302" s="181"/>
      <c r="L302" s="181"/>
      <c r="M302" s="181"/>
      <c r="N302" s="181"/>
      <c r="O302" s="181"/>
      <c r="P302" s="181"/>
      <c r="Q302" s="181"/>
      <c r="R302" s="181"/>
      <c r="S302" s="181"/>
      <c r="T302" s="181"/>
      <c r="U302" s="181"/>
    </row>
    <row r="303" spans="1:21" ht="51.75" customHeight="1">
      <c r="A303" s="189"/>
      <c r="B303" s="182" t="s">
        <v>497</v>
      </c>
      <c r="C303" s="187" t="s">
        <v>7</v>
      </c>
      <c r="D303" s="216">
        <v>1</v>
      </c>
      <c r="E303" s="178">
        <v>89.04</v>
      </c>
      <c r="F303" s="178">
        <v>107.73</v>
      </c>
      <c r="G303" s="194">
        <f>D303*F303</f>
        <v>107.73</v>
      </c>
      <c r="H303" s="301" t="s">
        <v>566</v>
      </c>
      <c r="I303" s="179"/>
      <c r="J303" s="183"/>
      <c r="K303" s="181"/>
      <c r="L303" s="181"/>
      <c r="M303" s="181"/>
      <c r="N303" s="181"/>
      <c r="O303" s="181"/>
      <c r="P303" s="181"/>
      <c r="Q303" s="181"/>
      <c r="R303" s="181"/>
      <c r="S303" s="181"/>
      <c r="T303" s="181"/>
      <c r="U303" s="181"/>
    </row>
    <row r="304" spans="1:21" ht="18.75" customHeight="1">
      <c r="A304" s="189" t="s">
        <v>469</v>
      </c>
      <c r="B304" s="184" t="s">
        <v>498</v>
      </c>
      <c r="C304" s="177"/>
      <c r="D304" s="216"/>
      <c r="E304" s="178"/>
      <c r="F304" s="178"/>
      <c r="G304" s="194"/>
      <c r="H304" s="49"/>
      <c r="I304" s="179"/>
      <c r="J304" s="183"/>
      <c r="K304" s="181"/>
      <c r="L304" s="181"/>
      <c r="M304" s="181"/>
      <c r="N304" s="181"/>
      <c r="O304" s="181"/>
      <c r="P304" s="181"/>
      <c r="Q304" s="181"/>
      <c r="R304" s="181"/>
      <c r="S304" s="181"/>
      <c r="T304" s="181"/>
      <c r="U304" s="181"/>
    </row>
    <row r="305" spans="1:21" ht="31.5" customHeight="1">
      <c r="A305" s="189"/>
      <c r="B305" s="182" t="s">
        <v>499</v>
      </c>
      <c r="C305" s="187" t="s">
        <v>7</v>
      </c>
      <c r="D305" s="216">
        <v>1</v>
      </c>
      <c r="E305" s="178">
        <v>166.91</v>
      </c>
      <c r="F305" s="178">
        <v>201.94</v>
      </c>
      <c r="G305" s="194">
        <f>D305*F305</f>
        <v>201.94</v>
      </c>
      <c r="H305" s="301" t="s">
        <v>566</v>
      </c>
      <c r="I305" s="179"/>
      <c r="J305" s="183"/>
      <c r="K305" s="181"/>
      <c r="L305" s="181"/>
      <c r="M305" s="181"/>
      <c r="N305" s="181"/>
      <c r="O305" s="181"/>
      <c r="P305" s="181"/>
      <c r="Q305" s="181"/>
      <c r="R305" s="181"/>
      <c r="S305" s="181"/>
      <c r="T305" s="181"/>
      <c r="U305" s="181"/>
    </row>
    <row r="306" spans="1:21" ht="31.5" customHeight="1">
      <c r="A306" s="189" t="s">
        <v>470</v>
      </c>
      <c r="B306" s="184" t="s">
        <v>500</v>
      </c>
      <c r="C306" s="177"/>
      <c r="D306" s="216"/>
      <c r="E306" s="178"/>
      <c r="F306" s="178"/>
      <c r="G306" s="194"/>
      <c r="H306" s="49"/>
      <c r="I306" s="179"/>
      <c r="J306" s="183"/>
      <c r="K306" s="181"/>
      <c r="L306" s="181"/>
      <c r="M306" s="181"/>
      <c r="N306" s="181"/>
      <c r="O306" s="181"/>
      <c r="P306" s="181"/>
      <c r="Q306" s="181"/>
      <c r="R306" s="181"/>
      <c r="S306" s="181"/>
      <c r="T306" s="181"/>
      <c r="U306" s="181"/>
    </row>
    <row r="307" spans="1:21" ht="51.75" customHeight="1">
      <c r="A307" s="189"/>
      <c r="B307" s="188" t="s">
        <v>501</v>
      </c>
      <c r="C307" s="187" t="s">
        <v>7</v>
      </c>
      <c r="D307" s="216">
        <v>38</v>
      </c>
      <c r="E307" s="178">
        <v>54.26</v>
      </c>
      <c r="F307" s="178">
        <v>65.650000000000006</v>
      </c>
      <c r="G307" s="194">
        <f>D307*F307</f>
        <v>2494.7000000000003</v>
      </c>
      <c r="H307" s="301" t="s">
        <v>599</v>
      </c>
      <c r="I307" s="179"/>
      <c r="J307" s="183"/>
      <c r="K307" s="181"/>
      <c r="L307" s="181"/>
      <c r="M307" s="181"/>
      <c r="N307" s="181"/>
      <c r="O307" s="181"/>
      <c r="P307" s="181"/>
      <c r="Q307" s="181"/>
      <c r="R307" s="181"/>
      <c r="S307" s="181"/>
      <c r="T307" s="181"/>
      <c r="U307" s="181"/>
    </row>
    <row r="308" spans="1:21" ht="18.75" customHeight="1">
      <c r="A308" s="189" t="s">
        <v>471</v>
      </c>
      <c r="B308" s="184" t="s">
        <v>502</v>
      </c>
      <c r="C308" s="177"/>
      <c r="D308" s="216"/>
      <c r="E308" s="178"/>
      <c r="F308" s="178"/>
      <c r="G308" s="194"/>
      <c r="H308" s="49"/>
      <c r="I308" s="179"/>
      <c r="J308" s="183"/>
      <c r="K308" s="181"/>
      <c r="L308" s="181"/>
      <c r="M308" s="181"/>
      <c r="N308" s="181"/>
      <c r="O308" s="181"/>
      <c r="P308" s="181"/>
      <c r="Q308" s="181"/>
      <c r="R308" s="181"/>
      <c r="S308" s="181"/>
      <c r="T308" s="181"/>
      <c r="U308" s="181"/>
    </row>
    <row r="309" spans="1:21" ht="59.25" customHeight="1">
      <c r="A309" s="189"/>
      <c r="B309" s="182" t="s">
        <v>503</v>
      </c>
      <c r="C309" s="187" t="s">
        <v>7</v>
      </c>
      <c r="D309" s="216">
        <v>40</v>
      </c>
      <c r="E309" s="178">
        <v>31.4</v>
      </c>
      <c r="F309" s="178">
        <v>37.99</v>
      </c>
      <c r="G309" s="194">
        <f>D309*F309</f>
        <v>1519.6000000000001</v>
      </c>
      <c r="H309" s="301" t="s">
        <v>601</v>
      </c>
      <c r="I309" s="179"/>
      <c r="J309" s="183"/>
      <c r="K309" s="181"/>
      <c r="L309" s="181"/>
      <c r="M309" s="181"/>
      <c r="N309" s="181"/>
      <c r="O309" s="181"/>
      <c r="P309" s="181"/>
      <c r="Q309" s="181"/>
      <c r="R309" s="181"/>
      <c r="S309" s="181"/>
      <c r="T309" s="181"/>
      <c r="U309" s="181"/>
    </row>
    <row r="310" spans="1:21" ht="18.75" customHeight="1">
      <c r="A310" s="189" t="s">
        <v>472</v>
      </c>
      <c r="B310" s="184" t="s">
        <v>504</v>
      </c>
      <c r="C310" s="177"/>
      <c r="D310" s="216"/>
      <c r="E310" s="178"/>
      <c r="F310" s="178"/>
      <c r="G310" s="194"/>
      <c r="H310" s="49"/>
      <c r="I310" s="179"/>
      <c r="J310" s="183"/>
      <c r="K310" s="181"/>
      <c r="L310" s="181"/>
      <c r="M310" s="181"/>
      <c r="N310" s="181"/>
      <c r="O310" s="181"/>
      <c r="P310" s="181"/>
      <c r="Q310" s="181"/>
      <c r="R310" s="181"/>
      <c r="S310" s="181"/>
      <c r="T310" s="181"/>
      <c r="U310" s="181"/>
    </row>
    <row r="311" spans="1:21" ht="51" customHeight="1">
      <c r="A311" s="189"/>
      <c r="B311" s="186" t="s">
        <v>505</v>
      </c>
      <c r="C311" s="185" t="s">
        <v>7</v>
      </c>
      <c r="D311" s="59">
        <v>4</v>
      </c>
      <c r="E311" s="40">
        <v>34.01</v>
      </c>
      <c r="F311" s="40">
        <v>41.15</v>
      </c>
      <c r="G311" s="46">
        <f>D311*F311</f>
        <v>164.6</v>
      </c>
      <c r="H311" s="301" t="s">
        <v>590</v>
      </c>
      <c r="I311" s="50"/>
      <c r="J311" s="36"/>
      <c r="K311" s="27"/>
      <c r="L311" s="28"/>
      <c r="M311" s="28"/>
      <c r="N311" s="28"/>
      <c r="O311" s="28"/>
      <c r="P311" s="28"/>
      <c r="Q311" s="28"/>
      <c r="R311" s="28"/>
      <c r="S311" s="28"/>
      <c r="T311" s="28"/>
      <c r="U311" s="28"/>
    </row>
    <row r="312" spans="1:21" ht="18.75" customHeight="1">
      <c r="A312" s="189" t="s">
        <v>473</v>
      </c>
      <c r="B312" s="190" t="s">
        <v>506</v>
      </c>
      <c r="C312" s="39"/>
      <c r="D312" s="59"/>
      <c r="E312" s="40"/>
      <c r="F312" s="40"/>
      <c r="G312" s="46"/>
      <c r="H312" s="303"/>
      <c r="I312" s="71"/>
      <c r="J312" s="26"/>
      <c r="K312" s="27"/>
      <c r="L312" s="28"/>
      <c r="M312" s="28"/>
      <c r="N312" s="28"/>
      <c r="O312" s="28"/>
      <c r="P312" s="28"/>
      <c r="Q312" s="28"/>
      <c r="R312" s="28"/>
      <c r="S312" s="28"/>
      <c r="T312" s="28"/>
      <c r="U312" s="28"/>
    </row>
    <row r="313" spans="1:21" ht="57" customHeight="1">
      <c r="A313" s="45"/>
      <c r="B313" s="38" t="s">
        <v>507</v>
      </c>
      <c r="C313" s="185" t="s">
        <v>7</v>
      </c>
      <c r="D313" s="59">
        <v>1</v>
      </c>
      <c r="E313" s="40">
        <v>670.69</v>
      </c>
      <c r="F313" s="40">
        <v>811.47</v>
      </c>
      <c r="G313" s="46">
        <f>D313*F313</f>
        <v>811.47</v>
      </c>
      <c r="H313" s="302" t="s">
        <v>566</v>
      </c>
      <c r="I313" s="111"/>
      <c r="J313" s="26"/>
      <c r="K313" s="27"/>
      <c r="L313" s="28"/>
      <c r="M313" s="28"/>
      <c r="N313" s="28"/>
      <c r="O313" s="28"/>
      <c r="P313" s="28"/>
      <c r="Q313" s="28"/>
      <c r="R313" s="28"/>
      <c r="S313" s="28"/>
      <c r="T313" s="28"/>
      <c r="U313" s="28"/>
    </row>
    <row r="314" spans="1:21" ht="6" hidden="1" customHeight="1">
      <c r="A314" s="45"/>
      <c r="B314" s="38"/>
      <c r="C314" s="39" t="s">
        <v>7</v>
      </c>
      <c r="D314" s="59"/>
      <c r="E314" s="40"/>
      <c r="F314" s="40"/>
      <c r="G314" s="46"/>
      <c r="H314" s="110"/>
      <c r="I314" s="127"/>
      <c r="J314" s="36"/>
      <c r="K314" s="27"/>
      <c r="L314" s="28"/>
      <c r="M314" s="28"/>
      <c r="N314" s="28"/>
      <c r="O314" s="28"/>
      <c r="P314" s="28"/>
      <c r="Q314" s="28"/>
      <c r="R314" s="28"/>
      <c r="S314" s="28"/>
      <c r="T314" s="28"/>
      <c r="U314" s="28"/>
    </row>
    <row r="315" spans="1:21" ht="18.75" customHeight="1">
      <c r="A315" s="45"/>
      <c r="B315" s="51"/>
      <c r="C315" s="193"/>
      <c r="D315" s="59"/>
      <c r="E315" s="40"/>
      <c r="F315" s="40"/>
      <c r="G315" s="46"/>
      <c r="H315" s="133"/>
      <c r="I315" s="127"/>
      <c r="J315" s="26"/>
      <c r="K315" s="27"/>
      <c r="L315" s="28"/>
      <c r="M315" s="28"/>
      <c r="N315" s="28"/>
      <c r="O315" s="28"/>
      <c r="P315" s="28"/>
      <c r="Q315" s="28"/>
      <c r="R315" s="28"/>
      <c r="S315" s="28"/>
      <c r="T315" s="28"/>
      <c r="U315" s="28"/>
    </row>
    <row r="316" spans="1:21" ht="18" customHeight="1">
      <c r="A316" s="45"/>
      <c r="B316" s="51"/>
      <c r="C316" s="193"/>
      <c r="D316" s="59"/>
      <c r="E316" s="40"/>
      <c r="F316" s="40"/>
      <c r="G316" s="46"/>
      <c r="H316" s="133"/>
      <c r="I316" s="127"/>
      <c r="J316" s="26"/>
      <c r="K316" s="27"/>
      <c r="L316" s="28"/>
      <c r="M316" s="28"/>
      <c r="N316" s="28"/>
      <c r="O316" s="28"/>
      <c r="P316" s="28"/>
      <c r="Q316" s="28"/>
      <c r="R316" s="28"/>
      <c r="S316" s="28"/>
      <c r="T316" s="28"/>
      <c r="U316" s="28"/>
    </row>
    <row r="317" spans="1:21" ht="41.25" customHeight="1" thickBot="1">
      <c r="A317" s="124"/>
      <c r="B317" s="125"/>
      <c r="C317" s="253" t="s">
        <v>18</v>
      </c>
      <c r="D317" s="200"/>
      <c r="E317" s="201"/>
      <c r="F317" s="121"/>
      <c r="G317" s="311"/>
      <c r="H317" s="137"/>
      <c r="I317" s="127"/>
      <c r="J317" s="26"/>
      <c r="K317" s="27"/>
      <c r="L317" s="28"/>
      <c r="M317" s="28"/>
      <c r="N317" s="28"/>
      <c r="O317" s="28"/>
      <c r="P317" s="28"/>
      <c r="Q317" s="28"/>
      <c r="R317" s="28"/>
      <c r="S317" s="28"/>
      <c r="T317" s="28"/>
      <c r="U317" s="28"/>
    </row>
    <row r="318" spans="1:21" ht="42.75" customHeight="1" thickBot="1">
      <c r="A318" s="124"/>
      <c r="B318" s="129"/>
      <c r="C318" s="253" t="s">
        <v>135</v>
      </c>
      <c r="D318" s="131"/>
      <c r="E318" s="203"/>
      <c r="F318" s="121"/>
      <c r="G318" s="126">
        <f>G4</f>
        <v>982392.86729999993</v>
      </c>
      <c r="H318" s="140"/>
      <c r="I318" s="141" t="s">
        <v>544</v>
      </c>
      <c r="J318" s="307"/>
      <c r="K318" s="27"/>
      <c r="L318" s="28"/>
      <c r="M318" s="28"/>
      <c r="N318" s="28"/>
      <c r="O318" s="28"/>
      <c r="P318" s="28"/>
      <c r="Q318" s="28"/>
      <c r="R318" s="28"/>
      <c r="S318" s="28"/>
      <c r="T318" s="28"/>
      <c r="U318" s="28"/>
    </row>
    <row r="319" spans="1:21" ht="38.25" customHeight="1" thickBot="1">
      <c r="A319" s="124"/>
      <c r="B319" s="129"/>
      <c r="C319" s="254"/>
      <c r="D319" s="295"/>
      <c r="E319" s="270"/>
      <c r="F319" s="121"/>
      <c r="G319" s="132"/>
      <c r="H319" s="305" t="s">
        <v>603</v>
      </c>
      <c r="I319" s="308"/>
      <c r="J319" s="36"/>
      <c r="K319" s="27"/>
      <c r="L319" s="28"/>
      <c r="M319" s="28"/>
      <c r="N319" s="28"/>
      <c r="O319" s="28"/>
      <c r="P319" s="28"/>
      <c r="Q319" s="28"/>
      <c r="R319" s="28"/>
      <c r="S319" s="28"/>
      <c r="T319" s="28"/>
      <c r="U319" s="28"/>
    </row>
    <row r="320" spans="1:21" ht="49.5" customHeight="1" thickBot="1">
      <c r="A320" s="124"/>
      <c r="B320" s="129"/>
      <c r="C320" s="309"/>
      <c r="D320" s="296"/>
      <c r="E320" s="270"/>
      <c r="F320" s="121"/>
      <c r="G320" s="312"/>
      <c r="H320" s="152"/>
      <c r="I320" s="153"/>
      <c r="J320" s="26"/>
      <c r="K320" s="27"/>
      <c r="L320" s="28"/>
      <c r="M320" s="28"/>
      <c r="N320" s="28"/>
      <c r="O320" s="28"/>
      <c r="P320" s="28"/>
      <c r="Q320" s="28"/>
      <c r="R320" s="28"/>
      <c r="S320" s="28"/>
      <c r="T320" s="28"/>
      <c r="U320" s="28"/>
    </row>
    <row r="321" spans="1:21" ht="18.75" customHeight="1" thickBot="1">
      <c r="A321" s="138"/>
      <c r="B321" s="139"/>
      <c r="C321" s="204" t="s">
        <v>138</v>
      </c>
      <c r="D321" s="205"/>
      <c r="E321" s="206"/>
      <c r="F321" s="136"/>
      <c r="G321" s="313"/>
      <c r="H321" s="160"/>
      <c r="I321" s="161"/>
      <c r="J321" s="26"/>
      <c r="K321" s="27"/>
      <c r="L321" s="28"/>
      <c r="M321" s="28"/>
      <c r="N321" s="28"/>
      <c r="O321" s="28"/>
      <c r="P321" s="28"/>
      <c r="Q321" s="28"/>
      <c r="R321" s="28"/>
      <c r="S321" s="28"/>
      <c r="T321" s="28"/>
      <c r="U321" s="28"/>
    </row>
    <row r="322" spans="1:21" ht="18.75" customHeight="1" thickBot="1">
      <c r="A322" s="143"/>
      <c r="B322" s="2"/>
      <c r="C322" s="139"/>
      <c r="D322" s="139"/>
      <c r="E322" s="139"/>
      <c r="F322" s="139"/>
      <c r="G322" s="139"/>
      <c r="H322" s="160"/>
      <c r="I322" s="161"/>
      <c r="J322" s="26"/>
      <c r="K322" s="27"/>
      <c r="L322" s="28"/>
      <c r="M322" s="28"/>
      <c r="N322" s="28"/>
      <c r="O322" s="28"/>
      <c r="P322" s="28"/>
      <c r="Q322" s="28"/>
      <c r="R322" s="28"/>
      <c r="S322" s="28"/>
      <c r="T322" s="28"/>
      <c r="U322" s="28"/>
    </row>
    <row r="323" spans="1:21" ht="18.75" customHeight="1" thickBot="1">
      <c r="A323" s="149"/>
      <c r="C323" s="2"/>
      <c r="D323" s="3"/>
      <c r="E323" s="292" t="s">
        <v>540</v>
      </c>
      <c r="F323" s="260"/>
      <c r="G323" s="261"/>
      <c r="H323" s="160"/>
      <c r="I323" s="161"/>
      <c r="J323" s="26"/>
      <c r="K323" s="27"/>
      <c r="L323" s="28"/>
      <c r="M323" s="28"/>
      <c r="N323" s="28"/>
      <c r="O323" s="28"/>
      <c r="P323" s="28"/>
      <c r="Q323" s="28"/>
      <c r="R323" s="28"/>
      <c r="S323" s="28"/>
      <c r="T323" s="28"/>
      <c r="U323" s="28"/>
    </row>
    <row r="324" spans="1:21" ht="21" customHeight="1">
      <c r="A324" s="155"/>
      <c r="B324" s="156"/>
      <c r="E324" s="150"/>
      <c r="F324" s="151"/>
      <c r="G324" s="151"/>
      <c r="H324" s="160"/>
      <c r="I324" s="161"/>
      <c r="J324" s="36"/>
      <c r="K324" s="27"/>
      <c r="L324" s="28"/>
      <c r="M324" s="28"/>
      <c r="N324" s="28"/>
      <c r="O324" s="28"/>
      <c r="P324" s="28"/>
      <c r="Q324" s="28"/>
      <c r="R324" s="28"/>
      <c r="S324" s="28"/>
      <c r="T324" s="28"/>
      <c r="U324" s="28"/>
    </row>
    <row r="325" spans="1:21" ht="94.5" customHeight="1">
      <c r="A325" s="164"/>
      <c r="B325" s="255" t="s">
        <v>145</v>
      </c>
      <c r="C325" s="157"/>
      <c r="D325" s="158"/>
      <c r="E325" s="159"/>
      <c r="F325" s="159"/>
      <c r="H325" s="160"/>
      <c r="I325" s="161"/>
      <c r="J325" s="26"/>
      <c r="K325" s="27"/>
      <c r="L325" s="28"/>
      <c r="M325" s="28"/>
      <c r="N325" s="28"/>
      <c r="O325" s="28"/>
      <c r="P325" s="28"/>
      <c r="Q325" s="28"/>
      <c r="R325" s="28"/>
      <c r="S325" s="28"/>
      <c r="T325" s="28"/>
      <c r="U325" s="28"/>
    </row>
    <row r="326" spans="1:21" ht="18.75" customHeight="1">
      <c r="A326" s="164"/>
      <c r="B326" s="257" t="s">
        <v>539</v>
      </c>
      <c r="C326" s="166"/>
      <c r="D326" s="167"/>
      <c r="E326" s="159"/>
      <c r="F326" s="159"/>
      <c r="G326" s="167" t="s">
        <v>146</v>
      </c>
      <c r="H326" s="160"/>
      <c r="I326" s="161"/>
      <c r="J326" s="26"/>
      <c r="K326" s="27"/>
      <c r="L326" s="28"/>
      <c r="M326" s="28"/>
      <c r="N326" s="28"/>
      <c r="O326" s="28"/>
      <c r="P326" s="28"/>
      <c r="Q326" s="28"/>
      <c r="R326" s="28"/>
      <c r="S326" s="28"/>
      <c r="T326" s="28"/>
      <c r="U326" s="28"/>
    </row>
    <row r="327" spans="1:21" ht="13.5" customHeight="1">
      <c r="A327" s="164"/>
      <c r="B327" s="255" t="s">
        <v>542</v>
      </c>
      <c r="C327" s="166"/>
      <c r="D327" s="167"/>
      <c r="E327" s="159"/>
      <c r="F327" s="159"/>
      <c r="G327" s="258" t="s">
        <v>541</v>
      </c>
      <c r="H327" s="160"/>
      <c r="I327" s="161"/>
      <c r="J327" s="36"/>
      <c r="K327" s="27"/>
      <c r="L327" s="28"/>
      <c r="M327" s="28"/>
      <c r="N327" s="28"/>
      <c r="O327" s="28"/>
      <c r="P327" s="28"/>
      <c r="Q327" s="28"/>
      <c r="R327" s="28"/>
      <c r="S327" s="28"/>
      <c r="T327" s="28"/>
      <c r="U327" s="28"/>
    </row>
    <row r="328" spans="1:21" ht="78.75" customHeight="1">
      <c r="A328" s="164"/>
      <c r="B328" s="256" t="s">
        <v>540</v>
      </c>
      <c r="C328" s="166"/>
      <c r="D328" s="167"/>
      <c r="E328" s="159"/>
      <c r="F328" s="159"/>
      <c r="G328" s="310" t="s">
        <v>150</v>
      </c>
      <c r="H328" s="160"/>
      <c r="I328" s="161"/>
      <c r="J328" s="26"/>
      <c r="K328" s="27"/>
      <c r="L328" s="28"/>
      <c r="M328" s="28"/>
      <c r="N328" s="28"/>
      <c r="O328" s="28"/>
      <c r="P328" s="28"/>
      <c r="Q328" s="28"/>
      <c r="R328" s="28"/>
      <c r="S328" s="28"/>
      <c r="T328" s="28"/>
      <c r="U328" s="28"/>
    </row>
    <row r="329" spans="1:21" ht="18.75" customHeight="1">
      <c r="A329" s="164"/>
      <c r="B329" s="170"/>
      <c r="C329" s="166"/>
      <c r="D329" s="167"/>
      <c r="E329" s="159"/>
      <c r="F329" s="159"/>
      <c r="G329" s="167"/>
      <c r="H329" s="160"/>
      <c r="I329" s="161"/>
      <c r="J329" s="26"/>
      <c r="K329" s="27"/>
      <c r="L329" s="28"/>
      <c r="M329" s="28"/>
      <c r="N329" s="28"/>
      <c r="O329" s="28"/>
      <c r="P329" s="28"/>
      <c r="Q329" s="28"/>
      <c r="R329" s="28"/>
      <c r="S329" s="28"/>
      <c r="T329" s="28"/>
      <c r="U329" s="28"/>
    </row>
    <row r="330" spans="1:21" ht="18.75" customHeight="1">
      <c r="A330" s="164"/>
      <c r="B330" s="170"/>
      <c r="C330" s="166"/>
      <c r="D330" s="167"/>
      <c r="E330" s="159"/>
      <c r="F330" s="159"/>
      <c r="G330" s="167"/>
      <c r="H330" s="160"/>
      <c r="I330" s="161"/>
      <c r="J330" s="26"/>
      <c r="K330" s="27"/>
      <c r="L330" s="28"/>
      <c r="M330" s="28"/>
      <c r="N330" s="28"/>
      <c r="O330" s="28"/>
      <c r="P330" s="28"/>
      <c r="Q330" s="28"/>
      <c r="R330" s="28"/>
      <c r="S330" s="28"/>
      <c r="T330" s="28"/>
      <c r="U330" s="28"/>
    </row>
    <row r="331" spans="1:21" ht="315" customHeight="1">
      <c r="A331" s="164"/>
      <c r="B331" s="170"/>
      <c r="C331" s="166"/>
      <c r="D331" s="167"/>
      <c r="E331" s="159"/>
      <c r="F331" s="159"/>
      <c r="G331" s="167"/>
      <c r="H331" s="160"/>
      <c r="I331" s="161"/>
      <c r="J331" s="26"/>
      <c r="K331" s="27"/>
      <c r="L331" s="28"/>
      <c r="M331" s="28"/>
      <c r="N331" s="28"/>
      <c r="O331" s="28"/>
      <c r="P331" s="28"/>
      <c r="Q331" s="28"/>
      <c r="R331" s="28"/>
      <c r="S331" s="28"/>
      <c r="T331" s="28"/>
      <c r="U331" s="28"/>
    </row>
    <row r="332" spans="1:21" ht="18.75" customHeight="1">
      <c r="A332" s="164"/>
      <c r="B332" s="170"/>
      <c r="C332" s="166"/>
      <c r="D332" s="167"/>
      <c r="E332" s="159"/>
      <c r="F332" s="159"/>
      <c r="G332" s="167"/>
      <c r="H332" s="160"/>
      <c r="I332" s="161"/>
      <c r="J332" s="26"/>
      <c r="K332" s="27"/>
      <c r="L332" s="28"/>
      <c r="M332" s="28"/>
      <c r="N332" s="28"/>
      <c r="O332" s="28"/>
      <c r="P332" s="28"/>
      <c r="Q332" s="28"/>
      <c r="R332" s="28"/>
      <c r="S332" s="28"/>
      <c r="T332" s="28"/>
      <c r="U332" s="28"/>
    </row>
    <row r="333" spans="1:21" ht="18.75" customHeight="1">
      <c r="A333" s="164"/>
      <c r="B333" s="170"/>
      <c r="C333" s="166"/>
      <c r="D333" s="167"/>
      <c r="E333" s="159"/>
      <c r="F333" s="159"/>
      <c r="G333" s="167"/>
      <c r="H333" s="160"/>
      <c r="I333" s="161"/>
      <c r="J333" s="26"/>
      <c r="K333" s="27"/>
      <c r="L333" s="28"/>
      <c r="M333" s="28"/>
      <c r="N333" s="28"/>
      <c r="O333" s="28"/>
      <c r="P333" s="28"/>
      <c r="Q333" s="28"/>
      <c r="R333" s="28"/>
      <c r="S333" s="28"/>
      <c r="T333" s="28"/>
      <c r="U333" s="28"/>
    </row>
    <row r="334" spans="1:21" ht="31.5" customHeight="1">
      <c r="A334" s="164"/>
      <c r="B334" s="170"/>
      <c r="C334" s="166"/>
      <c r="D334" s="167"/>
      <c r="E334" s="159"/>
      <c r="F334" s="159"/>
      <c r="G334" s="167"/>
      <c r="H334" s="160"/>
      <c r="I334" s="161"/>
      <c r="J334" s="36"/>
      <c r="K334" s="27"/>
      <c r="L334" s="28"/>
      <c r="M334" s="28"/>
      <c r="N334" s="28"/>
      <c r="O334" s="28"/>
      <c r="P334" s="28"/>
      <c r="Q334" s="28"/>
      <c r="R334" s="28"/>
      <c r="S334" s="28"/>
      <c r="T334" s="28"/>
      <c r="U334" s="28"/>
    </row>
    <row r="335" spans="1:21" ht="18.75" customHeight="1">
      <c r="A335" s="164"/>
      <c r="B335" s="170"/>
      <c r="C335" s="166"/>
      <c r="D335" s="167"/>
      <c r="E335" s="159"/>
      <c r="F335" s="159"/>
      <c r="G335" s="167"/>
      <c r="H335" s="160"/>
      <c r="I335" s="161"/>
      <c r="J335" s="26"/>
      <c r="K335" s="27"/>
      <c r="L335" s="28"/>
      <c r="M335" s="28"/>
      <c r="N335" s="28"/>
      <c r="O335" s="28"/>
      <c r="P335" s="28"/>
      <c r="Q335" s="28"/>
      <c r="R335" s="28"/>
      <c r="S335" s="28"/>
      <c r="T335" s="28"/>
      <c r="U335" s="28"/>
    </row>
    <row r="336" spans="1:21" ht="18.75" customHeight="1">
      <c r="A336" s="164"/>
      <c r="B336" s="170"/>
      <c r="C336" s="166"/>
      <c r="D336" s="167"/>
      <c r="E336" s="159"/>
      <c r="F336" s="159"/>
      <c r="G336" s="167"/>
      <c r="H336" s="160"/>
      <c r="I336" s="161"/>
      <c r="J336" s="26"/>
      <c r="K336" s="27"/>
      <c r="L336" s="28"/>
      <c r="M336" s="28"/>
      <c r="N336" s="28"/>
      <c r="O336" s="28"/>
      <c r="P336" s="28"/>
      <c r="Q336" s="28"/>
      <c r="R336" s="28"/>
      <c r="S336" s="28"/>
      <c r="T336" s="28"/>
      <c r="U336" s="28"/>
    </row>
    <row r="337" spans="1:21" ht="47.25" customHeight="1">
      <c r="A337" s="164"/>
      <c r="B337" s="170"/>
      <c r="C337" s="166"/>
      <c r="D337" s="167"/>
      <c r="E337" s="159"/>
      <c r="F337" s="159"/>
      <c r="G337" s="167"/>
      <c r="H337" s="160"/>
      <c r="I337" s="161"/>
      <c r="J337" s="36"/>
      <c r="K337" s="27"/>
      <c r="L337" s="28"/>
      <c r="M337" s="28"/>
      <c r="N337" s="28"/>
      <c r="O337" s="28"/>
      <c r="P337" s="28"/>
      <c r="Q337" s="28"/>
      <c r="R337" s="28"/>
      <c r="S337" s="28"/>
      <c r="T337" s="28"/>
      <c r="U337" s="28"/>
    </row>
    <row r="338" spans="1:21" ht="141.75" customHeight="1">
      <c r="A338" s="164"/>
      <c r="B338" s="170"/>
      <c r="C338" s="166"/>
      <c r="D338" s="167"/>
      <c r="E338" s="159"/>
      <c r="F338" s="159"/>
      <c r="G338" s="167"/>
      <c r="H338" s="160"/>
      <c r="I338" s="161"/>
      <c r="J338" s="26"/>
      <c r="K338" s="27"/>
      <c r="L338" s="28"/>
      <c r="M338" s="28"/>
      <c r="N338" s="28"/>
      <c r="O338" s="28"/>
      <c r="P338" s="28"/>
      <c r="Q338" s="28"/>
      <c r="R338" s="28"/>
      <c r="S338" s="28"/>
      <c r="T338" s="28"/>
      <c r="U338" s="28"/>
    </row>
    <row r="339" spans="1:21" ht="18.75" customHeight="1">
      <c r="A339" s="164"/>
      <c r="B339" s="170"/>
      <c r="C339" s="166"/>
      <c r="D339" s="167"/>
      <c r="E339" s="159"/>
      <c r="F339" s="159"/>
      <c r="G339" s="167"/>
      <c r="H339" s="160"/>
      <c r="I339" s="161"/>
      <c r="J339" s="26"/>
      <c r="K339" s="27"/>
      <c r="L339" s="28"/>
      <c r="M339" s="28"/>
      <c r="N339" s="28"/>
      <c r="O339" s="28"/>
      <c r="P339" s="28"/>
      <c r="Q339" s="28"/>
      <c r="R339" s="28"/>
      <c r="S339" s="28"/>
      <c r="T339" s="28"/>
      <c r="U339" s="28"/>
    </row>
    <row r="340" spans="1:21" ht="18.75" customHeight="1">
      <c r="A340" s="164"/>
      <c r="B340" s="170"/>
      <c r="C340" s="166"/>
      <c r="D340" s="167"/>
      <c r="E340" s="159"/>
      <c r="F340" s="159"/>
      <c r="G340" s="167"/>
      <c r="H340" s="160"/>
      <c r="I340" s="161"/>
      <c r="J340" s="26"/>
      <c r="K340" s="27"/>
      <c r="L340" s="28"/>
      <c r="M340" s="28"/>
      <c r="N340" s="28"/>
      <c r="O340" s="28"/>
      <c r="P340" s="28"/>
      <c r="Q340" s="28"/>
      <c r="R340" s="28"/>
      <c r="S340" s="28"/>
      <c r="T340" s="28"/>
      <c r="U340" s="28"/>
    </row>
    <row r="341" spans="1:21" ht="30.75" customHeight="1">
      <c r="A341" s="164"/>
      <c r="B341" s="170"/>
      <c r="C341" s="166"/>
      <c r="D341" s="167"/>
      <c r="E341" s="159"/>
      <c r="F341" s="159"/>
      <c r="G341" s="167"/>
      <c r="H341" s="160"/>
      <c r="I341" s="161"/>
      <c r="J341" s="26"/>
      <c r="K341" s="27"/>
      <c r="L341" s="28"/>
      <c r="M341" s="28"/>
      <c r="N341" s="28"/>
      <c r="O341" s="28"/>
      <c r="P341" s="28"/>
      <c r="Q341" s="28"/>
      <c r="R341" s="28"/>
      <c r="S341" s="28"/>
      <c r="T341" s="28"/>
      <c r="U341" s="28"/>
    </row>
    <row r="342" spans="1:21" ht="18.75" customHeight="1">
      <c r="A342" s="164"/>
      <c r="B342" s="170"/>
      <c r="C342" s="166"/>
      <c r="D342" s="167"/>
      <c r="E342" s="159"/>
      <c r="F342" s="159"/>
      <c r="G342" s="167"/>
      <c r="H342" s="160"/>
      <c r="I342" s="161"/>
      <c r="J342" s="26"/>
      <c r="K342" s="27"/>
      <c r="L342" s="28"/>
      <c r="M342" s="28"/>
      <c r="N342" s="28"/>
      <c r="O342" s="28"/>
      <c r="P342" s="28"/>
      <c r="Q342" s="28"/>
      <c r="R342" s="28"/>
      <c r="S342" s="28"/>
      <c r="T342" s="28"/>
      <c r="U342" s="28"/>
    </row>
    <row r="343" spans="1:21" ht="31.5" customHeight="1">
      <c r="A343" s="164"/>
      <c r="B343" s="170"/>
      <c r="C343" s="166"/>
      <c r="D343" s="167"/>
      <c r="E343" s="159"/>
      <c r="F343" s="159"/>
      <c r="G343" s="167"/>
      <c r="H343" s="160"/>
      <c r="I343" s="161"/>
      <c r="J343" s="36"/>
      <c r="K343" s="27"/>
      <c r="L343" s="28"/>
      <c r="M343" s="28"/>
      <c r="N343" s="28"/>
      <c r="O343" s="28"/>
      <c r="P343" s="28"/>
      <c r="Q343" s="28"/>
      <c r="R343" s="28"/>
      <c r="S343" s="28"/>
      <c r="T343" s="28"/>
      <c r="U343" s="28"/>
    </row>
    <row r="344" spans="1:21" ht="67.5" customHeight="1">
      <c r="A344" s="164"/>
      <c r="B344" s="170"/>
      <c r="C344" s="166"/>
      <c r="D344" s="167"/>
      <c r="E344" s="159"/>
      <c r="F344" s="159"/>
      <c r="G344" s="167"/>
      <c r="H344" s="160"/>
      <c r="I344" s="161"/>
      <c r="J344" s="26"/>
      <c r="K344" s="27"/>
      <c r="L344" s="28"/>
      <c r="M344" s="28"/>
      <c r="N344" s="28"/>
      <c r="O344" s="28"/>
      <c r="P344" s="28"/>
      <c r="Q344" s="28"/>
      <c r="R344" s="28"/>
      <c r="S344" s="28"/>
      <c r="T344" s="28"/>
      <c r="U344" s="28"/>
    </row>
    <row r="345" spans="1:21" ht="18.75" customHeight="1">
      <c r="A345" s="164"/>
      <c r="B345" s="170"/>
      <c r="C345" s="166"/>
      <c r="D345" s="167"/>
      <c r="E345" s="159"/>
      <c r="F345" s="159"/>
      <c r="G345" s="167"/>
      <c r="H345" s="160"/>
      <c r="I345" s="161"/>
      <c r="J345" s="26"/>
      <c r="K345" s="27"/>
      <c r="L345" s="28"/>
      <c r="M345" s="28"/>
      <c r="N345" s="28"/>
      <c r="O345" s="28"/>
      <c r="P345" s="28"/>
      <c r="Q345" s="28"/>
      <c r="R345" s="28"/>
      <c r="S345" s="28"/>
      <c r="T345" s="28"/>
      <c r="U345" s="28"/>
    </row>
    <row r="346" spans="1:21" ht="31.5" customHeight="1">
      <c r="A346" s="164"/>
      <c r="B346" s="170"/>
      <c r="C346" s="166"/>
      <c r="D346" s="167"/>
      <c r="E346" s="159"/>
      <c r="F346" s="159"/>
      <c r="G346" s="167"/>
      <c r="H346" s="160"/>
      <c r="I346" s="161"/>
      <c r="J346" s="36"/>
      <c r="K346" s="27"/>
      <c r="L346" s="28"/>
      <c r="M346" s="28"/>
      <c r="N346" s="28"/>
      <c r="O346" s="28"/>
      <c r="P346" s="28"/>
      <c r="Q346" s="28"/>
      <c r="R346" s="28"/>
      <c r="S346" s="28"/>
      <c r="T346" s="28"/>
      <c r="U346" s="28"/>
    </row>
    <row r="347" spans="1:21" ht="78.75" customHeight="1">
      <c r="A347" s="164"/>
      <c r="B347" s="170"/>
      <c r="C347" s="166"/>
      <c r="D347" s="167"/>
      <c r="E347" s="159"/>
      <c r="F347" s="159"/>
      <c r="G347" s="167"/>
      <c r="H347" s="160"/>
      <c r="I347" s="161"/>
      <c r="J347" s="26"/>
      <c r="K347" s="27"/>
      <c r="L347" s="28"/>
      <c r="M347" s="28"/>
      <c r="N347" s="28"/>
      <c r="O347" s="28"/>
      <c r="P347" s="28"/>
      <c r="Q347" s="28"/>
      <c r="R347" s="28"/>
      <c r="S347" s="28"/>
      <c r="T347" s="28"/>
      <c r="U347" s="28"/>
    </row>
    <row r="348" spans="1:21" ht="18.75" customHeight="1">
      <c r="A348" s="164"/>
      <c r="B348" s="170"/>
      <c r="C348" s="166"/>
      <c r="D348" s="167"/>
      <c r="E348" s="159"/>
      <c r="F348" s="159"/>
      <c r="G348" s="167"/>
      <c r="H348" s="160"/>
      <c r="I348" s="161"/>
      <c r="J348" s="26"/>
      <c r="K348" s="27"/>
      <c r="L348" s="28"/>
      <c r="M348" s="28"/>
      <c r="N348" s="28"/>
      <c r="O348" s="28"/>
      <c r="P348" s="28"/>
      <c r="Q348" s="28"/>
      <c r="R348" s="28"/>
      <c r="S348" s="28"/>
      <c r="T348" s="28"/>
      <c r="U348" s="28"/>
    </row>
    <row r="349" spans="1:21" ht="47.25" customHeight="1">
      <c r="A349" s="164"/>
      <c r="B349" s="170"/>
      <c r="C349" s="166"/>
      <c r="D349" s="167"/>
      <c r="E349" s="159"/>
      <c r="F349" s="159"/>
      <c r="G349" s="167"/>
      <c r="H349" s="160"/>
      <c r="I349" s="161"/>
      <c r="J349" s="36"/>
      <c r="K349" s="27"/>
      <c r="L349" s="28"/>
      <c r="M349" s="28"/>
      <c r="N349" s="28"/>
      <c r="O349" s="28"/>
      <c r="P349" s="28"/>
      <c r="Q349" s="28"/>
      <c r="R349" s="28"/>
      <c r="S349" s="28"/>
      <c r="T349" s="28"/>
      <c r="U349" s="28"/>
    </row>
    <row r="350" spans="1:21" ht="141.75" customHeight="1">
      <c r="A350" s="164"/>
      <c r="B350" s="170"/>
      <c r="C350" s="166"/>
      <c r="D350" s="167"/>
      <c r="E350" s="159"/>
      <c r="F350" s="159"/>
      <c r="G350" s="167"/>
      <c r="H350" s="160"/>
      <c r="I350" s="161"/>
      <c r="J350" s="26"/>
      <c r="K350" s="293"/>
      <c r="L350" s="284"/>
      <c r="M350" s="284"/>
      <c r="N350" s="285"/>
      <c r="O350" s="28"/>
      <c r="P350" s="28"/>
      <c r="Q350" s="28"/>
      <c r="R350" s="28"/>
      <c r="S350" s="28"/>
      <c r="T350" s="28"/>
      <c r="U350" s="28"/>
    </row>
    <row r="351" spans="1:21" ht="18.75" customHeight="1">
      <c r="A351" s="164"/>
      <c r="B351" s="170"/>
      <c r="C351" s="166"/>
      <c r="D351" s="167"/>
      <c r="E351" s="159"/>
      <c r="F351" s="159"/>
      <c r="G351" s="167"/>
      <c r="H351" s="160"/>
      <c r="I351" s="161"/>
      <c r="J351" s="26"/>
      <c r="K351" s="27"/>
      <c r="L351" s="28"/>
      <c r="M351" s="28"/>
      <c r="N351" s="28"/>
      <c r="O351" s="28"/>
      <c r="P351" s="28"/>
      <c r="Q351" s="28"/>
      <c r="R351" s="28"/>
      <c r="S351" s="28"/>
      <c r="T351" s="28"/>
      <c r="U351" s="28"/>
    </row>
    <row r="352" spans="1:21" ht="18.75" customHeight="1">
      <c r="A352" s="164"/>
      <c r="B352" s="170"/>
      <c r="C352" s="166"/>
      <c r="D352" s="167"/>
      <c r="E352" s="159"/>
      <c r="F352" s="159"/>
      <c r="G352" s="167"/>
      <c r="H352" s="160"/>
      <c r="I352" s="161"/>
      <c r="J352" s="26"/>
      <c r="K352" s="294"/>
      <c r="L352" s="284"/>
      <c r="M352" s="284"/>
      <c r="N352" s="284"/>
      <c r="O352" s="284"/>
      <c r="P352" s="285"/>
      <c r="Q352" s="28"/>
      <c r="R352" s="28"/>
      <c r="S352" s="28"/>
      <c r="T352" s="28"/>
      <c r="U352" s="28"/>
    </row>
    <row r="353" spans="1:21" ht="18.75" customHeight="1">
      <c r="A353" s="164"/>
      <c r="B353" s="170"/>
      <c r="C353" s="166"/>
      <c r="D353" s="167"/>
      <c r="E353" s="159"/>
      <c r="F353" s="159"/>
      <c r="G353" s="167"/>
      <c r="H353" s="160"/>
      <c r="I353" s="161"/>
      <c r="J353" s="26"/>
      <c r="K353" s="27"/>
      <c r="L353" s="28"/>
      <c r="M353" s="28"/>
      <c r="N353" s="28"/>
      <c r="O353" s="28"/>
      <c r="P353" s="28"/>
      <c r="Q353" s="28"/>
      <c r="R353" s="28"/>
      <c r="S353" s="28"/>
      <c r="T353" s="28"/>
      <c r="U353" s="28"/>
    </row>
    <row r="354" spans="1:21" ht="18.75" customHeight="1">
      <c r="A354" s="164"/>
      <c r="B354" s="170"/>
      <c r="C354" s="166"/>
      <c r="D354" s="167"/>
      <c r="E354" s="159"/>
      <c r="F354" s="159"/>
      <c r="G354" s="167"/>
      <c r="H354" s="160"/>
      <c r="I354" s="161"/>
      <c r="J354" s="26"/>
      <c r="K354" s="27"/>
      <c r="L354" s="28"/>
      <c r="M354" s="28"/>
      <c r="N354" s="28"/>
      <c r="O354" s="28"/>
      <c r="P354" s="28"/>
      <c r="Q354" s="28"/>
      <c r="R354" s="28"/>
      <c r="S354" s="28"/>
      <c r="T354" s="28"/>
      <c r="U354" s="28"/>
    </row>
    <row r="355" spans="1:21" ht="18.75" customHeight="1">
      <c r="A355" s="164"/>
      <c r="B355" s="170"/>
      <c r="C355" s="166"/>
      <c r="D355" s="167"/>
      <c r="E355" s="159"/>
      <c r="F355" s="159"/>
      <c r="G355" s="167"/>
      <c r="H355" s="160"/>
      <c r="I355" s="161"/>
      <c r="J355" s="26"/>
      <c r="K355" s="27"/>
      <c r="L355" s="28"/>
      <c r="M355" s="28"/>
      <c r="N355" s="28"/>
      <c r="O355" s="28"/>
      <c r="P355" s="28"/>
      <c r="Q355" s="28"/>
      <c r="R355" s="28"/>
      <c r="S355" s="28"/>
      <c r="T355" s="28"/>
      <c r="U355" s="28"/>
    </row>
    <row r="356" spans="1:21" ht="18.75" customHeight="1">
      <c r="A356" s="164"/>
      <c r="B356" s="170"/>
      <c r="C356" s="166"/>
      <c r="D356" s="167"/>
      <c r="E356" s="159"/>
      <c r="F356" s="159"/>
      <c r="G356" s="167"/>
      <c r="H356" s="160"/>
      <c r="I356" s="161"/>
      <c r="J356" s="26"/>
      <c r="K356" s="27"/>
      <c r="L356" s="28"/>
      <c r="M356" s="28"/>
      <c r="N356" s="28"/>
      <c r="O356" s="28"/>
      <c r="P356" s="28"/>
      <c r="Q356" s="28"/>
      <c r="R356" s="28"/>
      <c r="S356" s="28"/>
      <c r="T356" s="28"/>
      <c r="U356" s="28"/>
    </row>
    <row r="357" spans="1:21" ht="18.75" customHeight="1">
      <c r="A357" s="164"/>
      <c r="B357" s="170"/>
      <c r="C357" s="166"/>
      <c r="D357" s="167"/>
      <c r="E357" s="159"/>
      <c r="F357" s="159"/>
      <c r="G357" s="167"/>
      <c r="H357" s="160"/>
      <c r="I357" s="161"/>
      <c r="J357" s="36"/>
      <c r="K357" s="27"/>
      <c r="L357" s="28"/>
      <c r="M357" s="28"/>
      <c r="N357" s="28"/>
      <c r="O357" s="28"/>
      <c r="P357" s="28"/>
      <c r="Q357" s="28"/>
      <c r="R357" s="28"/>
      <c r="S357" s="28"/>
      <c r="T357" s="28"/>
      <c r="U357" s="28"/>
    </row>
    <row r="358" spans="1:21" ht="63" customHeight="1">
      <c r="A358" s="164"/>
      <c r="B358" s="170"/>
      <c r="C358" s="166"/>
      <c r="D358" s="167"/>
      <c r="E358" s="159"/>
      <c r="F358" s="159"/>
      <c r="G358" s="167"/>
      <c r="H358" s="160"/>
      <c r="I358" s="161"/>
      <c r="J358" s="26"/>
      <c r="K358" s="27"/>
      <c r="L358" s="28"/>
      <c r="M358" s="28"/>
      <c r="N358" s="28"/>
      <c r="O358" s="28"/>
      <c r="P358" s="28"/>
      <c r="Q358" s="28"/>
      <c r="R358" s="28"/>
      <c r="S358" s="28"/>
      <c r="T358" s="28"/>
      <c r="U358" s="28"/>
    </row>
    <row r="359" spans="1:21" ht="18.75" customHeight="1">
      <c r="A359" s="164"/>
      <c r="B359" s="170"/>
      <c r="C359" s="166"/>
      <c r="D359" s="167"/>
      <c r="E359" s="159"/>
      <c r="F359" s="159"/>
      <c r="G359" s="167"/>
      <c r="H359" s="160"/>
      <c r="I359" s="161"/>
      <c r="J359" s="26"/>
      <c r="K359" s="27"/>
      <c r="L359" s="28"/>
      <c r="M359" s="28"/>
      <c r="N359" s="28"/>
      <c r="O359" s="28"/>
      <c r="P359" s="28"/>
      <c r="Q359" s="28"/>
      <c r="R359" s="28"/>
      <c r="S359" s="28"/>
      <c r="T359" s="28"/>
      <c r="U359" s="28"/>
    </row>
    <row r="360" spans="1:21" ht="18" customHeight="1">
      <c r="A360" s="164"/>
      <c r="B360" s="170"/>
      <c r="C360" s="166"/>
      <c r="D360" s="167"/>
      <c r="E360" s="159"/>
      <c r="F360" s="159"/>
      <c r="G360" s="167"/>
      <c r="H360" s="160"/>
      <c r="I360" s="161"/>
      <c r="J360" s="26"/>
      <c r="K360" s="27"/>
      <c r="L360" s="28"/>
      <c r="M360" s="28"/>
      <c r="N360" s="28"/>
      <c r="O360" s="28"/>
      <c r="P360" s="28"/>
      <c r="Q360" s="28"/>
      <c r="R360" s="28"/>
      <c r="S360" s="28"/>
      <c r="T360" s="28"/>
      <c r="U360" s="28"/>
    </row>
    <row r="361" spans="1:21" ht="18.75" customHeight="1">
      <c r="A361" s="164"/>
      <c r="B361" s="170"/>
      <c r="C361" s="166"/>
      <c r="D361" s="167"/>
      <c r="E361" s="159"/>
      <c r="F361" s="159"/>
      <c r="G361" s="167"/>
      <c r="H361" s="160"/>
      <c r="I361" s="161"/>
      <c r="J361" s="26"/>
      <c r="K361" s="27"/>
      <c r="L361" s="28"/>
      <c r="M361" s="28"/>
      <c r="N361" s="28"/>
      <c r="O361" s="28"/>
      <c r="P361" s="28"/>
      <c r="Q361" s="28"/>
      <c r="R361" s="28"/>
      <c r="S361" s="28"/>
      <c r="T361" s="28"/>
      <c r="U361" s="28"/>
    </row>
    <row r="362" spans="1:21" ht="43.5" customHeight="1">
      <c r="A362" s="164"/>
      <c r="B362" s="170"/>
      <c r="C362" s="166"/>
      <c r="D362" s="167"/>
      <c r="E362" s="159"/>
      <c r="F362" s="159"/>
      <c r="G362" s="167"/>
      <c r="H362" s="160"/>
      <c r="I362" s="161"/>
      <c r="J362" s="26"/>
      <c r="K362" s="27"/>
      <c r="L362" s="28"/>
      <c r="M362" s="28"/>
      <c r="N362" s="28"/>
      <c r="O362" s="28"/>
      <c r="P362" s="28"/>
      <c r="Q362" s="28"/>
      <c r="R362" s="28"/>
      <c r="S362" s="28"/>
      <c r="T362" s="28"/>
      <c r="U362" s="28"/>
    </row>
    <row r="363" spans="1:21" ht="18.75" customHeight="1">
      <c r="A363" s="164"/>
      <c r="B363" s="170"/>
      <c r="C363" s="166"/>
      <c r="D363" s="167"/>
      <c r="E363" s="159"/>
      <c r="F363" s="159"/>
      <c r="G363" s="167"/>
      <c r="H363" s="160"/>
      <c r="I363" s="161"/>
      <c r="J363" s="26"/>
      <c r="K363" s="27"/>
      <c r="L363" s="28"/>
      <c r="M363" s="28"/>
      <c r="N363" s="28"/>
      <c r="O363" s="28"/>
      <c r="P363" s="28"/>
      <c r="Q363" s="28"/>
      <c r="R363" s="28"/>
      <c r="S363" s="28"/>
      <c r="T363" s="28"/>
      <c r="U363" s="28"/>
    </row>
    <row r="364" spans="1:21" ht="18.75" customHeight="1">
      <c r="A364" s="164"/>
      <c r="B364" s="170"/>
      <c r="C364" s="166"/>
      <c r="D364" s="167"/>
      <c r="E364" s="159"/>
      <c r="F364" s="159"/>
      <c r="G364" s="167"/>
      <c r="H364" s="160"/>
      <c r="I364" s="161"/>
      <c r="J364" s="26"/>
      <c r="K364" s="27"/>
      <c r="L364" s="28"/>
      <c r="M364" s="28"/>
      <c r="N364" s="28"/>
      <c r="O364" s="28"/>
      <c r="P364" s="28"/>
      <c r="Q364" s="28"/>
      <c r="R364" s="28"/>
      <c r="S364" s="28"/>
      <c r="T364" s="28"/>
      <c r="U364" s="28"/>
    </row>
    <row r="365" spans="1:21" ht="18.75" customHeight="1">
      <c r="A365" s="164"/>
      <c r="B365" s="170"/>
      <c r="C365" s="166"/>
      <c r="D365" s="167"/>
      <c r="E365" s="159"/>
      <c r="F365" s="159"/>
      <c r="G365" s="167"/>
      <c r="H365" s="160"/>
      <c r="I365" s="161"/>
      <c r="J365" s="112"/>
      <c r="K365" s="113"/>
      <c r="L365" s="114"/>
      <c r="M365" s="114"/>
      <c r="N365" s="114"/>
      <c r="O365" s="114"/>
      <c r="P365" s="114"/>
      <c r="Q365" s="114"/>
      <c r="R365" s="114"/>
      <c r="S365" s="114"/>
      <c r="T365" s="114"/>
      <c r="U365" s="114"/>
    </row>
    <row r="366" spans="1:21" ht="18.75" customHeight="1">
      <c r="A366" s="164"/>
      <c r="B366" s="170"/>
      <c r="C366" s="166"/>
      <c r="D366" s="167"/>
      <c r="E366" s="159"/>
      <c r="F366" s="159"/>
      <c r="G366" s="167"/>
      <c r="H366" s="160"/>
      <c r="I366" s="161"/>
      <c r="J366" s="119"/>
      <c r="K366" s="16"/>
      <c r="L366" s="17"/>
      <c r="M366" s="17"/>
      <c r="N366" s="17"/>
      <c r="O366" s="17"/>
      <c r="P366" s="17"/>
      <c r="Q366" s="17"/>
      <c r="R366" s="17"/>
      <c r="S366" s="17"/>
      <c r="T366" s="17"/>
      <c r="U366" s="17"/>
    </row>
    <row r="367" spans="1:21" ht="18" customHeight="1">
      <c r="A367" s="164"/>
      <c r="B367" s="170"/>
      <c r="C367" s="166"/>
      <c r="D367" s="167"/>
      <c r="E367" s="159"/>
      <c r="F367" s="159"/>
      <c r="G367" s="167"/>
      <c r="H367" s="160"/>
      <c r="I367" s="161"/>
      <c r="J367" s="119"/>
      <c r="K367" s="16"/>
      <c r="L367" s="17"/>
      <c r="M367" s="17"/>
      <c r="N367" s="17"/>
      <c r="O367" s="17"/>
      <c r="P367" s="17"/>
      <c r="Q367" s="17"/>
      <c r="R367" s="17"/>
      <c r="S367" s="17"/>
      <c r="T367" s="17"/>
      <c r="U367" s="17"/>
    </row>
    <row r="368" spans="1:21" ht="18.75" customHeight="1">
      <c r="A368" s="164"/>
      <c r="B368" s="170"/>
      <c r="C368" s="166"/>
      <c r="D368" s="167"/>
      <c r="E368" s="159"/>
      <c r="F368" s="159"/>
      <c r="G368" s="167"/>
      <c r="H368" s="160"/>
      <c r="I368" s="161"/>
      <c r="J368" s="128"/>
      <c r="K368" s="16"/>
      <c r="L368" s="17"/>
      <c r="M368" s="17"/>
      <c r="N368" s="17"/>
      <c r="O368" s="17"/>
      <c r="P368" s="17"/>
      <c r="Q368" s="17"/>
      <c r="R368" s="17"/>
      <c r="S368" s="17"/>
      <c r="T368" s="17"/>
      <c r="U368" s="17"/>
    </row>
    <row r="369" spans="1:21" ht="18.75" customHeight="1">
      <c r="A369" s="164"/>
      <c r="B369" s="170"/>
      <c r="C369" s="166"/>
      <c r="D369" s="167"/>
      <c r="E369" s="159"/>
      <c r="F369" s="159"/>
      <c r="G369" s="167"/>
      <c r="H369" s="160"/>
      <c r="I369" s="161"/>
      <c r="J369" s="128"/>
      <c r="K369" s="16"/>
      <c r="L369" s="17"/>
      <c r="M369" s="17"/>
      <c r="N369" s="17"/>
      <c r="O369" s="17"/>
      <c r="P369" s="17"/>
      <c r="Q369" s="17"/>
      <c r="R369" s="17"/>
      <c r="S369" s="17"/>
      <c r="T369" s="17"/>
      <c r="U369" s="17"/>
    </row>
    <row r="370" spans="1:21" ht="18.75" customHeight="1">
      <c r="A370" s="164"/>
      <c r="B370" s="170"/>
      <c r="C370" s="166"/>
      <c r="D370" s="167"/>
      <c r="E370" s="159"/>
      <c r="F370" s="159"/>
      <c r="G370" s="167"/>
      <c r="H370" s="160"/>
      <c r="I370" s="161"/>
      <c r="J370" s="128"/>
      <c r="K370" s="16"/>
      <c r="L370" s="17"/>
      <c r="M370" s="17"/>
      <c r="N370" s="17"/>
      <c r="O370" s="17"/>
      <c r="P370" s="17"/>
      <c r="Q370" s="17"/>
      <c r="R370" s="17"/>
      <c r="S370" s="17"/>
      <c r="T370" s="17"/>
      <c r="U370" s="17"/>
    </row>
    <row r="371" spans="1:21" ht="18.75" customHeight="1" thickBot="1">
      <c r="A371" s="164"/>
      <c r="B371" s="170"/>
      <c r="C371" s="166"/>
      <c r="D371" s="167"/>
      <c r="E371" s="159"/>
      <c r="F371" s="159"/>
      <c r="G371" s="167"/>
      <c r="H371" s="160"/>
      <c r="I371" s="161"/>
      <c r="J371" s="128"/>
      <c r="K371" s="16"/>
      <c r="L371" s="17"/>
      <c r="M371" s="17"/>
      <c r="N371" s="17"/>
      <c r="O371" s="17"/>
      <c r="P371" s="17"/>
      <c r="Q371" s="17"/>
      <c r="R371" s="17"/>
      <c r="S371" s="17"/>
      <c r="T371" s="17"/>
      <c r="U371" s="17"/>
    </row>
    <row r="372" spans="1:21" ht="30" customHeight="1" thickBot="1">
      <c r="A372" s="164"/>
      <c r="B372" s="170"/>
      <c r="C372" s="166"/>
      <c r="D372" s="167"/>
      <c r="E372" s="159"/>
      <c r="F372" s="159"/>
      <c r="G372" s="167"/>
      <c r="H372" s="160"/>
      <c r="I372" s="161"/>
      <c r="J372" s="142" t="s">
        <v>141</v>
      </c>
      <c r="K372" s="283"/>
      <c r="L372" s="284"/>
      <c r="M372" s="284"/>
      <c r="N372" s="284"/>
      <c r="O372" s="284"/>
      <c r="P372" s="284"/>
      <c r="Q372" s="284"/>
      <c r="R372" s="285"/>
      <c r="S372" s="5"/>
      <c r="T372" s="5"/>
      <c r="U372" s="5"/>
    </row>
    <row r="373" spans="1:21" ht="31.5" customHeight="1" thickBot="1">
      <c r="A373" s="164"/>
      <c r="B373" s="170"/>
      <c r="C373" s="166"/>
      <c r="D373" s="167"/>
      <c r="E373" s="159"/>
      <c r="F373" s="159"/>
      <c r="G373" s="167"/>
      <c r="H373" s="160"/>
      <c r="I373" s="161"/>
      <c r="J373" s="146"/>
      <c r="K373" s="147"/>
      <c r="L373" s="148"/>
      <c r="M373" s="148"/>
      <c r="N373" s="148"/>
      <c r="O373" s="148"/>
      <c r="P373" s="148"/>
      <c r="Q373" s="148"/>
      <c r="R373" s="148"/>
      <c r="S373" s="148"/>
      <c r="T373" s="148"/>
      <c r="U373" s="148"/>
    </row>
    <row r="374" spans="1:21" ht="31.5" customHeight="1">
      <c r="A374" s="164"/>
      <c r="B374" s="170"/>
      <c r="C374" s="166"/>
      <c r="D374" s="167"/>
      <c r="E374" s="159"/>
      <c r="F374" s="159"/>
      <c r="G374" s="167"/>
      <c r="H374" s="160"/>
      <c r="I374" s="161"/>
      <c r="J374" s="154"/>
      <c r="K374" s="147"/>
      <c r="L374" s="148"/>
      <c r="M374" s="148"/>
      <c r="N374" s="148"/>
      <c r="O374" s="148"/>
      <c r="P374" s="148"/>
      <c r="Q374" s="148"/>
      <c r="R374" s="148"/>
      <c r="S374" s="148"/>
      <c r="T374" s="148"/>
      <c r="U374" s="148"/>
    </row>
    <row r="375" spans="1:21" ht="18" customHeight="1">
      <c r="A375" s="164"/>
      <c r="B375" s="170"/>
      <c r="C375" s="166"/>
      <c r="D375" s="167"/>
      <c r="E375" s="159"/>
      <c r="F375" s="159"/>
      <c r="G375" s="167"/>
      <c r="H375" s="160"/>
      <c r="I375" s="161"/>
      <c r="J375" s="162"/>
      <c r="K375" s="163"/>
      <c r="L375" s="163"/>
      <c r="M375" s="163"/>
      <c r="N375" s="163"/>
      <c r="O375" s="163"/>
      <c r="P375" s="163"/>
      <c r="Q375" s="163"/>
      <c r="R375" s="163"/>
      <c r="S375" s="163"/>
      <c r="T375" s="163"/>
      <c r="U375" s="163"/>
    </row>
    <row r="376" spans="1:21" ht="18" customHeight="1">
      <c r="A376" s="164"/>
      <c r="B376" s="170"/>
      <c r="C376" s="166"/>
      <c r="D376" s="167"/>
      <c r="E376" s="159"/>
      <c r="F376" s="159"/>
      <c r="G376" s="167"/>
      <c r="H376" s="160"/>
      <c r="I376" s="161"/>
      <c r="J376" s="162"/>
      <c r="K376" s="163"/>
      <c r="L376" s="163"/>
      <c r="M376" s="163"/>
      <c r="N376" s="163"/>
      <c r="O376" s="163"/>
      <c r="P376" s="163"/>
      <c r="Q376" s="163"/>
      <c r="R376" s="163"/>
      <c r="S376" s="163"/>
      <c r="T376" s="163"/>
      <c r="U376" s="163"/>
    </row>
    <row r="377" spans="1:21" ht="18" customHeight="1">
      <c r="A377" s="164"/>
      <c r="B377" s="170"/>
      <c r="C377" s="166"/>
      <c r="D377" s="167"/>
      <c r="E377" s="159"/>
      <c r="F377" s="159"/>
      <c r="G377" s="167"/>
      <c r="H377" s="160"/>
      <c r="I377" s="161"/>
      <c r="J377" s="162"/>
      <c r="K377" s="163"/>
      <c r="L377" s="163"/>
      <c r="M377" s="163"/>
      <c r="N377" s="163"/>
      <c r="O377" s="163"/>
      <c r="P377" s="163"/>
      <c r="Q377" s="163"/>
      <c r="R377" s="163"/>
      <c r="S377" s="163"/>
      <c r="T377" s="163"/>
      <c r="U377" s="163"/>
    </row>
    <row r="378" spans="1:21" ht="18" customHeight="1">
      <c r="A378" s="164"/>
      <c r="B378" s="170"/>
      <c r="C378" s="166"/>
      <c r="D378" s="167"/>
      <c r="E378" s="159"/>
      <c r="F378" s="159"/>
      <c r="G378" s="167"/>
      <c r="H378" s="160"/>
      <c r="I378" s="161"/>
      <c r="J378" s="162"/>
      <c r="K378" s="163"/>
      <c r="L378" s="163"/>
      <c r="M378" s="163"/>
      <c r="N378" s="163"/>
      <c r="O378" s="163"/>
      <c r="P378" s="163"/>
      <c r="Q378" s="163"/>
      <c r="R378" s="163"/>
      <c r="S378" s="163"/>
      <c r="T378" s="163"/>
      <c r="U378" s="163"/>
    </row>
    <row r="379" spans="1:21" ht="18" customHeight="1">
      <c r="A379" s="164"/>
      <c r="B379" s="170"/>
      <c r="C379" s="166"/>
      <c r="D379" s="167"/>
      <c r="E379" s="159"/>
      <c r="F379" s="159"/>
      <c r="G379" s="167"/>
      <c r="H379" s="160"/>
      <c r="I379" s="161"/>
      <c r="J379" s="162"/>
      <c r="K379" s="163"/>
      <c r="L379" s="163"/>
      <c r="M379" s="163"/>
      <c r="N379" s="163"/>
      <c r="O379" s="163"/>
      <c r="P379" s="163"/>
      <c r="Q379" s="163"/>
      <c r="R379" s="163"/>
      <c r="S379" s="163"/>
      <c r="T379" s="163"/>
      <c r="U379" s="163"/>
    </row>
    <row r="380" spans="1:21" ht="18" customHeight="1">
      <c r="A380" s="164"/>
      <c r="B380" s="170"/>
      <c r="C380" s="166"/>
      <c r="D380" s="167"/>
      <c r="E380" s="159"/>
      <c r="F380" s="159"/>
      <c r="G380" s="167"/>
      <c r="H380" s="160"/>
      <c r="I380" s="161"/>
      <c r="J380" s="162"/>
      <c r="K380" s="163"/>
      <c r="L380" s="163"/>
      <c r="M380" s="163"/>
      <c r="N380" s="163"/>
      <c r="O380" s="163"/>
      <c r="P380" s="163"/>
      <c r="Q380" s="163"/>
      <c r="R380" s="163"/>
      <c r="S380" s="163"/>
      <c r="T380" s="163"/>
      <c r="U380" s="163"/>
    </row>
    <row r="381" spans="1:21" ht="18" customHeight="1">
      <c r="A381" s="164"/>
      <c r="B381" s="170"/>
      <c r="C381" s="166"/>
      <c r="D381" s="167"/>
      <c r="E381" s="159"/>
      <c r="F381" s="159"/>
      <c r="G381" s="167"/>
      <c r="H381" s="160"/>
      <c r="I381" s="161"/>
      <c r="J381" s="162"/>
      <c r="K381" s="163"/>
      <c r="L381" s="163"/>
      <c r="M381" s="163"/>
      <c r="N381" s="163"/>
      <c r="O381" s="163"/>
      <c r="P381" s="163"/>
      <c r="Q381" s="163"/>
      <c r="R381" s="163"/>
      <c r="S381" s="163"/>
      <c r="T381" s="163"/>
      <c r="U381" s="163"/>
    </row>
    <row r="382" spans="1:21" ht="18" customHeight="1">
      <c r="A382" s="164"/>
      <c r="B382" s="170"/>
      <c r="C382" s="166"/>
      <c r="D382" s="167"/>
      <c r="E382" s="159"/>
      <c r="F382" s="159"/>
      <c r="G382" s="167"/>
      <c r="H382" s="160"/>
      <c r="I382" s="171"/>
      <c r="J382" s="162"/>
      <c r="K382" s="163"/>
      <c r="L382" s="163"/>
      <c r="M382" s="163"/>
      <c r="N382" s="163"/>
      <c r="O382" s="163"/>
      <c r="P382" s="163"/>
      <c r="Q382" s="163"/>
      <c r="R382" s="163"/>
      <c r="S382" s="163"/>
      <c r="T382" s="163"/>
      <c r="U382" s="163"/>
    </row>
    <row r="383" spans="1:21" ht="18" customHeight="1">
      <c r="A383" s="164"/>
      <c r="B383" s="170"/>
      <c r="C383" s="166"/>
      <c r="D383" s="167"/>
      <c r="E383" s="159"/>
      <c r="F383" s="159"/>
      <c r="G383" s="167"/>
      <c r="H383" s="160"/>
      <c r="I383" s="171"/>
      <c r="J383" s="162"/>
      <c r="K383" s="163"/>
      <c r="L383" s="163"/>
      <c r="M383" s="163"/>
      <c r="N383" s="163"/>
      <c r="O383" s="163"/>
      <c r="P383" s="163"/>
      <c r="Q383" s="163"/>
      <c r="R383" s="163"/>
      <c r="S383" s="163"/>
      <c r="T383" s="163"/>
      <c r="U383" s="163"/>
    </row>
    <row r="384" spans="1:21" ht="18" customHeight="1">
      <c r="A384" s="164"/>
      <c r="B384" s="170"/>
      <c r="C384" s="166"/>
      <c r="D384" s="167"/>
      <c r="E384" s="159"/>
      <c r="F384" s="159"/>
      <c r="G384" s="167"/>
      <c r="H384" s="160"/>
      <c r="I384" s="171"/>
      <c r="J384" s="162"/>
      <c r="K384" s="163"/>
      <c r="L384" s="163"/>
      <c r="M384" s="163"/>
      <c r="N384" s="163"/>
      <c r="O384" s="163"/>
      <c r="P384" s="163"/>
      <c r="Q384" s="163"/>
      <c r="R384" s="163"/>
      <c r="S384" s="163"/>
      <c r="T384" s="163"/>
      <c r="U384" s="163"/>
    </row>
    <row r="385" spans="1:21" ht="18" customHeight="1">
      <c r="A385" s="164"/>
      <c r="B385" s="170"/>
      <c r="C385" s="166"/>
      <c r="D385" s="167"/>
      <c r="E385" s="159"/>
      <c r="F385" s="159"/>
      <c r="G385" s="167"/>
      <c r="H385" s="175"/>
      <c r="I385" s="171"/>
      <c r="J385" s="162"/>
      <c r="K385" s="163"/>
      <c r="L385" s="163"/>
      <c r="M385" s="163"/>
      <c r="N385" s="163"/>
      <c r="O385" s="163"/>
      <c r="P385" s="163"/>
      <c r="Q385" s="163"/>
      <c r="R385" s="163"/>
      <c r="S385" s="163"/>
      <c r="T385" s="163"/>
      <c r="U385" s="163"/>
    </row>
    <row r="386" spans="1:21" ht="18" customHeight="1">
      <c r="A386" s="164"/>
      <c r="B386" s="170"/>
      <c r="C386" s="166"/>
      <c r="D386" s="167"/>
      <c r="E386" s="159"/>
      <c r="F386" s="159"/>
      <c r="G386" s="167"/>
      <c r="H386" s="175"/>
      <c r="I386" s="171"/>
      <c r="J386" s="162"/>
      <c r="K386" s="163"/>
      <c r="L386" s="163"/>
      <c r="M386" s="163"/>
      <c r="N386" s="163"/>
      <c r="O386" s="163"/>
      <c r="P386" s="163"/>
      <c r="Q386" s="163"/>
      <c r="R386" s="163"/>
      <c r="S386" s="163"/>
      <c r="T386" s="163"/>
      <c r="U386" s="163"/>
    </row>
    <row r="387" spans="1:21" ht="18" customHeight="1">
      <c r="A387" s="164"/>
      <c r="B387" s="170"/>
      <c r="C387" s="166"/>
      <c r="D387" s="167"/>
      <c r="E387" s="159"/>
      <c r="F387" s="159"/>
      <c r="G387" s="167"/>
      <c r="H387" s="175"/>
      <c r="I387" s="171"/>
      <c r="J387" s="162"/>
      <c r="K387" s="163"/>
      <c r="L387" s="163"/>
      <c r="M387" s="163"/>
      <c r="N387" s="163"/>
      <c r="O387" s="163"/>
      <c r="P387" s="163"/>
      <c r="Q387" s="163"/>
      <c r="R387" s="163"/>
      <c r="S387" s="163"/>
      <c r="T387" s="163"/>
      <c r="U387" s="163"/>
    </row>
    <row r="388" spans="1:21" ht="18" customHeight="1">
      <c r="A388" s="172"/>
      <c r="B388" s="170"/>
      <c r="C388" s="166"/>
      <c r="D388" s="167"/>
      <c r="E388" s="159"/>
      <c r="F388" s="159"/>
      <c r="G388" s="167"/>
      <c r="H388" s="175"/>
      <c r="I388" s="171"/>
      <c r="J388" s="162"/>
      <c r="K388" s="163"/>
      <c r="L388" s="163"/>
      <c r="M388" s="163"/>
      <c r="N388" s="163"/>
      <c r="O388" s="163"/>
      <c r="P388" s="163"/>
      <c r="Q388" s="163"/>
      <c r="R388" s="163"/>
      <c r="S388" s="163"/>
      <c r="T388" s="163"/>
      <c r="U388" s="163"/>
    </row>
    <row r="389" spans="1:21" ht="18" customHeight="1">
      <c r="A389" s="172"/>
      <c r="B389" s="170"/>
      <c r="C389" s="173"/>
      <c r="D389" s="173"/>
      <c r="E389" s="174"/>
      <c r="F389" s="174"/>
      <c r="G389" s="173"/>
      <c r="H389" s="175"/>
      <c r="I389" s="171"/>
      <c r="J389" s="162"/>
      <c r="K389" s="163"/>
      <c r="L389" s="163"/>
      <c r="M389" s="163"/>
      <c r="N389" s="163"/>
      <c r="O389" s="163"/>
      <c r="P389" s="163"/>
      <c r="Q389" s="163"/>
      <c r="R389" s="163"/>
      <c r="S389" s="163"/>
      <c r="T389" s="163"/>
      <c r="U389" s="163"/>
    </row>
    <row r="390" spans="1:21" ht="18" customHeight="1">
      <c r="A390" s="172"/>
      <c r="B390" s="170"/>
      <c r="C390" s="173"/>
      <c r="D390" s="173"/>
      <c r="E390" s="174"/>
      <c r="F390" s="174"/>
      <c r="G390" s="173"/>
      <c r="H390" s="175"/>
      <c r="I390" s="171"/>
      <c r="J390" s="162"/>
      <c r="K390" s="163"/>
      <c r="L390" s="163"/>
      <c r="M390" s="163"/>
      <c r="N390" s="163"/>
      <c r="O390" s="163"/>
      <c r="P390" s="163"/>
      <c r="Q390" s="163"/>
      <c r="R390" s="163"/>
      <c r="S390" s="163"/>
      <c r="T390" s="163"/>
      <c r="U390" s="163"/>
    </row>
    <row r="391" spans="1:21" ht="18" customHeight="1">
      <c r="A391" s="164"/>
      <c r="B391" s="170"/>
      <c r="C391" s="173"/>
      <c r="D391" s="173"/>
      <c r="E391" s="174"/>
      <c r="F391" s="174"/>
      <c r="G391" s="173"/>
      <c r="J391" s="162"/>
      <c r="K391" s="163"/>
      <c r="L391" s="163"/>
      <c r="M391" s="163"/>
      <c r="N391" s="163"/>
      <c r="O391" s="163"/>
      <c r="P391" s="163"/>
      <c r="Q391" s="163"/>
      <c r="R391" s="163"/>
      <c r="S391" s="163"/>
      <c r="T391" s="163"/>
      <c r="U391" s="163"/>
    </row>
    <row r="392" spans="1:21" ht="18" customHeight="1">
      <c r="A392" s="164"/>
      <c r="B392" s="170"/>
      <c r="C392" s="166"/>
      <c r="D392" s="167"/>
      <c r="E392" s="159"/>
      <c r="F392" s="159"/>
      <c r="G392" s="159">
        <v>632294.24</v>
      </c>
      <c r="J392" s="162"/>
      <c r="K392" s="163"/>
      <c r="L392" s="163"/>
      <c r="M392" s="163"/>
      <c r="N392" s="163"/>
      <c r="O392" s="163"/>
      <c r="P392" s="163"/>
      <c r="Q392" s="163"/>
      <c r="R392" s="163"/>
      <c r="S392" s="163"/>
      <c r="T392" s="163"/>
      <c r="U392" s="163"/>
    </row>
    <row r="393" spans="1:21" ht="18" customHeight="1">
      <c r="A393" s="164"/>
      <c r="B393" s="170"/>
      <c r="C393" s="166"/>
      <c r="D393" s="167"/>
      <c r="E393" s="159"/>
      <c r="F393" s="159"/>
      <c r="G393" s="159">
        <v>790321.46</v>
      </c>
      <c r="J393" s="162"/>
      <c r="K393" s="163"/>
      <c r="L393" s="163"/>
      <c r="M393" s="163"/>
      <c r="N393" s="163"/>
      <c r="O393" s="163"/>
      <c r="P393" s="163"/>
      <c r="Q393" s="163"/>
      <c r="R393" s="163"/>
      <c r="S393" s="163"/>
      <c r="T393" s="163"/>
      <c r="U393" s="163"/>
    </row>
    <row r="394" spans="1:21" ht="18" customHeight="1">
      <c r="C394" s="166"/>
      <c r="D394" s="167"/>
      <c r="E394" s="159"/>
      <c r="F394" s="159"/>
      <c r="G394" s="176">
        <f>G393/G392</f>
        <v>1.2499267113361652</v>
      </c>
      <c r="J394" s="162"/>
      <c r="K394" s="163"/>
      <c r="L394" s="163"/>
      <c r="M394" s="163"/>
      <c r="N394" s="163"/>
      <c r="O394" s="163"/>
      <c r="P394" s="163"/>
      <c r="Q394" s="163"/>
      <c r="R394" s="163"/>
      <c r="S394" s="163"/>
      <c r="T394" s="163"/>
      <c r="U394" s="163"/>
    </row>
    <row r="395" spans="1:21" ht="18" customHeight="1">
      <c r="J395" s="162"/>
      <c r="K395" s="163"/>
      <c r="L395" s="163"/>
      <c r="M395" s="163"/>
      <c r="N395" s="163"/>
      <c r="O395" s="163"/>
      <c r="P395" s="163"/>
      <c r="Q395" s="163"/>
      <c r="R395" s="163"/>
      <c r="S395" s="163"/>
      <c r="T395" s="163"/>
      <c r="U395" s="163"/>
    </row>
    <row r="396" spans="1:21" ht="18" customHeight="1">
      <c r="J396" s="162"/>
      <c r="K396" s="163"/>
      <c r="L396" s="163"/>
      <c r="M396" s="163"/>
      <c r="N396" s="163"/>
      <c r="O396" s="163"/>
      <c r="P396" s="163"/>
      <c r="Q396" s="163"/>
      <c r="R396" s="163"/>
      <c r="S396" s="163"/>
      <c r="T396" s="163"/>
      <c r="U396" s="163"/>
    </row>
    <row r="397" spans="1:21" ht="18" customHeight="1">
      <c r="J397" s="162"/>
      <c r="K397" s="163"/>
      <c r="L397" s="163"/>
      <c r="M397" s="163"/>
      <c r="N397" s="163"/>
      <c r="O397" s="163"/>
      <c r="P397" s="163"/>
      <c r="Q397" s="163"/>
      <c r="R397" s="163"/>
      <c r="S397" s="163"/>
      <c r="T397" s="163"/>
      <c r="U397" s="163"/>
    </row>
    <row r="398" spans="1:21" ht="18" customHeight="1">
      <c r="J398" s="162"/>
      <c r="K398" s="163"/>
      <c r="L398" s="163"/>
      <c r="M398" s="163"/>
      <c r="N398" s="163"/>
      <c r="O398" s="163"/>
      <c r="P398" s="163"/>
      <c r="Q398" s="163"/>
      <c r="R398" s="163"/>
      <c r="S398" s="163"/>
      <c r="T398" s="163"/>
      <c r="U398" s="163"/>
    </row>
    <row r="399" spans="1:21" ht="18" customHeight="1">
      <c r="J399" s="162"/>
      <c r="K399" s="163"/>
      <c r="L399" s="163"/>
      <c r="M399" s="163"/>
      <c r="N399" s="163"/>
      <c r="O399" s="163"/>
      <c r="P399" s="163"/>
      <c r="Q399" s="163"/>
      <c r="R399" s="163"/>
      <c r="S399" s="163"/>
      <c r="T399" s="163"/>
      <c r="U399" s="163"/>
    </row>
    <row r="400" spans="1:21" ht="18" customHeight="1">
      <c r="J400" s="162"/>
      <c r="K400" s="163"/>
      <c r="L400" s="163"/>
      <c r="M400" s="163"/>
      <c r="N400" s="163"/>
      <c r="O400" s="163"/>
      <c r="P400" s="163"/>
      <c r="Q400" s="163"/>
      <c r="R400" s="163"/>
      <c r="S400" s="163"/>
      <c r="T400" s="163"/>
      <c r="U400" s="163"/>
    </row>
    <row r="401" spans="10:21" ht="18" customHeight="1">
      <c r="J401" s="162"/>
      <c r="K401" s="163"/>
      <c r="L401" s="163"/>
      <c r="M401" s="163"/>
      <c r="N401" s="163"/>
      <c r="O401" s="163"/>
      <c r="P401" s="163"/>
      <c r="Q401" s="163"/>
      <c r="R401" s="163"/>
      <c r="S401" s="163"/>
      <c r="T401" s="163"/>
      <c r="U401" s="163"/>
    </row>
    <row r="402" spans="10:21" ht="18" customHeight="1">
      <c r="J402" s="162"/>
      <c r="K402" s="163"/>
      <c r="L402" s="163"/>
      <c r="M402" s="163"/>
      <c r="N402" s="163"/>
      <c r="O402" s="163"/>
      <c r="P402" s="163"/>
      <c r="Q402" s="163"/>
      <c r="R402" s="163"/>
      <c r="S402" s="163"/>
      <c r="T402" s="163"/>
      <c r="U402" s="163"/>
    </row>
    <row r="403" spans="10:21" ht="18" customHeight="1">
      <c r="J403" s="162"/>
      <c r="K403" s="163"/>
      <c r="L403" s="163"/>
      <c r="M403" s="163"/>
      <c r="N403" s="163"/>
      <c r="O403" s="163"/>
      <c r="P403" s="163"/>
      <c r="Q403" s="163"/>
      <c r="R403" s="163"/>
      <c r="S403" s="163"/>
      <c r="T403" s="163"/>
      <c r="U403" s="163"/>
    </row>
    <row r="404" spans="10:21" ht="18" customHeight="1">
      <c r="J404" s="162"/>
      <c r="K404" s="163"/>
      <c r="L404" s="163"/>
      <c r="M404" s="163"/>
      <c r="N404" s="163"/>
      <c r="O404" s="163"/>
      <c r="P404" s="163"/>
      <c r="Q404" s="163"/>
      <c r="R404" s="163"/>
      <c r="S404" s="163"/>
      <c r="T404" s="163"/>
      <c r="U404" s="163"/>
    </row>
    <row r="405" spans="10:21" ht="18" customHeight="1">
      <c r="J405" s="162"/>
      <c r="K405" s="163"/>
      <c r="L405" s="163"/>
      <c r="M405" s="163"/>
      <c r="N405" s="163"/>
      <c r="O405" s="163"/>
      <c r="P405" s="163"/>
      <c r="Q405" s="163"/>
      <c r="R405" s="163"/>
      <c r="S405" s="163"/>
      <c r="T405" s="163"/>
      <c r="U405" s="163"/>
    </row>
    <row r="406" spans="10:21" ht="18" customHeight="1">
      <c r="J406" s="162"/>
      <c r="K406" s="163"/>
      <c r="L406" s="163"/>
      <c r="M406" s="163"/>
      <c r="N406" s="163"/>
      <c r="O406" s="163"/>
      <c r="P406" s="163"/>
      <c r="Q406" s="163"/>
      <c r="R406" s="163"/>
      <c r="S406" s="163"/>
      <c r="T406" s="163"/>
      <c r="U406" s="163"/>
    </row>
    <row r="407" spans="10:21" ht="18" customHeight="1">
      <c r="J407" s="162"/>
      <c r="K407" s="163"/>
      <c r="L407" s="163"/>
      <c r="M407" s="163"/>
      <c r="N407" s="163"/>
      <c r="O407" s="163"/>
      <c r="P407" s="163"/>
      <c r="Q407" s="163"/>
      <c r="R407" s="163"/>
      <c r="S407" s="163"/>
      <c r="T407" s="163"/>
      <c r="U407" s="163"/>
    </row>
    <row r="408" spans="10:21" ht="18" customHeight="1">
      <c r="J408" s="162"/>
      <c r="K408" s="163"/>
      <c r="L408" s="163"/>
      <c r="M408" s="163"/>
      <c r="N408" s="163"/>
      <c r="O408" s="163"/>
      <c r="P408" s="163"/>
      <c r="Q408" s="163"/>
      <c r="R408" s="163"/>
      <c r="S408" s="163"/>
      <c r="T408" s="163"/>
      <c r="U408" s="163"/>
    </row>
    <row r="409" spans="10:21" ht="18" customHeight="1">
      <c r="J409" s="162"/>
      <c r="K409" s="163"/>
      <c r="L409" s="163"/>
      <c r="M409" s="163"/>
      <c r="N409" s="163"/>
      <c r="O409" s="163"/>
      <c r="P409" s="163"/>
      <c r="Q409" s="163"/>
      <c r="R409" s="163"/>
      <c r="S409" s="163"/>
      <c r="T409" s="163"/>
      <c r="U409" s="163"/>
    </row>
    <row r="410" spans="10:21" ht="18" customHeight="1">
      <c r="J410" s="162"/>
      <c r="K410" s="163"/>
      <c r="L410" s="163"/>
      <c r="M410" s="163"/>
      <c r="N410" s="163"/>
      <c r="O410" s="163"/>
      <c r="P410" s="163"/>
      <c r="Q410" s="163"/>
      <c r="R410" s="163"/>
      <c r="S410" s="163"/>
      <c r="T410" s="163"/>
      <c r="U410" s="163"/>
    </row>
    <row r="411" spans="10:21" ht="18" customHeight="1">
      <c r="J411" s="162"/>
      <c r="K411" s="163"/>
      <c r="L411" s="163"/>
      <c r="M411" s="163"/>
      <c r="N411" s="163"/>
      <c r="O411" s="163"/>
      <c r="P411" s="163"/>
      <c r="Q411" s="163"/>
      <c r="R411" s="163"/>
      <c r="S411" s="163"/>
      <c r="T411" s="163"/>
      <c r="U411" s="163"/>
    </row>
    <row r="412" spans="10:21" ht="18" customHeight="1">
      <c r="J412" s="162"/>
      <c r="K412" s="163"/>
      <c r="L412" s="163"/>
      <c r="M412" s="163"/>
      <c r="N412" s="163"/>
      <c r="O412" s="163"/>
      <c r="P412" s="163"/>
      <c r="Q412" s="163"/>
      <c r="R412" s="163"/>
      <c r="S412" s="163"/>
      <c r="T412" s="163"/>
      <c r="U412" s="163"/>
    </row>
    <row r="413" spans="10:21" ht="18" customHeight="1">
      <c r="J413" s="162"/>
      <c r="K413" s="163"/>
      <c r="L413" s="163"/>
      <c r="M413" s="163"/>
      <c r="N413" s="163"/>
      <c r="O413" s="163"/>
      <c r="P413" s="163"/>
      <c r="Q413" s="163"/>
      <c r="R413" s="163"/>
      <c r="S413" s="163"/>
      <c r="T413" s="163"/>
      <c r="U413" s="163"/>
    </row>
    <row r="414" spans="10:21" ht="18" customHeight="1">
      <c r="J414" s="162"/>
      <c r="K414" s="163"/>
      <c r="L414" s="163"/>
      <c r="M414" s="163"/>
      <c r="N414" s="163"/>
      <c r="O414" s="163"/>
      <c r="P414" s="163"/>
      <c r="Q414" s="163"/>
      <c r="R414" s="163"/>
      <c r="S414" s="163"/>
      <c r="T414" s="163"/>
      <c r="U414" s="163"/>
    </row>
    <row r="415" spans="10:21" ht="18" customHeight="1">
      <c r="J415" s="162"/>
      <c r="K415" s="163"/>
      <c r="L415" s="163"/>
      <c r="M415" s="163"/>
      <c r="N415" s="163"/>
      <c r="O415" s="163"/>
      <c r="P415" s="163"/>
      <c r="Q415" s="163"/>
      <c r="R415" s="163"/>
      <c r="S415" s="163"/>
      <c r="T415" s="163"/>
      <c r="U415" s="163"/>
    </row>
    <row r="416" spans="10:21" ht="18" customHeight="1">
      <c r="J416" s="162"/>
      <c r="K416" s="163"/>
      <c r="L416" s="163"/>
      <c r="M416" s="163"/>
      <c r="N416" s="163"/>
      <c r="O416" s="163"/>
      <c r="P416" s="163"/>
      <c r="Q416" s="163"/>
      <c r="R416" s="163"/>
      <c r="S416" s="163"/>
      <c r="T416" s="163"/>
      <c r="U416" s="163"/>
    </row>
    <row r="417" spans="10:21" ht="18" customHeight="1">
      <c r="J417" s="162"/>
      <c r="K417" s="163"/>
      <c r="L417" s="163"/>
      <c r="M417" s="163"/>
      <c r="N417" s="163"/>
      <c r="O417" s="163"/>
      <c r="P417" s="163"/>
      <c r="Q417" s="163"/>
      <c r="R417" s="163"/>
      <c r="S417" s="163"/>
      <c r="T417" s="163"/>
      <c r="U417" s="163"/>
    </row>
    <row r="418" spans="10:21" ht="18" customHeight="1">
      <c r="J418" s="162"/>
      <c r="K418" s="163"/>
      <c r="L418" s="163"/>
      <c r="M418" s="163"/>
      <c r="N418" s="163"/>
      <c r="O418" s="163"/>
      <c r="P418" s="163"/>
      <c r="Q418" s="163"/>
      <c r="R418" s="163"/>
      <c r="S418" s="163"/>
      <c r="T418" s="163"/>
      <c r="U418" s="163"/>
    </row>
    <row r="419" spans="10:21" ht="18" customHeight="1">
      <c r="J419" s="162"/>
      <c r="K419" s="163"/>
      <c r="L419" s="163"/>
      <c r="M419" s="163"/>
      <c r="N419" s="163"/>
      <c r="O419" s="163"/>
      <c r="P419" s="163"/>
      <c r="Q419" s="163"/>
      <c r="R419" s="163"/>
      <c r="S419" s="163"/>
      <c r="T419" s="163"/>
      <c r="U419" s="163"/>
    </row>
    <row r="420" spans="10:21" ht="18" customHeight="1">
      <c r="J420" s="162"/>
      <c r="K420" s="163"/>
      <c r="L420" s="163"/>
      <c r="M420" s="163"/>
      <c r="N420" s="163"/>
      <c r="O420" s="163"/>
      <c r="P420" s="163"/>
      <c r="Q420" s="163"/>
      <c r="R420" s="163"/>
      <c r="S420" s="163"/>
      <c r="T420" s="163"/>
      <c r="U420" s="163"/>
    </row>
    <row r="421" spans="10:21" ht="18" customHeight="1">
      <c r="J421" s="162"/>
      <c r="K421" s="163"/>
      <c r="L421" s="163"/>
      <c r="M421" s="163"/>
      <c r="N421" s="163"/>
      <c r="O421" s="163"/>
      <c r="P421" s="163"/>
      <c r="Q421" s="163"/>
      <c r="R421" s="163"/>
      <c r="S421" s="163"/>
      <c r="T421" s="163"/>
      <c r="U421" s="163"/>
    </row>
    <row r="422" spans="10:21" ht="18" customHeight="1">
      <c r="J422" s="162"/>
      <c r="K422" s="163"/>
      <c r="L422" s="163"/>
      <c r="M422" s="163"/>
      <c r="N422" s="163"/>
      <c r="O422" s="163"/>
      <c r="P422" s="163"/>
      <c r="Q422" s="163"/>
      <c r="R422" s="163"/>
      <c r="S422" s="163"/>
      <c r="T422" s="163"/>
      <c r="U422" s="163"/>
    </row>
    <row r="423" spans="10:21" ht="18" customHeight="1">
      <c r="J423" s="162"/>
      <c r="K423" s="163"/>
      <c r="L423" s="163"/>
      <c r="M423" s="163"/>
      <c r="N423" s="163"/>
      <c r="O423" s="163"/>
      <c r="P423" s="163"/>
      <c r="Q423" s="163"/>
      <c r="R423" s="163"/>
      <c r="S423" s="163"/>
      <c r="T423" s="163"/>
      <c r="U423" s="163"/>
    </row>
    <row r="424" spans="10:21" ht="18" customHeight="1">
      <c r="J424" s="162"/>
      <c r="K424" s="163"/>
      <c r="L424" s="163"/>
      <c r="M424" s="163"/>
      <c r="N424" s="163"/>
      <c r="O424" s="163"/>
      <c r="P424" s="163"/>
      <c r="Q424" s="163"/>
      <c r="R424" s="163"/>
      <c r="S424" s="163"/>
      <c r="T424" s="163"/>
      <c r="U424" s="163"/>
    </row>
    <row r="425" spans="10:21" ht="18" customHeight="1">
      <c r="J425" s="162"/>
      <c r="K425" s="163"/>
      <c r="L425" s="163"/>
      <c r="M425" s="163"/>
      <c r="N425" s="163"/>
      <c r="O425" s="163"/>
      <c r="P425" s="163"/>
      <c r="Q425" s="163"/>
      <c r="R425" s="163"/>
      <c r="S425" s="163"/>
      <c r="T425" s="163"/>
      <c r="U425" s="163"/>
    </row>
    <row r="426" spans="10:21" ht="18" customHeight="1">
      <c r="J426" s="162"/>
      <c r="K426" s="163"/>
      <c r="L426" s="163"/>
      <c r="M426" s="163"/>
      <c r="N426" s="163"/>
      <c r="O426" s="163"/>
      <c r="P426" s="163"/>
      <c r="Q426" s="163"/>
      <c r="R426" s="163"/>
      <c r="S426" s="163"/>
      <c r="T426" s="163"/>
      <c r="U426" s="163"/>
    </row>
    <row r="427" spans="10:21" ht="18" customHeight="1">
      <c r="J427" s="162"/>
      <c r="K427" s="163"/>
      <c r="L427" s="163"/>
      <c r="M427" s="163"/>
      <c r="N427" s="163"/>
      <c r="O427" s="163"/>
      <c r="P427" s="163"/>
      <c r="Q427" s="163"/>
      <c r="R427" s="163"/>
      <c r="S427" s="163"/>
      <c r="T427" s="163"/>
      <c r="U427" s="163"/>
    </row>
    <row r="428" spans="10:21" ht="18" customHeight="1">
      <c r="J428" s="162"/>
      <c r="K428" s="163"/>
      <c r="L428" s="163"/>
      <c r="M428" s="163"/>
      <c r="N428" s="163"/>
      <c r="O428" s="163"/>
      <c r="P428" s="163"/>
      <c r="Q428" s="163"/>
      <c r="R428" s="163"/>
      <c r="S428" s="163"/>
      <c r="T428" s="163"/>
      <c r="U428" s="163"/>
    </row>
    <row r="429" spans="10:21" ht="18" customHeight="1">
      <c r="J429" s="162"/>
      <c r="K429" s="163"/>
      <c r="L429" s="163"/>
      <c r="M429" s="163"/>
      <c r="N429" s="163"/>
      <c r="O429" s="163"/>
      <c r="P429" s="163"/>
      <c r="Q429" s="163"/>
      <c r="R429" s="163"/>
      <c r="S429" s="163"/>
      <c r="T429" s="163"/>
      <c r="U429" s="163"/>
    </row>
    <row r="430" spans="10:21" ht="18" customHeight="1">
      <c r="J430" s="162"/>
      <c r="K430" s="163"/>
      <c r="L430" s="163"/>
      <c r="M430" s="163"/>
      <c r="N430" s="163"/>
      <c r="O430" s="163"/>
      <c r="P430" s="163"/>
      <c r="Q430" s="163"/>
      <c r="R430" s="163"/>
      <c r="S430" s="163"/>
      <c r="T430" s="163"/>
      <c r="U430" s="163"/>
    </row>
    <row r="431" spans="10:21" ht="18" customHeight="1">
      <c r="J431" s="162"/>
      <c r="K431" s="163"/>
      <c r="L431" s="163"/>
      <c r="M431" s="163"/>
      <c r="N431" s="163"/>
      <c r="O431" s="163"/>
      <c r="P431" s="163"/>
      <c r="Q431" s="163"/>
      <c r="R431" s="163"/>
      <c r="S431" s="163"/>
      <c r="T431" s="163"/>
      <c r="U431" s="163"/>
    </row>
    <row r="432" spans="10:21" ht="18" customHeight="1">
      <c r="J432" s="162"/>
      <c r="K432" s="163"/>
      <c r="L432" s="163"/>
      <c r="M432" s="163"/>
      <c r="N432" s="163"/>
      <c r="O432" s="163"/>
      <c r="P432" s="163"/>
      <c r="Q432" s="163"/>
      <c r="R432" s="163"/>
      <c r="S432" s="163"/>
      <c r="T432" s="163"/>
      <c r="U432" s="163"/>
    </row>
    <row r="433" spans="10:21" ht="18" customHeight="1">
      <c r="J433" s="162"/>
      <c r="K433" s="163"/>
      <c r="L433" s="163"/>
      <c r="M433" s="163"/>
      <c r="N433" s="163"/>
      <c r="O433" s="163"/>
      <c r="P433" s="163"/>
      <c r="Q433" s="163"/>
      <c r="R433" s="163"/>
      <c r="S433" s="163"/>
      <c r="T433" s="163"/>
      <c r="U433" s="163"/>
    </row>
    <row r="434" spans="10:21" ht="18" customHeight="1">
      <c r="J434" s="162"/>
      <c r="K434" s="163"/>
      <c r="L434" s="163"/>
      <c r="M434" s="163"/>
      <c r="N434" s="163"/>
      <c r="O434" s="163"/>
      <c r="P434" s="163"/>
      <c r="Q434" s="163"/>
      <c r="R434" s="163"/>
      <c r="S434" s="163"/>
      <c r="T434" s="163"/>
      <c r="U434" s="163"/>
    </row>
    <row r="435" spans="10:21" ht="18" customHeight="1">
      <c r="J435" s="162"/>
      <c r="K435" s="163"/>
      <c r="L435" s="5"/>
      <c r="M435" s="5"/>
      <c r="N435" s="5"/>
      <c r="O435" s="5"/>
      <c r="P435" s="5"/>
      <c r="Q435" s="5"/>
      <c r="R435" s="5"/>
      <c r="S435" s="5"/>
      <c r="T435" s="5"/>
      <c r="U435" s="5"/>
    </row>
    <row r="436" spans="10:21" ht="18" customHeight="1">
      <c r="J436" s="172"/>
      <c r="K436" s="5"/>
      <c r="L436" s="5"/>
      <c r="M436" s="5"/>
      <c r="N436" s="5"/>
      <c r="O436" s="5"/>
      <c r="P436" s="5"/>
      <c r="Q436" s="5"/>
      <c r="R436" s="5"/>
      <c r="S436" s="5"/>
      <c r="T436" s="5"/>
      <c r="U436" s="5"/>
    </row>
    <row r="437" spans="10:21" ht="18" customHeight="1">
      <c r="J437" s="172"/>
      <c r="K437" s="5"/>
      <c r="L437" s="5"/>
      <c r="M437" s="5"/>
      <c r="N437" s="5"/>
      <c r="O437" s="5"/>
      <c r="P437" s="5"/>
      <c r="Q437" s="5"/>
      <c r="R437" s="5"/>
      <c r="S437" s="5"/>
      <c r="T437" s="5"/>
      <c r="U437" s="5"/>
    </row>
    <row r="438" spans="10:21" ht="18" customHeight="1">
      <c r="J438" s="172"/>
      <c r="K438" s="5"/>
      <c r="L438" s="5"/>
      <c r="M438" s="5"/>
      <c r="N438" s="5"/>
      <c r="O438" s="5"/>
      <c r="P438" s="5"/>
      <c r="Q438" s="5"/>
      <c r="R438" s="5"/>
      <c r="S438" s="5"/>
      <c r="T438" s="5"/>
      <c r="U438" s="5"/>
    </row>
    <row r="439" spans="10:21" ht="15.75" customHeight="1">
      <c r="J439" s="172"/>
      <c r="K439" s="5"/>
      <c r="L439" s="5"/>
      <c r="M439" s="5"/>
      <c r="N439" s="5"/>
      <c r="O439" s="5"/>
      <c r="P439" s="5"/>
      <c r="Q439" s="5"/>
      <c r="R439" s="5"/>
      <c r="S439" s="5"/>
      <c r="T439" s="5"/>
      <c r="U439" s="5"/>
    </row>
    <row r="440" spans="10:21" ht="15.75" customHeight="1">
      <c r="J440" s="172"/>
      <c r="K440" s="5"/>
      <c r="L440" s="5"/>
      <c r="M440" s="5"/>
      <c r="N440" s="5"/>
      <c r="O440" s="5"/>
      <c r="P440" s="5"/>
      <c r="Q440" s="5"/>
      <c r="R440" s="5"/>
      <c r="S440" s="5"/>
      <c r="T440" s="5"/>
      <c r="U440" s="5"/>
    </row>
    <row r="441" spans="10:21" ht="15.75" customHeight="1">
      <c r="J441" s="172"/>
      <c r="K441" s="5"/>
      <c r="L441" s="5"/>
      <c r="M441" s="5"/>
      <c r="N441" s="5"/>
      <c r="O441" s="5"/>
      <c r="P441" s="5"/>
      <c r="Q441" s="5"/>
      <c r="R441" s="5"/>
      <c r="S441" s="5"/>
      <c r="T441" s="5"/>
      <c r="U441" s="5"/>
    </row>
    <row r="442" spans="10:21" ht="18" customHeight="1">
      <c r="J442" s="172"/>
      <c r="K442" s="5"/>
      <c r="L442" s="5"/>
      <c r="M442" s="5"/>
      <c r="N442" s="5"/>
      <c r="O442" s="5"/>
      <c r="P442" s="5"/>
      <c r="Q442" s="5"/>
      <c r="R442" s="5"/>
      <c r="S442" s="5"/>
      <c r="T442" s="5"/>
      <c r="U442" s="5"/>
    </row>
    <row r="443" spans="10:21" ht="18" customHeight="1">
      <c r="J443" s="172"/>
      <c r="K443" s="5"/>
      <c r="L443" s="5"/>
      <c r="M443" s="5"/>
      <c r="N443" s="5"/>
      <c r="O443" s="5"/>
      <c r="P443" s="5"/>
      <c r="Q443" s="5"/>
      <c r="R443" s="5"/>
      <c r="S443" s="5"/>
      <c r="T443" s="5"/>
      <c r="U443" s="5"/>
    </row>
    <row r="444" spans="10:21" ht="18" customHeight="1">
      <c r="J444" s="172"/>
      <c r="K444" s="5"/>
      <c r="L444" s="5"/>
      <c r="M444" s="5"/>
      <c r="N444" s="5"/>
      <c r="O444" s="5"/>
      <c r="P444" s="5"/>
      <c r="Q444" s="5"/>
      <c r="R444" s="5"/>
      <c r="S444" s="5"/>
      <c r="T444" s="5"/>
      <c r="U444" s="5"/>
    </row>
  </sheetData>
  <mergeCells count="25">
    <mergeCell ref="K372:R372"/>
    <mergeCell ref="K8:U8"/>
    <mergeCell ref="C15:E15"/>
    <mergeCell ref="C22:E22"/>
    <mergeCell ref="C46:E46"/>
    <mergeCell ref="C68:E68"/>
    <mergeCell ref="C72:E72"/>
    <mergeCell ref="E323:G323"/>
    <mergeCell ref="K74:N74"/>
    <mergeCell ref="K350:N350"/>
    <mergeCell ref="K352:P352"/>
    <mergeCell ref="D319:E319"/>
    <mergeCell ref="D320:E320"/>
    <mergeCell ref="A4:A5"/>
    <mergeCell ref="B4:B5"/>
    <mergeCell ref="C4:C5"/>
    <mergeCell ref="D4:F4"/>
    <mergeCell ref="H4:J4"/>
    <mergeCell ref="H5:J5"/>
    <mergeCell ref="B1:J1"/>
    <mergeCell ref="A2:B2"/>
    <mergeCell ref="C2:D2"/>
    <mergeCell ref="G2:J2"/>
    <mergeCell ref="A3:B3"/>
    <mergeCell ref="F3:J3"/>
  </mergeCells>
  <pageMargins left="0.70866141732283472" right="0.70866141732283472" top="0.74803149606299213" bottom="0.74803149606299213" header="0" footer="0"/>
  <pageSetup paperSize="9" scale="50" orientation="landscape" r:id="rId1"/>
  <headerFooter>
    <oddFooter>&amp;RPágina &amp;P de</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Planilha1</vt:lpstr>
      <vt:lpstr>BASE</vt:lpstr>
      <vt:lpstr>CORRIGIDO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SEE</dc:creator>
  <cp:lastModifiedBy>PC</cp:lastModifiedBy>
  <cp:lastPrinted>2026-04-28T13:54:48Z</cp:lastPrinted>
  <dcterms:created xsi:type="dcterms:W3CDTF">2012-05-28T19:15:19Z</dcterms:created>
  <dcterms:modified xsi:type="dcterms:W3CDTF">2026-04-28T13:58:24Z</dcterms:modified>
</cp:coreProperties>
</file>