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15367808\Desktop\Stella\Apresentação Reurb -2023 -2026\Monjolos\APROVADOS\"/>
    </mc:Choice>
  </mc:AlternateContent>
  <bookViews>
    <workbookView xWindow="0" yWindow="0" windowWidth="21600" windowHeight="9000"/>
  </bookViews>
  <sheets>
    <sheet name="Plani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19" i="1" s="1"/>
  <c r="D21" i="1"/>
  <c r="D20" i="1"/>
  <c r="D18" i="1"/>
  <c r="D17" i="1"/>
  <c r="D16" i="1"/>
  <c r="D15" i="1"/>
  <c r="D14" i="1"/>
  <c r="D11" i="1" s="1"/>
  <c r="D13" i="1"/>
  <c r="D12" i="1"/>
  <c r="D10" i="1"/>
  <c r="D9" i="1"/>
  <c r="D8" i="1"/>
  <c r="D7" i="1"/>
  <c r="D6" i="1"/>
  <c r="D3" i="1" s="1"/>
  <c r="D5" i="1"/>
  <c r="D4" i="1"/>
</calcChain>
</file>

<file path=xl/sharedStrings.xml><?xml version="1.0" encoding="utf-8"?>
<sst xmlns="http://schemas.openxmlformats.org/spreadsheetml/2006/main" count="128" uniqueCount="118">
  <si>
    <t>CRONOGRAMA FÍSICOFINANCEIRO</t>
  </si>
  <si>
    <t xml:space="preserve">ITEM </t>
  </si>
  <si>
    <t>DESCRIÇÃO</t>
  </si>
  <si>
    <t>VALOR  ETAPAS (R$)</t>
  </si>
  <si>
    <r>
      <t xml:space="preserve">%      </t>
    </r>
    <r>
      <rPr>
        <b/>
        <sz val="10"/>
        <color rgb="FFFF0000"/>
        <rFont val="Arial"/>
        <family val="2"/>
      </rPr>
      <t xml:space="preserve">(PREENCHIDO PELA SEDE) </t>
    </r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</si>
  <si>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</si>
  <si>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</si>
  <si>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</si>
  <si>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</si>
  <si>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</si>
  <si>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</si>
  <si>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</si>
  <si>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</si>
  <si>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</si>
  <si>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</si>
  <si>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</si>
  <si>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</si>
  <si>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MÊS 13</t>
  </si>
  <si>
    <t>MÊS 14</t>
  </si>
  <si>
    <t>MÊS 15</t>
  </si>
  <si>
    <t>MÊS 16</t>
  </si>
  <si>
    <t>MÊS 17</t>
  </si>
  <si>
    <t>MÊS 18</t>
  </si>
  <si>
    <t>1.</t>
  </si>
  <si>
    <t>Licitação</t>
  </si>
  <si>
    <t>1.1</t>
  </si>
  <si>
    <t>Estudo Técnico Preliminar para contratação, quando for o caso</t>
  </si>
  <si>
    <t>1.2</t>
  </si>
  <si>
    <t xml:space="preserve">Elaboração do Termo de Referência </t>
  </si>
  <si>
    <t>1.3</t>
  </si>
  <si>
    <t>Análise jurídica da proposta</t>
  </si>
  <si>
    <t>1.4</t>
  </si>
  <si>
    <t xml:space="preserve">Publicação do Edital </t>
  </si>
  <si>
    <t>1.5</t>
  </si>
  <si>
    <t xml:space="preserve">Processamento da modalidade de contratação definida </t>
  </si>
  <si>
    <t>1.6</t>
  </si>
  <si>
    <t>Homologação e contratação da empresa vencedora do certame</t>
  </si>
  <si>
    <t>1.7</t>
  </si>
  <si>
    <t>Emissão da Ordem de Serviços</t>
  </si>
  <si>
    <t>2.</t>
  </si>
  <si>
    <t xml:space="preserve">Identificação do núcleo e instauração da REURB </t>
  </si>
  <si>
    <t> R$ 368.520,00</t>
  </si>
  <si>
    <t>Produto 2</t>
  </si>
  <si>
    <t>2.1</t>
  </si>
  <si>
    <t>Identificação e delimitação do perímetro do núcleo georreferenciado, com emissão de memorial descritivo do perímetro</t>
  </si>
  <si>
    <t> R$49.800,00</t>
  </si>
  <si>
    <t>2.2</t>
  </si>
  <si>
    <t xml:space="preserve">Instauração da Reurb seguindo os critérios da Lei 13.465/2017 e Decreto 9.310/2018. </t>
  </si>
  <si>
    <t> R$4.980,00</t>
  </si>
  <si>
    <t>2.3</t>
  </si>
  <si>
    <t>Audiência Pública com a comunidade</t>
  </si>
  <si>
    <t> R$ 24.900,00</t>
  </si>
  <si>
    <t>2.4</t>
  </si>
  <si>
    <t xml:space="preserve">Planta do perímetro do núcleo constando os possíveis proprietários e identificação dos confrontantes do perímetro. </t>
  </si>
  <si>
    <t> R$ 9.960,00</t>
  </si>
  <si>
    <t>2.5</t>
  </si>
  <si>
    <t xml:space="preserve">Buscas no cartório de registro de imóveis para identificar proprietários e confrontantes </t>
  </si>
  <si>
    <t> R$ 99.600,00</t>
  </si>
  <si>
    <t>2.6</t>
  </si>
  <si>
    <t>Notificação dos confrontantes e proprietários nos termos da Lei 13.465/2017 e Decreto 9.310/2018.</t>
  </si>
  <si>
    <t> R$ 79.680,00</t>
  </si>
  <si>
    <t>2.7</t>
  </si>
  <si>
    <t xml:space="preserve">Prevenção e resolução administrativa de conflitos para sanar qualquer oposição apresentada por proprietário ou confrontante. </t>
  </si>
  <si>
    <t>3.</t>
  </si>
  <si>
    <t xml:space="preserve">Projeto de regularização fundiária e cadastro social </t>
  </si>
  <si>
    <t> R$ 941.220,00</t>
  </si>
  <si>
    <t>Produto 3</t>
  </si>
  <si>
    <t>3.1</t>
  </si>
  <si>
    <t xml:space="preserve">Levantamento planialtimétrico georreferenciado da área. </t>
  </si>
  <si>
    <t> R$ 358.560,00</t>
  </si>
  <si>
    <t>3.2</t>
  </si>
  <si>
    <t>Estudo preliminar das desconformidades e da situação jurídica, urbanística e ambiental.</t>
  </si>
  <si>
    <t> R$ 44.820,00</t>
  </si>
  <si>
    <t>3.3</t>
  </si>
  <si>
    <t>Cadastro socioeconômico.</t>
  </si>
  <si>
    <t> R$ 303.780,00</t>
  </si>
  <si>
    <t>3.4</t>
  </si>
  <si>
    <t>Projeto urbanístico conforme artigo 36 da Lei Federal 13.465/2018 e artigo 31 do Decreto 9.310/2018</t>
  </si>
  <si>
    <t>3.5</t>
  </si>
  <si>
    <t>Memorial descritivo e ART ou RRT assinado por profissional legalmente habilitado</t>
  </si>
  <si>
    <t> R$ 29.880,00</t>
  </si>
  <si>
    <t>3.6</t>
  </si>
  <si>
    <t>Proposta de soluções para questões ambientais, urbanísticas e de reassentamento dos ocupantes, quando for o caso</t>
  </si>
  <si>
    <t>3.7</t>
  </si>
  <si>
    <t>Estudo técnico para situação de risco</t>
  </si>
  <si>
    <t>3.8</t>
  </si>
  <si>
    <t>Estudo técnico ambiental, para os fins previstos na Lei Federal 13.465/2017</t>
  </si>
  <si>
    <t>3.9</t>
  </si>
  <si>
    <t>Cronograma físico de serviços e implantação de obras de infraestrutura essencial, compensações urbanísticas, ambientais e outras</t>
  </si>
  <si>
    <t> R$ 19.920,00</t>
  </si>
  <si>
    <t>3.10</t>
  </si>
  <si>
    <t>Termo de compromisso a ser assinado pelos responsáveis, públicos ou privados, pelo cumprimento do cronograma físico definido</t>
  </si>
  <si>
    <t>4.</t>
  </si>
  <si>
    <t xml:space="preserve">Processamento administrativo </t>
  </si>
  <si>
    <t> R$ 12.948,00</t>
  </si>
  <si>
    <t>Produto 4</t>
  </si>
  <si>
    <t>4.1</t>
  </si>
  <si>
    <t xml:space="preserve">Saneamento do processo </t>
  </si>
  <si>
    <t>4.2</t>
  </si>
  <si>
    <t>Aprovação do PRF pela autoridade competente, conforme Lei nº 13.465/2017.</t>
  </si>
  <si>
    <t> R$ 1.494,00</t>
  </si>
  <si>
    <t>4.3</t>
  </si>
  <si>
    <t>Expedição da CRF pelo município, conforme Lei nº 13.465/2017.</t>
  </si>
  <si>
    <t>5.</t>
  </si>
  <si>
    <t>Registro da Reurb</t>
  </si>
  <si>
    <t> R4 109.560,00</t>
  </si>
  <si>
    <t>Produto 5</t>
  </si>
  <si>
    <t>5.1</t>
  </si>
  <si>
    <t>Termo de Requerimento do registo</t>
  </si>
  <si>
    <t> R$ 14.940,00</t>
  </si>
  <si>
    <t>5.2</t>
  </si>
  <si>
    <t>Protocolo de Registro</t>
  </si>
  <si>
    <t>5.3</t>
  </si>
  <si>
    <t>Nota devolutiva e suas respectivas correções</t>
  </si>
  <si>
    <t>5.4</t>
  </si>
  <si>
    <t>Entrega dos registros</t>
  </si>
  <si>
    <t> R$ 49.800,00</t>
  </si>
  <si>
    <t>Produto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</si>
</sst>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CDFCA2"/>
        <bgColor indexed="64"/>
      </patternFill>
    </fill>
    <fill>
      <patternFill patternType="lightUp">
        <fgColor rgb="FF000000"/>
        <bgColor rgb="FFBFBFBF"/>
      </patternFill>
    </fill>
    <fill>
      <patternFill patternType="lightGrid">
        <fgColor rgb="FF000000"/>
        <bgColor rgb="FF8F8F8F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A6A6A6"/>
      </right>
      <top/>
      <bottom style="medium">
        <color indexed="64"/>
      </bottom>
      <diagonal/>
    </border>
    <border>
      <left/>
      <right style="medium">
        <color rgb="FFA6A6A6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rgb="FFBFBFBF"/>
      </bottom>
      <diagonal/>
    </border>
    <border>
      <left style="medium">
        <color rgb="FFA6A6A6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/>
      <top/>
      <bottom style="medium">
        <color rgb="FFBFBFBF"/>
      </bottom>
      <diagonal/>
    </border>
    <border>
      <left style="medium">
        <color rgb="FFBFBFBF"/>
      </left>
      <right style="medium">
        <color indexed="64"/>
      </right>
      <top/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A6A6A6"/>
      </left>
      <right style="medium">
        <color rgb="FFBFBFBF"/>
      </right>
      <top/>
      <bottom style="medium">
        <color indexed="64"/>
      </bottom>
      <diagonal/>
    </border>
    <border>
      <left/>
      <right style="medium">
        <color rgb="FFBFBFBF"/>
      </right>
      <top/>
      <bottom style="medium">
        <color indexed="64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left" vertical="center"/>
    </xf>
    <xf numFmtId="10" fontId="5" fillId="3" borderId="9" xfId="0" applyNumberFormat="1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0" fontId="5" fillId="0" borderId="9" xfId="1" applyNumberFormat="1" applyFont="1" applyBorder="1" applyAlignment="1">
      <alignment horizontal="center" vertical="center"/>
    </xf>
    <xf numFmtId="0" fontId="7" fillId="4" borderId="8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8" fillId="0" borderId="0" xfId="0" applyFont="1"/>
    <xf numFmtId="0" fontId="2" fillId="0" borderId="12" xfId="0" applyFont="1" applyBorder="1" applyAlignment="1">
      <alignment horizontal="center" vertical="center"/>
    </xf>
    <xf numFmtId="0" fontId="7" fillId="5" borderId="13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11" xfId="0" applyFont="1" applyFill="1" applyBorder="1" applyAlignment="1">
      <alignment horizontal="left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7" fillId="5" borderId="8" xfId="0" applyFont="1" applyFill="1" applyBorder="1" applyAlignment="1">
      <alignment horizontal="left" vertical="center"/>
    </xf>
    <xf numFmtId="0" fontId="7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/>
    </xf>
    <xf numFmtId="10" fontId="5" fillId="0" borderId="17" xfId="1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4" borderId="16" xfId="0" applyFont="1" applyFill="1" applyBorder="1" applyAlignment="1">
      <alignment horizontal="left" vertical="center"/>
    </xf>
    <xf numFmtId="0" fontId="7" fillId="5" borderId="16" xfId="0" applyFont="1" applyFill="1" applyBorder="1" applyAlignment="1">
      <alignment horizontal="left" vertical="center"/>
    </xf>
    <xf numFmtId="0" fontId="7" fillId="0" borderId="8" xfId="0" applyFont="1" applyBorder="1" applyAlignment="1">
      <alignment horizontal="center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"/>
  <sheetViews>
    <sheetView tabSelected="1" zoomScale="95" zoomScaleNormal="95" workbookViewId="0">
      <selection activeCell="B12" sqref="B12"/>
    </sheetView>
  </sheetViews>
  <sheetFormatPr defaultRowHeight="15" x14ac:dyDescent="0.25"/>
  <cols>
    <col min="2" max="2" width="47.7109375" style="40" customWidth="1"/>
    <col min="3" max="3" width="35.28515625" customWidth="1"/>
    <col min="4" max="4" width="16.85546875" customWidth="1"/>
  </cols>
  <sheetData>
    <row r="1" spans="1:22" ht="15.75" thickBo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/>
    </row>
    <row r="2" spans="1:22" ht="39" thickBot="1" x14ac:dyDescent="0.3">
      <c r="A2" s="4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  <c r="R2" s="6" t="s">
        <v>18</v>
      </c>
      <c r="S2" s="6" t="s">
        <v>19</v>
      </c>
      <c r="T2" s="6" t="s">
        <v>20</v>
      </c>
      <c r="U2" s="6" t="s">
        <v>21</v>
      </c>
      <c r="V2" s="6" t="s">
        <v>22</v>
      </c>
    </row>
    <row r="3" spans="1:22" ht="15" customHeight="1" thickBot="1" x14ac:dyDescent="0.3">
      <c r="A3" s="7" t="s">
        <v>23</v>
      </c>
      <c r="B3" s="39" t="s">
        <v>24</v>
      </c>
      <c r="C3" s="8"/>
      <c r="D3" s="9">
        <f>SUM(D4:D10)*9/45</f>
        <v>0.19999999999999996</v>
      </c>
      <c r="E3" s="8"/>
      <c r="F3" s="8"/>
      <c r="G3" s="8"/>
      <c r="H3" s="8"/>
      <c r="I3" s="8"/>
      <c r="J3" s="8" t="s">
        <v>117</v>
      </c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ht="33" customHeight="1" thickBot="1" x14ac:dyDescent="0.3">
      <c r="A4" s="10" t="s">
        <v>25</v>
      </c>
      <c r="B4" s="25" t="s">
        <v>26</v>
      </c>
      <c r="C4" s="38"/>
      <c r="D4" s="12">
        <f>1/9</f>
        <v>0.1111111111111111</v>
      </c>
      <c r="E4" s="13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5"/>
      <c r="V4" s="16"/>
    </row>
    <row r="5" spans="1:22" ht="18.75" customHeight="1" thickBot="1" x14ac:dyDescent="0.3">
      <c r="A5" s="10" t="s">
        <v>27</v>
      </c>
      <c r="B5" s="25" t="s">
        <v>28</v>
      </c>
      <c r="C5" s="11"/>
      <c r="D5" s="12">
        <f>1/9</f>
        <v>0.1111111111111111</v>
      </c>
      <c r="E5" s="14"/>
      <c r="F5" s="13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5"/>
      <c r="V5" s="16"/>
    </row>
    <row r="6" spans="1:22" ht="21" customHeight="1" thickBot="1" x14ac:dyDescent="0.3">
      <c r="A6" s="10" t="s">
        <v>29</v>
      </c>
      <c r="B6" s="25" t="s">
        <v>30</v>
      </c>
      <c r="C6" s="11"/>
      <c r="D6" s="12">
        <f>1/9</f>
        <v>0.1111111111111111</v>
      </c>
      <c r="E6" s="14"/>
      <c r="F6" s="14"/>
      <c r="G6" s="13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5"/>
      <c r="V6" s="16"/>
    </row>
    <row r="7" spans="1:22" ht="17.25" customHeight="1" thickBot="1" x14ac:dyDescent="0.3">
      <c r="A7" s="10" t="s">
        <v>31</v>
      </c>
      <c r="B7" s="25" t="s">
        <v>32</v>
      </c>
      <c r="C7" s="11"/>
      <c r="D7" s="12">
        <f>1/9</f>
        <v>0.1111111111111111</v>
      </c>
      <c r="E7" s="14"/>
      <c r="F7" s="14"/>
      <c r="G7" s="13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5"/>
      <c r="V7" s="16"/>
    </row>
    <row r="8" spans="1:22" ht="30.75" thickBot="1" x14ac:dyDescent="0.3">
      <c r="A8" s="10" t="s">
        <v>33</v>
      </c>
      <c r="B8" s="25" t="s">
        <v>34</v>
      </c>
      <c r="C8" s="11"/>
      <c r="D8" s="12">
        <f>2/9</f>
        <v>0.22222222222222221</v>
      </c>
      <c r="E8" s="14"/>
      <c r="F8" s="14"/>
      <c r="G8" s="13"/>
      <c r="H8" s="13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5"/>
      <c r="V8" s="16"/>
    </row>
    <row r="9" spans="1:22" ht="29.25" customHeight="1" thickBot="1" x14ac:dyDescent="0.3">
      <c r="A9" s="10" t="s">
        <v>35</v>
      </c>
      <c r="B9" s="25" t="s">
        <v>36</v>
      </c>
      <c r="C9" s="38"/>
      <c r="D9" s="12">
        <f>1/9</f>
        <v>0.1111111111111111</v>
      </c>
      <c r="E9" s="14"/>
      <c r="F9" s="14"/>
      <c r="G9" s="14"/>
      <c r="H9" s="14"/>
      <c r="I9" s="13"/>
      <c r="J9" s="17"/>
      <c r="K9" s="18"/>
      <c r="L9" s="14"/>
      <c r="M9" s="14"/>
      <c r="N9" s="14"/>
      <c r="O9" s="14"/>
      <c r="P9" s="14"/>
      <c r="Q9" s="14"/>
      <c r="R9" s="14"/>
      <c r="S9" s="14"/>
      <c r="T9" s="14"/>
      <c r="U9" s="15"/>
      <c r="V9" s="16"/>
    </row>
    <row r="10" spans="1:22" ht="15" customHeight="1" thickBot="1" x14ac:dyDescent="0.3">
      <c r="A10" s="10" t="s">
        <v>37</v>
      </c>
      <c r="B10" s="25" t="s">
        <v>38</v>
      </c>
      <c r="C10" s="11"/>
      <c r="D10" s="12">
        <f>2/9</f>
        <v>0.22222222222222221</v>
      </c>
      <c r="E10" s="11"/>
      <c r="F10" s="11"/>
      <c r="G10" s="11"/>
      <c r="H10" s="11"/>
      <c r="I10" s="13"/>
      <c r="J10" s="19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5"/>
      <c r="V10" s="16"/>
    </row>
    <row r="11" spans="1:22" ht="15" customHeight="1" thickBot="1" x14ac:dyDescent="0.3">
      <c r="A11" s="7" t="s">
        <v>39</v>
      </c>
      <c r="B11" s="39" t="s">
        <v>40</v>
      </c>
      <c r="C11" s="20" t="s">
        <v>41</v>
      </c>
      <c r="D11" s="9">
        <f>SUM(D12:D18)*10/45</f>
        <v>0.22222222222222221</v>
      </c>
      <c r="E11" s="21"/>
      <c r="F11" s="21"/>
      <c r="G11" s="21"/>
      <c r="H11" s="21"/>
      <c r="I11" s="21"/>
      <c r="J11" s="8"/>
      <c r="K11" s="8"/>
      <c r="L11" s="8"/>
      <c r="M11" s="8" t="s">
        <v>42</v>
      </c>
      <c r="N11" s="8"/>
      <c r="O11" s="8"/>
      <c r="P11" s="8"/>
      <c r="Q11" s="8"/>
      <c r="R11" s="8"/>
      <c r="S11" s="8"/>
      <c r="T11" s="8"/>
      <c r="U11" s="22"/>
      <c r="V11" s="23"/>
    </row>
    <row r="12" spans="1:22" ht="45.75" thickBot="1" x14ac:dyDescent="0.3">
      <c r="A12" s="24" t="s">
        <v>43</v>
      </c>
      <c r="B12" s="25" t="s">
        <v>44</v>
      </c>
      <c r="C12" s="26" t="s">
        <v>45</v>
      </c>
      <c r="D12" s="12">
        <f>1/10</f>
        <v>0.1</v>
      </c>
      <c r="E12" s="11"/>
      <c r="F12" s="11"/>
      <c r="G12" s="11"/>
      <c r="H12" s="11"/>
      <c r="I12" s="11"/>
      <c r="J12" s="11"/>
      <c r="K12" s="13"/>
      <c r="L12" s="26"/>
      <c r="M12" s="26"/>
      <c r="N12" s="26"/>
      <c r="O12" s="26"/>
      <c r="P12" s="26"/>
      <c r="Q12" s="26"/>
      <c r="R12" s="26"/>
      <c r="S12" s="26"/>
      <c r="T12" s="27"/>
      <c r="U12" s="28"/>
      <c r="V12" s="29"/>
    </row>
    <row r="13" spans="1:22" ht="32.25" customHeight="1" thickBot="1" x14ac:dyDescent="0.3">
      <c r="A13" s="24" t="s">
        <v>46</v>
      </c>
      <c r="B13" s="25" t="s">
        <v>47</v>
      </c>
      <c r="C13" s="26" t="s">
        <v>48</v>
      </c>
      <c r="D13" s="12">
        <f t="shared" ref="D13:D15" si="0">1/10</f>
        <v>0.1</v>
      </c>
      <c r="E13" s="11"/>
      <c r="F13" s="11"/>
      <c r="G13" s="11"/>
      <c r="H13" s="11"/>
      <c r="I13" s="11"/>
      <c r="J13" s="11"/>
      <c r="K13" s="13"/>
      <c r="L13" s="26"/>
      <c r="M13" s="26"/>
      <c r="N13" s="26"/>
      <c r="O13" s="26"/>
      <c r="P13" s="26"/>
      <c r="Q13" s="26"/>
      <c r="R13" s="26"/>
      <c r="S13" s="26"/>
      <c r="T13" s="27"/>
      <c r="U13" s="28"/>
      <c r="V13" s="29"/>
    </row>
    <row r="14" spans="1:22" ht="20.25" customHeight="1" thickBot="1" x14ac:dyDescent="0.3">
      <c r="A14" s="24" t="s">
        <v>49</v>
      </c>
      <c r="B14" s="25" t="s">
        <v>50</v>
      </c>
      <c r="C14" s="26" t="s">
        <v>51</v>
      </c>
      <c r="D14" s="12">
        <f t="shared" si="0"/>
        <v>0.1</v>
      </c>
      <c r="E14" s="11"/>
      <c r="F14" s="11"/>
      <c r="G14" s="11"/>
      <c r="H14" s="11"/>
      <c r="I14" s="11"/>
      <c r="J14" s="11"/>
      <c r="K14" s="13"/>
      <c r="L14" s="26"/>
      <c r="M14" s="26"/>
      <c r="N14" s="26"/>
      <c r="O14" s="26"/>
      <c r="P14" s="26"/>
      <c r="Q14" s="26"/>
      <c r="R14" s="26"/>
      <c r="S14" s="26"/>
      <c r="T14" s="27"/>
      <c r="U14" s="28"/>
      <c r="V14" s="29"/>
    </row>
    <row r="15" spans="1:22" ht="42.75" customHeight="1" thickBot="1" x14ac:dyDescent="0.3">
      <c r="A15" s="24" t="s">
        <v>52</v>
      </c>
      <c r="B15" s="25" t="s">
        <v>53</v>
      </c>
      <c r="C15" s="26" t="s">
        <v>54</v>
      </c>
      <c r="D15" s="12">
        <f t="shared" si="0"/>
        <v>0.1</v>
      </c>
      <c r="E15" s="11"/>
      <c r="F15" s="11"/>
      <c r="G15" s="11"/>
      <c r="H15" s="11"/>
      <c r="I15" s="11"/>
      <c r="J15" s="11"/>
      <c r="K15" s="13"/>
      <c r="L15" s="26"/>
      <c r="M15" s="26"/>
      <c r="N15" s="26"/>
      <c r="O15" s="26"/>
      <c r="P15" s="26"/>
      <c r="Q15" s="26"/>
      <c r="R15" s="26"/>
      <c r="S15" s="26"/>
      <c r="T15" s="27"/>
      <c r="U15" s="28"/>
      <c r="V15" s="29"/>
    </row>
    <row r="16" spans="1:22" ht="45" customHeight="1" thickBot="1" x14ac:dyDescent="0.3">
      <c r="A16" s="24" t="s">
        <v>55</v>
      </c>
      <c r="B16" s="25" t="s">
        <v>56</v>
      </c>
      <c r="C16" s="26" t="s">
        <v>57</v>
      </c>
      <c r="D16" s="12">
        <f>2/10</f>
        <v>0.2</v>
      </c>
      <c r="E16" s="11"/>
      <c r="F16" s="11"/>
      <c r="G16" s="11"/>
      <c r="H16" s="11"/>
      <c r="I16" s="11"/>
      <c r="J16" s="11"/>
      <c r="K16" s="13"/>
      <c r="L16" s="13"/>
      <c r="M16" s="26"/>
      <c r="N16" s="26"/>
      <c r="O16" s="26"/>
      <c r="P16" s="26"/>
      <c r="Q16" s="26"/>
      <c r="R16" s="26"/>
      <c r="S16" s="26"/>
      <c r="T16" s="27"/>
      <c r="U16" s="28"/>
      <c r="V16" s="29"/>
    </row>
    <row r="17" spans="1:22" ht="41.25" customHeight="1" thickBot="1" x14ac:dyDescent="0.3">
      <c r="A17" s="24" t="s">
        <v>58</v>
      </c>
      <c r="B17" s="25" t="s">
        <v>59</v>
      </c>
      <c r="C17" s="26" t="s">
        <v>60</v>
      </c>
      <c r="D17" s="12">
        <f t="shared" ref="D17:D18" si="1">2/10</f>
        <v>0.2</v>
      </c>
      <c r="E17" s="11"/>
      <c r="F17" s="11"/>
      <c r="G17" s="11"/>
      <c r="H17" s="11"/>
      <c r="I17" s="11"/>
      <c r="J17" s="11"/>
      <c r="K17" s="26"/>
      <c r="L17" s="13"/>
      <c r="M17" s="13"/>
      <c r="N17" s="26"/>
      <c r="O17" s="26"/>
      <c r="P17" s="26"/>
      <c r="Q17" s="26"/>
      <c r="R17" s="26"/>
      <c r="S17" s="26"/>
      <c r="T17" s="27"/>
      <c r="U17" s="28"/>
      <c r="V17" s="29"/>
    </row>
    <row r="18" spans="1:22" ht="55.5" customHeight="1" thickBot="1" x14ac:dyDescent="0.3">
      <c r="A18" s="24" t="s">
        <v>61</v>
      </c>
      <c r="B18" s="25" t="s">
        <v>62</v>
      </c>
      <c r="C18" s="26" t="s">
        <v>57</v>
      </c>
      <c r="D18" s="12">
        <f t="shared" si="1"/>
        <v>0.2</v>
      </c>
      <c r="E18" s="11"/>
      <c r="F18" s="11"/>
      <c r="G18" s="11"/>
      <c r="H18" s="11"/>
      <c r="I18" s="11"/>
      <c r="J18" s="11"/>
      <c r="K18" s="26"/>
      <c r="L18" s="13"/>
      <c r="M18" s="30"/>
      <c r="N18" s="26"/>
      <c r="O18" s="26"/>
      <c r="P18" s="26"/>
      <c r="Q18" s="26"/>
      <c r="R18" s="26"/>
      <c r="S18" s="26"/>
      <c r="T18" s="27"/>
      <c r="U18" s="28"/>
      <c r="V18" s="29"/>
    </row>
    <row r="19" spans="1:22" ht="15" customHeight="1" thickBot="1" x14ac:dyDescent="0.3">
      <c r="A19" s="7" t="s">
        <v>63</v>
      </c>
      <c r="B19" s="39" t="s">
        <v>64</v>
      </c>
      <c r="C19" s="20" t="s">
        <v>65</v>
      </c>
      <c r="D19" s="9">
        <f>SUM(D20:D29)*15/45</f>
        <v>0.33333333333333331</v>
      </c>
      <c r="E19" s="21"/>
      <c r="F19" s="21"/>
      <c r="G19" s="21"/>
      <c r="H19" s="21"/>
      <c r="I19" s="21"/>
      <c r="J19" s="8"/>
      <c r="K19" s="8"/>
      <c r="L19" s="8"/>
      <c r="M19" s="8"/>
      <c r="N19" s="8"/>
      <c r="O19" s="8"/>
      <c r="P19" s="8"/>
      <c r="Q19" s="8" t="s">
        <v>66</v>
      </c>
      <c r="R19" s="8"/>
      <c r="S19" s="8"/>
      <c r="T19" s="8"/>
      <c r="U19" s="22"/>
      <c r="V19" s="23"/>
    </row>
    <row r="20" spans="1:22" ht="30.75" thickBot="1" x14ac:dyDescent="0.3">
      <c r="A20" s="24" t="s">
        <v>67</v>
      </c>
      <c r="B20" s="25" t="s">
        <v>68</v>
      </c>
      <c r="C20" s="26" t="s">
        <v>69</v>
      </c>
      <c r="D20" s="12">
        <f>3/15</f>
        <v>0.2</v>
      </c>
      <c r="E20" s="11"/>
      <c r="F20" s="11"/>
      <c r="G20" s="11"/>
      <c r="H20" s="11"/>
      <c r="I20" s="11"/>
      <c r="J20" s="26"/>
      <c r="K20" s="26"/>
      <c r="L20" s="26"/>
      <c r="M20" s="26"/>
      <c r="N20" s="13"/>
      <c r="O20" s="13"/>
      <c r="P20" s="13"/>
      <c r="Q20" s="26"/>
      <c r="R20" s="26"/>
      <c r="S20" s="26"/>
      <c r="T20" s="27"/>
      <c r="U20" s="28"/>
      <c r="V20" s="29"/>
    </row>
    <row r="21" spans="1:22" ht="30.75" thickBot="1" x14ac:dyDescent="0.3">
      <c r="A21" s="24" t="s">
        <v>70</v>
      </c>
      <c r="B21" s="25" t="s">
        <v>71</v>
      </c>
      <c r="C21" s="26" t="s">
        <v>72</v>
      </c>
      <c r="D21" s="12">
        <f>2/15</f>
        <v>0.13333333333333333</v>
      </c>
      <c r="E21" s="11"/>
      <c r="F21" s="11"/>
      <c r="G21" s="11"/>
      <c r="H21" s="11"/>
      <c r="I21" s="11"/>
      <c r="J21" s="26"/>
      <c r="K21" s="26"/>
      <c r="L21" s="26"/>
      <c r="M21" s="26"/>
      <c r="N21" s="13"/>
      <c r="O21" s="13"/>
      <c r="P21" s="26"/>
      <c r="Q21" s="26"/>
      <c r="R21" s="26"/>
      <c r="S21" s="26"/>
      <c r="T21" s="27"/>
      <c r="U21" s="28"/>
      <c r="V21" s="29"/>
    </row>
    <row r="22" spans="1:22" ht="24" customHeight="1" thickBot="1" x14ac:dyDescent="0.3">
      <c r="A22" s="24" t="s">
        <v>73</v>
      </c>
      <c r="B22" s="25" t="s">
        <v>74</v>
      </c>
      <c r="C22" s="26" t="s">
        <v>75</v>
      </c>
      <c r="D22" s="12">
        <f>3/15</f>
        <v>0.2</v>
      </c>
      <c r="E22" s="11"/>
      <c r="F22" s="11"/>
      <c r="G22" s="11"/>
      <c r="H22" s="11"/>
      <c r="I22" s="11"/>
      <c r="J22" s="26"/>
      <c r="K22" s="26"/>
      <c r="L22" s="26"/>
      <c r="M22" s="26"/>
      <c r="N22" s="26"/>
      <c r="O22" s="13"/>
      <c r="P22" s="13"/>
      <c r="Q22" s="13"/>
      <c r="R22" s="26"/>
      <c r="S22" s="26"/>
      <c r="T22" s="27"/>
      <c r="U22" s="28"/>
      <c r="V22" s="29"/>
    </row>
    <row r="23" spans="1:22" ht="45.75" thickBot="1" x14ac:dyDescent="0.3">
      <c r="A23" s="24" t="s">
        <v>76</v>
      </c>
      <c r="B23" s="25" t="s">
        <v>77</v>
      </c>
      <c r="C23" s="26" t="s">
        <v>57</v>
      </c>
      <c r="D23" s="12">
        <f t="shared" ref="D23:D29" si="2">1/15</f>
        <v>6.6666666666666666E-2</v>
      </c>
      <c r="E23" s="11"/>
      <c r="F23" s="11"/>
      <c r="G23" s="11"/>
      <c r="H23" s="11"/>
      <c r="I23" s="11"/>
      <c r="J23" s="26"/>
      <c r="K23" s="26"/>
      <c r="L23" s="26"/>
      <c r="M23" s="26"/>
      <c r="N23" s="26"/>
      <c r="O23" s="26"/>
      <c r="P23" s="26"/>
      <c r="Q23" s="13"/>
      <c r="R23" s="26"/>
      <c r="S23" s="26"/>
      <c r="T23" s="27"/>
      <c r="U23" s="28"/>
      <c r="V23" s="29"/>
    </row>
    <row r="24" spans="1:22" ht="30.75" thickBot="1" x14ac:dyDescent="0.3">
      <c r="A24" s="24" t="s">
        <v>78</v>
      </c>
      <c r="B24" s="25" t="s">
        <v>79</v>
      </c>
      <c r="C24" s="26" t="s">
        <v>80</v>
      </c>
      <c r="D24" s="12">
        <f t="shared" si="2"/>
        <v>6.6666666666666666E-2</v>
      </c>
      <c r="E24" s="11"/>
      <c r="F24" s="11"/>
      <c r="G24" s="11"/>
      <c r="H24" s="11"/>
      <c r="I24" s="11"/>
      <c r="J24" s="26"/>
      <c r="K24" s="26"/>
      <c r="L24" s="26"/>
      <c r="M24" s="26"/>
      <c r="N24" s="26"/>
      <c r="O24" s="26"/>
      <c r="P24" s="26"/>
      <c r="Q24" s="13"/>
      <c r="R24" s="26"/>
      <c r="S24" s="26"/>
      <c r="T24" s="27"/>
      <c r="U24" s="28"/>
      <c r="V24" s="29"/>
    </row>
    <row r="25" spans="1:22" ht="45.75" thickBot="1" x14ac:dyDescent="0.3">
      <c r="A25" s="24" t="s">
        <v>81</v>
      </c>
      <c r="B25" s="25" t="s">
        <v>82</v>
      </c>
      <c r="C25" s="26" t="s">
        <v>51</v>
      </c>
      <c r="D25" s="12">
        <f t="shared" si="2"/>
        <v>6.6666666666666666E-2</v>
      </c>
      <c r="E25" s="11"/>
      <c r="F25" s="11"/>
      <c r="G25" s="11"/>
      <c r="H25" s="11"/>
      <c r="I25" s="11"/>
      <c r="J25" s="26"/>
      <c r="K25" s="26"/>
      <c r="L25" s="26"/>
      <c r="M25" s="26"/>
      <c r="N25" s="26"/>
      <c r="O25" s="26"/>
      <c r="P25" s="26"/>
      <c r="Q25" s="13"/>
      <c r="R25" s="26"/>
      <c r="S25" s="26"/>
      <c r="T25" s="27"/>
      <c r="U25" s="28"/>
      <c r="V25" s="29"/>
    </row>
    <row r="26" spans="1:22" ht="17.25" customHeight="1" thickBot="1" x14ac:dyDescent="0.3">
      <c r="A26" s="24" t="s">
        <v>83</v>
      </c>
      <c r="B26" s="25" t="s">
        <v>84</v>
      </c>
      <c r="C26" s="26" t="s">
        <v>51</v>
      </c>
      <c r="D26" s="12">
        <f t="shared" si="2"/>
        <v>6.6666666666666666E-2</v>
      </c>
      <c r="E26" s="11"/>
      <c r="F26" s="11"/>
      <c r="G26" s="11"/>
      <c r="H26" s="11"/>
      <c r="I26" s="11"/>
      <c r="J26" s="26"/>
      <c r="K26" s="26"/>
      <c r="L26" s="26"/>
      <c r="M26" s="26"/>
      <c r="N26" s="26"/>
      <c r="O26" s="26"/>
      <c r="P26" s="26"/>
      <c r="Q26" s="13"/>
      <c r="R26" s="26"/>
      <c r="S26" s="26"/>
      <c r="T26" s="27"/>
      <c r="U26" s="28"/>
      <c r="V26" s="29"/>
    </row>
    <row r="27" spans="1:22" ht="30.75" thickBot="1" x14ac:dyDescent="0.3">
      <c r="A27" s="24" t="s">
        <v>85</v>
      </c>
      <c r="B27" s="25" t="s">
        <v>86</v>
      </c>
      <c r="C27" s="26" t="s">
        <v>51</v>
      </c>
      <c r="D27" s="12">
        <f t="shared" si="2"/>
        <v>6.6666666666666666E-2</v>
      </c>
      <c r="E27" s="11"/>
      <c r="F27" s="11"/>
      <c r="G27" s="11"/>
      <c r="H27" s="11"/>
      <c r="I27" s="11"/>
      <c r="J27" s="26"/>
      <c r="K27" s="26"/>
      <c r="L27" s="26"/>
      <c r="M27" s="26"/>
      <c r="N27" s="26"/>
      <c r="O27" s="26"/>
      <c r="P27" s="26"/>
      <c r="Q27" s="13"/>
      <c r="R27" s="26"/>
      <c r="S27" s="26"/>
      <c r="T27" s="27"/>
      <c r="U27" s="28"/>
      <c r="V27" s="29"/>
    </row>
    <row r="28" spans="1:22" ht="44.25" customHeight="1" thickBot="1" x14ac:dyDescent="0.3">
      <c r="A28" s="24" t="s">
        <v>87</v>
      </c>
      <c r="B28" s="25" t="s">
        <v>88</v>
      </c>
      <c r="C28" s="26" t="s">
        <v>89</v>
      </c>
      <c r="D28" s="12">
        <f t="shared" si="2"/>
        <v>6.6666666666666666E-2</v>
      </c>
      <c r="E28" s="11"/>
      <c r="F28" s="11"/>
      <c r="G28" s="11"/>
      <c r="H28" s="11"/>
      <c r="I28" s="11"/>
      <c r="J28" s="26"/>
      <c r="K28" s="26"/>
      <c r="L28" s="26"/>
      <c r="M28" s="26"/>
      <c r="N28" s="26"/>
      <c r="O28" s="26"/>
      <c r="P28" s="26"/>
      <c r="Q28" s="13"/>
      <c r="R28" s="26"/>
      <c r="S28" s="26"/>
      <c r="T28" s="27"/>
      <c r="U28" s="28"/>
      <c r="V28" s="29"/>
    </row>
    <row r="29" spans="1:22" ht="45.75" thickBot="1" x14ac:dyDescent="0.3">
      <c r="A29" s="24" t="s">
        <v>90</v>
      </c>
      <c r="B29" s="25" t="s">
        <v>91</v>
      </c>
      <c r="C29" s="26" t="s">
        <v>54</v>
      </c>
      <c r="D29" s="12">
        <f t="shared" si="2"/>
        <v>6.6666666666666666E-2</v>
      </c>
      <c r="E29" s="11"/>
      <c r="F29" s="11"/>
      <c r="G29" s="11"/>
      <c r="H29" s="11"/>
      <c r="I29" s="11"/>
      <c r="J29" s="26"/>
      <c r="K29" s="26"/>
      <c r="L29" s="26"/>
      <c r="M29" s="26"/>
      <c r="N29" s="26"/>
      <c r="O29" s="26"/>
      <c r="P29" s="26"/>
      <c r="Q29" s="30"/>
      <c r="R29" s="26"/>
      <c r="S29" s="26"/>
      <c r="T29" s="27"/>
      <c r="U29" s="28"/>
      <c r="V29" s="29"/>
    </row>
    <row r="30" spans="1:22" ht="15.75" thickBot="1" x14ac:dyDescent="0.3">
      <c r="A30" s="7" t="s">
        <v>92</v>
      </c>
      <c r="B30" s="39" t="s">
        <v>93</v>
      </c>
      <c r="C30" s="20" t="s">
        <v>94</v>
      </c>
      <c r="D30" s="9">
        <f>SUM(D31:D33)*3/45</f>
        <v>6.6666666666666666E-2</v>
      </c>
      <c r="E30" s="21"/>
      <c r="F30" s="21"/>
      <c r="G30" s="21"/>
      <c r="H30" s="21"/>
      <c r="I30" s="21"/>
      <c r="J30" s="8"/>
      <c r="K30" s="8"/>
      <c r="L30" s="8"/>
      <c r="M30" s="8"/>
      <c r="N30" s="8"/>
      <c r="O30" s="8"/>
      <c r="P30" s="8"/>
      <c r="Q30" s="8"/>
      <c r="R30" s="8" t="s">
        <v>95</v>
      </c>
      <c r="S30" s="8"/>
      <c r="T30" s="8"/>
      <c r="U30" s="22"/>
      <c r="V30" s="23"/>
    </row>
    <row r="31" spans="1:22" ht="15.75" thickBot="1" x14ac:dyDescent="0.3">
      <c r="A31" s="24" t="s">
        <v>96</v>
      </c>
      <c r="B31" s="25" t="s">
        <v>97</v>
      </c>
      <c r="C31" s="26" t="s">
        <v>54</v>
      </c>
      <c r="D31" s="12">
        <f>1/3</f>
        <v>0.33333333333333331</v>
      </c>
      <c r="E31" s="11"/>
      <c r="F31" s="11"/>
      <c r="G31" s="11"/>
      <c r="H31" s="11"/>
      <c r="I31" s="11"/>
      <c r="J31" s="26"/>
      <c r="K31" s="26"/>
      <c r="L31" s="26"/>
      <c r="M31" s="26"/>
      <c r="N31" s="26"/>
      <c r="O31" s="26"/>
      <c r="P31" s="26"/>
      <c r="Q31" s="26"/>
      <c r="R31" s="13"/>
      <c r="S31" s="26"/>
      <c r="T31" s="27"/>
      <c r="U31" s="28"/>
      <c r="V31" s="29"/>
    </row>
    <row r="32" spans="1:22" ht="30.75" thickBot="1" x14ac:dyDescent="0.3">
      <c r="A32" s="24" t="s">
        <v>98</v>
      </c>
      <c r="B32" s="25" t="s">
        <v>99</v>
      </c>
      <c r="C32" s="26" t="s">
        <v>100</v>
      </c>
      <c r="D32" s="12">
        <f t="shared" ref="D32:D33" si="3">1/3</f>
        <v>0.33333333333333331</v>
      </c>
      <c r="E32" s="11"/>
      <c r="F32" s="11"/>
      <c r="G32" s="11"/>
      <c r="H32" s="11"/>
      <c r="I32" s="11"/>
      <c r="J32" s="26"/>
      <c r="K32" s="26"/>
      <c r="L32" s="26"/>
      <c r="M32" s="26"/>
      <c r="N32" s="26"/>
      <c r="O32" s="26"/>
      <c r="P32" s="26"/>
      <c r="Q32" s="26"/>
      <c r="R32" s="13"/>
      <c r="S32" s="26"/>
      <c r="T32" s="27"/>
      <c r="U32" s="28"/>
      <c r="V32" s="29"/>
    </row>
    <row r="33" spans="1:22" ht="30.75" thickBot="1" x14ac:dyDescent="0.3">
      <c r="A33" s="24" t="s">
        <v>101</v>
      </c>
      <c r="B33" s="25" t="s">
        <v>102</v>
      </c>
      <c r="C33" s="26" t="s">
        <v>100</v>
      </c>
      <c r="D33" s="12">
        <f t="shared" si="3"/>
        <v>0.33333333333333331</v>
      </c>
      <c r="E33" s="11"/>
      <c r="F33" s="11"/>
      <c r="G33" s="11"/>
      <c r="H33" s="11"/>
      <c r="I33" s="11"/>
      <c r="J33" s="26"/>
      <c r="K33" s="26"/>
      <c r="L33" s="26"/>
      <c r="M33" s="26"/>
      <c r="N33" s="26"/>
      <c r="O33" s="26"/>
      <c r="P33" s="26"/>
      <c r="Q33" s="26"/>
      <c r="R33" s="30"/>
      <c r="S33" s="26"/>
      <c r="T33" s="27"/>
      <c r="U33" s="28"/>
      <c r="V33" s="29"/>
    </row>
    <row r="34" spans="1:22" ht="15" customHeight="1" thickBot="1" x14ac:dyDescent="0.3">
      <c r="A34" s="7" t="s">
        <v>103</v>
      </c>
      <c r="B34" s="39" t="s">
        <v>104</v>
      </c>
      <c r="C34" s="20" t="s">
        <v>105</v>
      </c>
      <c r="D34" s="9">
        <f>SUM(D35:D38)*8/45</f>
        <v>0.17777777777777778</v>
      </c>
      <c r="E34" s="21"/>
      <c r="F34" s="21"/>
      <c r="G34" s="21"/>
      <c r="H34" s="21"/>
      <c r="I34" s="21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22"/>
      <c r="V34" s="8" t="s">
        <v>106</v>
      </c>
    </row>
    <row r="35" spans="1:22" ht="15.75" thickBot="1" x14ac:dyDescent="0.3">
      <c r="A35" s="24" t="s">
        <v>107</v>
      </c>
      <c r="B35" s="25" t="s">
        <v>108</v>
      </c>
      <c r="C35" s="26" t="s">
        <v>109</v>
      </c>
      <c r="D35" s="12">
        <f>1/8</f>
        <v>0.125</v>
      </c>
      <c r="E35" s="11"/>
      <c r="F35" s="11"/>
      <c r="G35" s="11"/>
      <c r="H35" s="11"/>
      <c r="I35" s="11"/>
      <c r="J35" s="26"/>
      <c r="K35" s="26"/>
      <c r="L35" s="26"/>
      <c r="M35" s="26"/>
      <c r="N35" s="26"/>
      <c r="O35" s="26"/>
      <c r="P35" s="26"/>
      <c r="Q35" s="26"/>
      <c r="R35" s="26"/>
      <c r="S35" s="13"/>
      <c r="T35" s="26"/>
      <c r="U35" s="28"/>
      <c r="V35" s="29"/>
    </row>
    <row r="36" spans="1:22" ht="15.75" thickBot="1" x14ac:dyDescent="0.3">
      <c r="A36" s="24" t="s">
        <v>110</v>
      </c>
      <c r="B36" s="25" t="s">
        <v>111</v>
      </c>
      <c r="C36" s="26" t="s">
        <v>89</v>
      </c>
      <c r="D36" s="12">
        <f>1/8</f>
        <v>0.125</v>
      </c>
      <c r="E36" s="11"/>
      <c r="F36" s="11"/>
      <c r="G36" s="11"/>
      <c r="H36" s="11"/>
      <c r="I36" s="11"/>
      <c r="J36" s="26"/>
      <c r="K36" s="26"/>
      <c r="L36" s="26"/>
      <c r="M36" s="26"/>
      <c r="N36" s="26"/>
      <c r="O36" s="26"/>
      <c r="P36" s="26"/>
      <c r="Q36" s="26"/>
      <c r="R36" s="26"/>
      <c r="S36" s="13"/>
      <c r="T36" s="26"/>
      <c r="U36" s="28"/>
      <c r="V36" s="29"/>
    </row>
    <row r="37" spans="1:22" ht="15.75" thickBot="1" x14ac:dyDescent="0.3">
      <c r="A37" s="24" t="s">
        <v>112</v>
      </c>
      <c r="B37" s="25" t="s">
        <v>113</v>
      </c>
      <c r="C37" s="26" t="s">
        <v>51</v>
      </c>
      <c r="D37" s="12">
        <f>3/8</f>
        <v>0.375</v>
      </c>
      <c r="E37" s="11"/>
      <c r="F37" s="11"/>
      <c r="G37" s="11"/>
      <c r="H37" s="11"/>
      <c r="I37" s="11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13"/>
      <c r="U37" s="13"/>
      <c r="V37" s="13"/>
    </row>
    <row r="38" spans="1:22" ht="15.75" thickBot="1" x14ac:dyDescent="0.3">
      <c r="A38" s="31" t="s">
        <v>114</v>
      </c>
      <c r="B38" s="32" t="s">
        <v>115</v>
      </c>
      <c r="C38" s="33" t="s">
        <v>116</v>
      </c>
      <c r="D38" s="34">
        <f>3/8</f>
        <v>0.375</v>
      </c>
      <c r="E38" s="35"/>
      <c r="F38" s="35"/>
      <c r="G38" s="35"/>
      <c r="H38" s="35"/>
      <c r="I38" s="35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6"/>
      <c r="U38" s="36"/>
      <c r="V38" s="37"/>
    </row>
  </sheetData>
  <mergeCells count="1">
    <mergeCell ref="A1:V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Stella de Almeida Campos Pereira (SEDE)</dc:creator>
  <cp:lastModifiedBy>Stella de Almeida Campos Pereira (SEDE)</cp:lastModifiedBy>
  <dcterms:created xsi:type="dcterms:W3CDTF">2023-10-03T19:43:01Z</dcterms:created>
  <dcterms:modified xsi:type="dcterms:W3CDTF">2023-10-03T19:57:41Z</dcterms:modified>
</cp:coreProperties>
</file>