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15600" windowHeight="8910"/>
  </bookViews>
  <sheets>
    <sheet name="Planilha Orç - Mem. de Cálculo" sheetId="7" r:id="rId1"/>
    <sheet name="Cronograma Físico - Financeiro" sheetId="8" r:id="rId2"/>
    <sheet name="BDI" sheetId="9" r:id="rId3"/>
  </sheets>
  <externalReferences>
    <externalReference r:id="rId4"/>
  </externalReferences>
  <definedNames>
    <definedName name="_xlnm.Print_Area" localSheetId="1">'Cronograma Físico - Financeiro'!$A$1:$G$18</definedName>
    <definedName name="_xlnm.Print_Area" localSheetId="0">'Planilha Orç - Mem. de Cálculo'!$A$1:$J$25</definedName>
  </definedNames>
  <calcPr calcId="124519"/>
</workbook>
</file>

<file path=xl/calcChain.xml><?xml version="1.0" encoding="utf-8"?>
<calcChain xmlns="http://schemas.openxmlformats.org/spreadsheetml/2006/main">
  <c r="G14" i="7"/>
  <c r="G15"/>
  <c r="E15"/>
  <c r="E17"/>
  <c r="I17"/>
  <c r="I15"/>
  <c r="I14"/>
  <c r="B9" i="8"/>
  <c r="I16" i="7"/>
  <c r="J16"/>
  <c r="J14"/>
  <c r="J15"/>
  <c r="G17"/>
  <c r="J17"/>
  <c r="J13"/>
  <c r="D10" i="8"/>
  <c r="D12" s="1"/>
  <c r="D9" s="1"/>
  <c r="D11" s="1"/>
  <c r="I18" i="7"/>
  <c r="E10" i="8" l="1"/>
  <c r="E12" s="1"/>
  <c r="E11" l="1"/>
  <c r="D6"/>
</calcChain>
</file>

<file path=xl/sharedStrings.xml><?xml version="1.0" encoding="utf-8"?>
<sst xmlns="http://schemas.openxmlformats.org/spreadsheetml/2006/main" count="145" uniqueCount="123">
  <si>
    <t>ITEM</t>
  </si>
  <si>
    <t>DESCRIÇÃO</t>
  </si>
  <si>
    <t>CÓDIGO</t>
  </si>
  <si>
    <t>PREÇO TOTAL</t>
  </si>
  <si>
    <t>1.1</t>
  </si>
  <si>
    <t xml:space="preserve">A N E X O   I </t>
  </si>
  <si>
    <t>MEMÓRIA DE CÁLCULO</t>
  </si>
  <si>
    <t>PLANILHA ORÇAMENTÁRIA COM MEMORIA DE CÁLCULO</t>
  </si>
  <si>
    <t/>
  </si>
  <si>
    <t>CRONOGRAMA FÍSICO-FINANCEIRO</t>
  </si>
  <si>
    <t>ETAPAS/DESCRIÇÃO</t>
  </si>
  <si>
    <t>FÍSICO/ FINANCEIRO</t>
  </si>
  <si>
    <t>TOTAL  ETAPAS</t>
  </si>
  <si>
    <t>MÊS 1</t>
  </si>
  <si>
    <t>Físico %</t>
  </si>
  <si>
    <t>Financeiro</t>
  </si>
  <si>
    <t>TOTAL</t>
  </si>
  <si>
    <t xml:space="preserve">A N E X O   I I </t>
  </si>
  <si>
    <t>VALOR DA OBRA:</t>
  </si>
  <si>
    <t>Engenheiro Civil Municipal</t>
  </si>
  <si>
    <r>
      <t xml:space="preserve">CLIENTE: </t>
    </r>
    <r>
      <rPr>
        <sz val="10"/>
        <rFont val="Arial"/>
        <family val="2"/>
      </rPr>
      <t>MUNICÍPIO DE CRISTAIS/MG.</t>
    </r>
  </si>
  <si>
    <t>QUADRO DE COMPOSIÇÃO DO BDI</t>
  </si>
  <si>
    <t>ESTADO</t>
  </si>
  <si>
    <t>PROPONENTE / TOMADOR</t>
  </si>
  <si>
    <t>MINAS GERAIS</t>
  </si>
  <si>
    <t>MUNICÍPIO DE CRISTAIS/MG</t>
  </si>
  <si>
    <t>OBJETO</t>
  </si>
  <si>
    <t>TIPO DE OBRA DO EMPREENDIMENTO</t>
  </si>
  <si>
    <t>DESONERAÇÃO</t>
  </si>
  <si>
    <t>Construção e Reforma de Edifícios</t>
  </si>
  <si>
    <t>Sim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</si>
  <si>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</si>
  <si>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</si>
  <si>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</si>
  <si>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</si>
  <si>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% Adotado</t>
  </si>
  <si>
    <t>Situação</t>
  </si>
  <si>
    <t>1º Quartil</t>
  </si>
  <si>
    <t>Médio</t>
  </si>
  <si>
    <t>3º Quartil</t>
  </si>
  <si>
    <t>Administração Central</t>
  </si>
  <si>
    <t>AC</t>
  </si>
  <si>
    <t>-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</si>
  <si>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</si>
  <si>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</si>
  <si>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</si>
  <si>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</si>
  <si>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</si>
  <si>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</si>
  <si>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</si>
  <si>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</si>
  <si>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</si>
  <si>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</si>
  <si>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</si>
  <si>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</si>
  <si>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</si>
  <si>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</si>
  <si>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OK</t>
  </si>
  <si>
    <t>BDI SEM desoneração
(Fórmula Acórdão TCU)</t>
  </si>
  <si>
    <t>BDI PAD</t>
  </si>
  <si>
    <t>BDI COM desoneração
(Fórmula Acórdão TCU)</t>
  </si>
  <si>
    <t>BDI DES</t>
  </si>
  <si>
    <t>Os valores de BDI foram calculados com o emprego da fórmula:</t>
  </si>
  <si>
    <t>BDI.DES =</t>
  </si>
  <si>
    <t>(1+AC + S + R + G)*(1 + DF)*(1+L)</t>
  </si>
  <si>
    <t xml:space="preserve"> - 1</t>
  </si>
  <si>
    <t>(1-CP-ISS-CRPB)</t>
  </si>
  <si>
    <t>Declaro para os devidos fins que, conforme legislação tributária municipal, a base de cálculo para Construção e Reforma de Edifícios, é de 50%, com a respectiva alíquota de 3,00 %.</t>
  </si>
  <si>
    <t>Declaro para os devidos fins que o regime de Contribuição Previdenciária sobre a Receita Bruta adotado para elaboração do orçamento foi COM Desoneração, e que esta é a alternativa mais adequada para a Administração Pública.</t>
  </si>
  <si>
    <t>Observações:</t>
  </si>
  <si>
    <t>Cristais</t>
  </si>
  <si>
    <t>Local</t>
  </si>
  <si>
    <t>Data</t>
  </si>
  <si>
    <t>Responsável Técnico</t>
  </si>
  <si>
    <t>Responsável Tomador</t>
  </si>
  <si>
    <t>Nome:</t>
  </si>
  <si>
    <t>Título:</t>
  </si>
  <si>
    <t>Cargo:</t>
  </si>
  <si>
    <t>Prefeito Municipal de Cristais</t>
  </si>
  <si>
    <t>CREA:</t>
  </si>
  <si>
    <t>Assinatura e Carimbo do Prefeito</t>
  </si>
  <si>
    <t>1.2</t>
  </si>
  <si>
    <t>CREA MG nº 142018256-0</t>
  </si>
  <si>
    <t>Bruno Alves Lara Silva</t>
  </si>
  <si>
    <t>CREA-MG Nº 142018256-0</t>
  </si>
  <si>
    <t>M2</t>
  </si>
  <si>
    <t>TOTAL GERAL DA OBRA :</t>
  </si>
  <si>
    <t>FONTE</t>
  </si>
  <si>
    <r>
      <t xml:space="preserve">LOCAL : </t>
    </r>
    <r>
      <rPr>
        <sz val="12"/>
        <color indexed="8"/>
        <rFont val="Arial"/>
        <family val="2"/>
      </rPr>
      <t xml:space="preserve"> RUA SEBASTIÃO LUÍS PINHEIRO, 1-29 , CENTRO, CRISTAIS/MG</t>
    </r>
  </si>
  <si>
    <t>PREÇO UNITÁRIO</t>
  </si>
  <si>
    <t>M3</t>
  </si>
  <si>
    <t>UNID.</t>
  </si>
  <si>
    <t>QUANT.</t>
  </si>
  <si>
    <t>PREÇO UNITÁRIO C/ BDI</t>
  </si>
  <si>
    <t>Célio Elias Pires</t>
  </si>
  <si>
    <r>
      <t xml:space="preserve">LOCAL: </t>
    </r>
    <r>
      <rPr>
        <sz val="10"/>
        <rFont val="Arial"/>
        <family val="2"/>
      </rPr>
      <t>RUA SEBASTIÃO LUÍS PINHEIRO, 1-29 , CENTRO, CRISTAIS/MG.</t>
    </r>
  </si>
  <si>
    <t>BDI: 26,34%</t>
  </si>
  <si>
    <t>DATA: 24/03/2026</t>
  </si>
  <si>
    <t>FORMA DE EXECUÇÃO:</t>
  </si>
  <si>
    <t>INDIRETA</t>
  </si>
  <si>
    <r>
      <t xml:space="preserve">PROPRIETÁRIO : </t>
    </r>
    <r>
      <rPr>
        <sz val="12"/>
        <color indexed="8"/>
        <rFont val="Arial"/>
        <family val="2"/>
      </rPr>
      <t>MUNICÍPIO DE CRISTAIS/MG</t>
    </r>
  </si>
  <si>
    <t>COTAÇÃO</t>
  </si>
  <si>
    <t>SINAPI</t>
  </si>
  <si>
    <t>GRAMA SINTÉTICA ARTIFICIAL 50MM ESPORTIVA, INCLUSIVE INSTALAÇÃO E TRANSPORTE.</t>
  </si>
  <si>
    <t>GRAMA SINTÉTICA ARTIFICIAL 50MM ESPORTIVA, INCLUSIVE INSTALAÇÃO E TRANSPORTE. (GRAMA BRANCA P/ DEMARCAÇÕES)</t>
  </si>
  <si>
    <t>COT002</t>
  </si>
  <si>
    <t>COT003</t>
  </si>
  <si>
    <t>GRANULADO DE BORRACHA PARA GRAMA SINTÉTICA, INCLUSIVE APLICAÇÃO E TRANSPORTE.</t>
  </si>
  <si>
    <t>COT004</t>
  </si>
  <si>
    <t>(20,25*41,00)</t>
  </si>
  <si>
    <t>23,16 M3</t>
  </si>
  <si>
    <r>
      <t>REGIÃO/MÊS DE REFERÊNCIA :</t>
    </r>
    <r>
      <rPr>
        <sz val="12"/>
        <color indexed="8"/>
        <rFont val="Arial"/>
        <family val="2"/>
      </rPr>
      <t xml:space="preserve"> SETOP (01/2026 DESONDERADO) / SINAPI (02/2026 - DESONERADO) / ORSE (02/2026-1 DESONERADO)</t>
    </r>
  </si>
  <si>
    <r>
      <t xml:space="preserve">DATA: </t>
    </r>
    <r>
      <rPr>
        <sz val="10"/>
        <rFont val="Arial"/>
        <family val="2"/>
      </rPr>
      <t>24/04/2026.</t>
    </r>
  </si>
  <si>
    <r>
      <t xml:space="preserve">PRAZO DA OBRA: </t>
    </r>
    <r>
      <rPr>
        <sz val="10"/>
        <rFont val="Arial"/>
        <family val="2"/>
      </rPr>
      <t>2 MESES</t>
    </r>
  </si>
  <si>
    <t>INSUMOS PARA O NOVO GRAMADO</t>
  </si>
  <si>
    <t>1.3</t>
  </si>
  <si>
    <t>1.4</t>
  </si>
  <si>
    <r>
      <t xml:space="preserve">PRAZO: </t>
    </r>
    <r>
      <rPr>
        <sz val="12"/>
        <color indexed="8"/>
        <rFont val="Arial"/>
        <family val="2"/>
      </rPr>
      <t>1 MÊS</t>
    </r>
  </si>
  <si>
    <t>Prefeito Municipal</t>
  </si>
  <si>
    <r>
      <t xml:space="preserve">OBJETO : </t>
    </r>
    <r>
      <rPr>
        <sz val="12"/>
        <color indexed="8"/>
        <rFont val="Arial"/>
        <family val="2"/>
      </rPr>
      <t>FORNECIMENTO DE INSUMOS PARA O NOVO GRAMADO SINTÉTICO DA QUADRA SOCIETY DO CEEM DE CRISTAIS</t>
    </r>
  </si>
  <si>
    <r>
      <t xml:space="preserve">OBJETO: </t>
    </r>
    <r>
      <rPr>
        <sz val="10"/>
        <rFont val="Arial"/>
        <family val="2"/>
      </rPr>
      <t>FORNECIMENTO DE INSUMOS PARA O NOVO GRAMADO SINTÉTICO DA QUADRA SOCIETY DO CEEM DE CRISTAIS</t>
    </r>
  </si>
  <si>
    <t>FORNECIMENTO DE INSUMOS PARA O NOVO GRAMADO SINTÉTICO DA QUADRA SOCIETY DO CEEM DE CRISTAIS</t>
  </si>
  <si>
    <t>LASTRO COM MATERIAL GRANULAR (AREIA MÉDIA), APLICADO EM PISOS OU LAJES SOBRE SOLO, ESPESSURA DE *10 CM*. AF_01/2024 PARA REGULARIZAÇÃO DA BASE, NIVELAMENTO, DRENAGEM E ESTABILIDADE DO CAMPO</t>
  </si>
</sst>
</file>

<file path=xl/styles.xml><?xml version="1.0" encoding="utf-8"?>
<styleSheet xmlns="http://schemas.openxmlformats.org/spreadsheetml/2006/main">
  <numFmts count="8">
    <numFmt numFmtId="43" formatCode="_-* #,##0.00_-;\-* #,##0.00_-;_-* &quot;-&quot;??_-;_-@_-"/>
    <numFmt numFmtId="176" formatCode="_(&quot;R$ &quot;* #,##0.00_);_(&quot;R$ &quot;* \(#,##0.00\);_(&quot;R$ &quot;* &quot;-&quot;??_);_(@_)"/>
    <numFmt numFmtId="177" formatCode="_(* #,##0.00_);_(* \(#,##0.00\);_(* &quot;-&quot;??_);_(@_)"/>
    <numFmt numFmtId="182" formatCode="&quot;R$ &quot;#,##0.00"/>
    <numFmt numFmtId="186" formatCode="General;General;"/>
    <numFmt numFmtId="187" formatCode="[$-F800]dddd\,\ mmmm\ dd\,\ yyyy"/>
    <numFmt numFmtId="188" formatCode="dd\ &quot;de&quot;\ mmmm\ &quot;de&quot;\ yyyy"/>
    <numFmt numFmtId="193" formatCode="#,##0.0000"/>
  </numFmts>
  <fonts count="26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12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12" fillId="0" borderId="0"/>
    <xf numFmtId="9" fontId="1" fillId="0" borderId="0" applyFont="0" applyFill="0" applyBorder="0" applyAlignment="0" applyProtection="0"/>
    <xf numFmtId="177" fontId="1" fillId="0" borderId="0" applyFont="0" applyFill="0" applyBorder="0" applyAlignment="0" applyProtection="0"/>
  </cellStyleXfs>
  <cellXfs count="281">
    <xf numFmtId="0" fontId="0" fillId="0" borderId="0" xfId="0"/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76" fontId="5" fillId="0" borderId="0" xfId="1" applyFont="1" applyAlignment="1">
      <alignment horizontal="center" vertical="center"/>
    </xf>
    <xf numFmtId="0" fontId="8" fillId="0" borderId="0" xfId="0" quotePrefix="1" applyFont="1"/>
    <xf numFmtId="0" fontId="10" fillId="2" borderId="0" xfId="0" applyFont="1" applyFill="1" applyBorder="1" applyAlignment="1">
      <alignment wrapText="1"/>
    </xf>
    <xf numFmtId="0" fontId="0" fillId="2" borderId="0" xfId="0" applyFill="1" applyBorder="1"/>
    <xf numFmtId="0" fontId="0" fillId="2" borderId="0" xfId="0" applyFill="1" applyBorder="1" applyAlignment="1">
      <alignment wrapText="1"/>
    </xf>
    <xf numFmtId="0" fontId="0" fillId="2" borderId="1" xfId="0" applyFill="1" applyBorder="1"/>
    <xf numFmtId="0" fontId="10" fillId="2" borderId="2" xfId="0" applyFont="1" applyFill="1" applyBorder="1" applyAlignment="1">
      <alignment vertical="center"/>
    </xf>
    <xf numFmtId="176" fontId="3" fillId="2" borderId="2" xfId="1" applyFont="1" applyFill="1" applyBorder="1" applyAlignment="1">
      <alignment vertical="center"/>
    </xf>
    <xf numFmtId="0" fontId="0" fillId="2" borderId="3" xfId="0" applyFill="1" applyBorder="1" applyAlignment="1"/>
    <xf numFmtId="0" fontId="0" fillId="2" borderId="0" xfId="0" applyFill="1" applyBorder="1" applyAlignment="1"/>
    <xf numFmtId="0" fontId="0" fillId="2" borderId="1" xfId="0" applyFill="1" applyBorder="1" applyAlignment="1"/>
    <xf numFmtId="0" fontId="0" fillId="2" borderId="3" xfId="0" applyFill="1" applyBorder="1"/>
    <xf numFmtId="4" fontId="0" fillId="0" borderId="0" xfId="0" applyNumberFormat="1"/>
    <xf numFmtId="0" fontId="5" fillId="0" borderId="0" xfId="0" applyFont="1" applyBorder="1"/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0" fillId="0" borderId="0" xfId="0" applyBorder="1" applyAlignment="1">
      <alignment vertical="center"/>
    </xf>
    <xf numFmtId="0" fontId="12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3" fillId="0" borderId="3" xfId="3" applyFont="1" applyBorder="1" applyProtection="1"/>
    <xf numFmtId="0" fontId="3" fillId="0" borderId="0" xfId="3" applyFont="1" applyBorder="1" applyProtection="1"/>
    <xf numFmtId="0" fontId="3" fillId="0" borderId="1" xfId="3" applyFont="1" applyBorder="1" applyProtection="1"/>
    <xf numFmtId="0" fontId="10" fillId="0" borderId="3" xfId="4" applyFont="1" applyBorder="1" applyAlignment="1" applyProtection="1">
      <alignment horizontal="left" vertical="top"/>
    </xf>
    <xf numFmtId="0" fontId="10" fillId="0" borderId="0" xfId="4" applyFont="1" applyBorder="1" applyAlignment="1" applyProtection="1">
      <alignment horizontal="left" vertical="top"/>
    </xf>
    <xf numFmtId="0" fontId="10" fillId="0" borderId="3" xfId="3" applyFont="1" applyBorder="1" applyProtection="1"/>
    <xf numFmtId="0" fontId="10" fillId="0" borderId="0" xfId="3" applyFont="1" applyBorder="1" applyProtection="1"/>
    <xf numFmtId="0" fontId="10" fillId="0" borderId="1" xfId="3" applyFont="1" applyBorder="1" applyProtection="1"/>
    <xf numFmtId="0" fontId="16" fillId="0" borderId="6" xfId="3" applyFont="1" applyBorder="1" applyAlignment="1" applyProtection="1">
      <alignment horizontal="center" vertical="center"/>
    </xf>
    <xf numFmtId="10" fontId="16" fillId="3" borderId="6" xfId="3" applyNumberFormat="1" applyFont="1" applyFill="1" applyBorder="1" applyAlignment="1" applyProtection="1">
      <alignment horizontal="center" vertical="center"/>
      <protection locked="0"/>
    </xf>
    <xf numFmtId="4" fontId="15" fillId="0" borderId="6" xfId="3" applyNumberFormat="1" applyFont="1" applyFill="1" applyBorder="1" applyAlignment="1" applyProtection="1">
      <alignment horizontal="center" vertical="center"/>
    </xf>
    <xf numFmtId="10" fontId="16" fillId="0" borderId="6" xfId="3" applyNumberFormat="1" applyFont="1" applyFill="1" applyBorder="1" applyAlignment="1" applyProtection="1">
      <alignment horizontal="center" vertical="center"/>
    </xf>
    <xf numFmtId="10" fontId="16" fillId="0" borderId="7" xfId="3" applyNumberFormat="1" applyFont="1" applyFill="1" applyBorder="1" applyAlignment="1" applyProtection="1">
      <alignment horizontal="center" vertical="center"/>
    </xf>
    <xf numFmtId="10" fontId="16" fillId="0" borderId="6" xfId="3" applyNumberFormat="1" applyFont="1" applyFill="1" applyBorder="1" applyAlignment="1" applyProtection="1">
      <alignment horizontal="center" vertical="center" wrapText="1"/>
    </xf>
    <xf numFmtId="10" fontId="16" fillId="0" borderId="7" xfId="3" applyNumberFormat="1" applyFont="1" applyFill="1" applyBorder="1" applyAlignment="1" applyProtection="1">
      <alignment horizontal="center" vertical="center" wrapText="1"/>
    </xf>
    <xf numFmtId="0" fontId="16" fillId="0" borderId="6" xfId="3" applyFont="1" applyFill="1" applyBorder="1" applyAlignment="1" applyProtection="1">
      <alignment horizontal="center" vertical="center" wrapText="1"/>
    </xf>
    <xf numFmtId="4" fontId="15" fillId="0" borderId="6" xfId="3" applyNumberFormat="1" applyFont="1" applyFill="1" applyBorder="1" applyAlignment="1" applyProtection="1">
      <alignment horizontal="center" vertical="center" wrapText="1"/>
    </xf>
    <xf numFmtId="0" fontId="15" fillId="4" borderId="6" xfId="3" applyFont="1" applyFill="1" applyBorder="1" applyAlignment="1" applyProtection="1">
      <alignment horizontal="center" vertical="center" wrapText="1"/>
    </xf>
    <xf numFmtId="10" fontId="15" fillId="4" borderId="6" xfId="3" applyNumberFormat="1" applyFont="1" applyFill="1" applyBorder="1" applyAlignment="1" applyProtection="1">
      <alignment horizontal="center" vertical="center"/>
    </xf>
    <xf numFmtId="4" fontId="15" fillId="4" borderId="6" xfId="3" applyNumberFormat="1" applyFont="1" applyFill="1" applyBorder="1" applyAlignment="1" applyProtection="1">
      <alignment horizontal="center" vertical="center" wrapText="1"/>
    </xf>
    <xf numFmtId="0" fontId="3" fillId="0" borderId="3" xfId="3" applyFont="1" applyBorder="1" applyAlignment="1" applyProtection="1">
      <alignment horizontal="center" vertical="top"/>
    </xf>
    <xf numFmtId="0" fontId="3" fillId="0" borderId="0" xfId="3" applyFont="1" applyBorder="1" applyAlignment="1" applyProtection="1">
      <alignment horizontal="center" vertical="top"/>
    </xf>
    <xf numFmtId="0" fontId="3" fillId="0" borderId="1" xfId="3" applyFont="1" applyBorder="1" applyAlignment="1" applyProtection="1">
      <alignment horizontal="center" vertical="top"/>
    </xf>
    <xf numFmtId="0" fontId="20" fillId="0" borderId="3" xfId="3" applyFont="1" applyBorder="1" applyAlignment="1" applyProtection="1">
      <alignment horizontal="center" vertical="top"/>
    </xf>
    <xf numFmtId="0" fontId="20" fillId="0" borderId="0" xfId="3" applyFont="1" applyBorder="1" applyAlignment="1" applyProtection="1">
      <alignment horizontal="center" vertical="top"/>
    </xf>
    <xf numFmtId="0" fontId="20" fillId="0" borderId="1" xfId="3" applyFont="1" applyBorder="1" applyAlignment="1" applyProtection="1">
      <alignment horizontal="center" vertical="top"/>
    </xf>
    <xf numFmtId="188" fontId="3" fillId="0" borderId="0" xfId="3" applyNumberFormat="1" applyFont="1" applyBorder="1" applyAlignment="1" applyProtection="1"/>
    <xf numFmtId="0" fontId="10" fillId="0" borderId="8" xfId="3" applyFont="1" applyBorder="1" applyAlignment="1" applyProtection="1">
      <alignment horizontal="left"/>
    </xf>
    <xf numFmtId="0" fontId="3" fillId="0" borderId="8" xfId="3" applyFont="1" applyBorder="1" applyProtection="1"/>
    <xf numFmtId="0" fontId="3" fillId="0" borderId="9" xfId="3" applyFont="1" applyBorder="1" applyProtection="1"/>
    <xf numFmtId="0" fontId="16" fillId="0" borderId="0" xfId="3" applyFont="1" applyBorder="1" applyProtection="1"/>
    <xf numFmtId="0" fontId="10" fillId="0" borderId="10" xfId="4" applyFont="1" applyBorder="1" applyAlignment="1" applyProtection="1">
      <alignment horizontal="left" vertical="top"/>
    </xf>
    <xf numFmtId="0" fontId="16" fillId="0" borderId="11" xfId="3" applyFont="1" applyBorder="1" applyProtection="1"/>
    <xf numFmtId="0" fontId="16" fillId="0" borderId="12" xfId="3" applyFont="1" applyBorder="1" applyProtection="1"/>
    <xf numFmtId="0" fontId="10" fillId="2" borderId="0" xfId="0" applyFont="1" applyFill="1" applyBorder="1"/>
    <xf numFmtId="43" fontId="0" fillId="0" borderId="0" xfId="0" applyNumberFormat="1"/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vertical="center" wrapText="1"/>
    </xf>
    <xf numFmtId="0" fontId="12" fillId="2" borderId="0" xfId="0" applyFont="1" applyFill="1" applyBorder="1"/>
    <xf numFmtId="0" fontId="3" fillId="2" borderId="0" xfId="0" applyFont="1" applyFill="1" applyBorder="1"/>
    <xf numFmtId="0" fontId="14" fillId="2" borderId="0" xfId="0" applyFont="1" applyFill="1" applyBorder="1"/>
    <xf numFmtId="43" fontId="5" fillId="0" borderId="0" xfId="0" applyNumberFormat="1" applyFont="1"/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justify" vertical="center" wrapText="1"/>
    </xf>
    <xf numFmtId="0" fontId="22" fillId="0" borderId="6" xfId="0" applyFont="1" applyBorder="1" applyAlignment="1">
      <alignment horizontal="center" vertical="center" wrapText="1"/>
    </xf>
    <xf numFmtId="2" fontId="22" fillId="0" borderId="6" xfId="6" applyNumberFormat="1" applyFont="1" applyFill="1" applyBorder="1" applyAlignment="1">
      <alignment horizontal="center" vertical="center" wrapText="1"/>
    </xf>
    <xf numFmtId="193" fontId="22" fillId="0" borderId="6" xfId="0" applyNumberFormat="1" applyFont="1" applyBorder="1" applyAlignment="1">
      <alignment horizontal="center" vertical="center" wrapText="1"/>
    </xf>
    <xf numFmtId="176" fontId="22" fillId="0" borderId="6" xfId="1" applyFont="1" applyBorder="1" applyAlignment="1">
      <alignment horizontal="center" vertical="center" wrapText="1"/>
    </xf>
    <xf numFmtId="176" fontId="24" fillId="0" borderId="7" xfId="1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2" fillId="0" borderId="3" xfId="0" applyFont="1" applyBorder="1"/>
    <xf numFmtId="0" fontId="22" fillId="0" borderId="0" xfId="0" applyFont="1" applyBorder="1"/>
    <xf numFmtId="0" fontId="22" fillId="0" borderId="1" xfId="0" applyFont="1" applyBorder="1"/>
    <xf numFmtId="0" fontId="22" fillId="0" borderId="3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0" xfId="0" applyFont="1" applyBorder="1" applyAlignment="1">
      <alignment vertical="center"/>
    </xf>
    <xf numFmtId="0" fontId="22" fillId="0" borderId="11" xfId="0" applyFont="1" applyBorder="1"/>
    <xf numFmtId="0" fontId="22" fillId="0" borderId="11" xfId="0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6" fillId="6" borderId="3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 wrapText="1"/>
    </xf>
    <xf numFmtId="2" fontId="22" fillId="6" borderId="0" xfId="6" applyNumberFormat="1" applyFont="1" applyFill="1" applyBorder="1" applyAlignment="1">
      <alignment horizontal="center" vertical="center" wrapText="1"/>
    </xf>
    <xf numFmtId="4" fontId="22" fillId="6" borderId="0" xfId="0" applyNumberFormat="1" applyFont="1" applyFill="1" applyBorder="1" applyAlignment="1">
      <alignment horizontal="center" vertical="center" wrapText="1"/>
    </xf>
    <xf numFmtId="176" fontId="22" fillId="6" borderId="0" xfId="1" applyFont="1" applyFill="1" applyBorder="1" applyAlignment="1">
      <alignment horizontal="center" vertical="center" wrapText="1"/>
    </xf>
    <xf numFmtId="176" fontId="23" fillId="6" borderId="1" xfId="1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182" fontId="13" fillId="7" borderId="21" xfId="0" applyNumberFormat="1" applyFont="1" applyFill="1" applyBorder="1" applyAlignment="1">
      <alignment vertical="center" wrapText="1"/>
    </xf>
    <xf numFmtId="49" fontId="13" fillId="7" borderId="6" xfId="0" applyNumberFormat="1" applyFont="1" applyFill="1" applyBorder="1" applyAlignment="1">
      <alignment horizontal="center" vertical="center" wrapText="1"/>
    </xf>
    <xf numFmtId="10" fontId="13" fillId="7" borderId="6" xfId="0" applyNumberFormat="1" applyFont="1" applyFill="1" applyBorder="1" applyAlignment="1">
      <alignment vertical="center" wrapText="1"/>
    </xf>
    <xf numFmtId="49" fontId="13" fillId="7" borderId="21" xfId="0" applyNumberFormat="1" applyFont="1" applyFill="1" applyBorder="1" applyAlignment="1">
      <alignment horizontal="center" vertical="center" wrapText="1"/>
    </xf>
    <xf numFmtId="49" fontId="11" fillId="5" borderId="6" xfId="0" applyNumberFormat="1" applyFont="1" applyFill="1" applyBorder="1" applyAlignment="1">
      <alignment horizontal="center" vertical="center" wrapText="1"/>
    </xf>
    <xf numFmtId="176" fontId="3" fillId="5" borderId="6" xfId="1" applyFont="1" applyFill="1" applyBorder="1" applyAlignment="1">
      <alignment horizontal="center" vertical="center" wrapText="1"/>
    </xf>
    <xf numFmtId="10" fontId="11" fillId="5" borderId="6" xfId="0" applyNumberFormat="1" applyFont="1" applyFill="1" applyBorder="1" applyAlignment="1">
      <alignment horizontal="right" vertical="center" wrapText="1"/>
    </xf>
    <xf numFmtId="0" fontId="6" fillId="0" borderId="22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center"/>
    </xf>
    <xf numFmtId="0" fontId="22" fillId="0" borderId="11" xfId="0" applyFont="1" applyFill="1" applyBorder="1" applyAlignment="1">
      <alignment horizontal="center"/>
    </xf>
    <xf numFmtId="0" fontId="22" fillId="0" borderId="12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6" fontId="6" fillId="5" borderId="10" xfId="1" applyFont="1" applyFill="1" applyBorder="1" applyAlignment="1">
      <alignment horizontal="center" vertical="center" wrapText="1"/>
    </xf>
    <xf numFmtId="176" fontId="6" fillId="5" borderId="12" xfId="1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left" vertical="center" wrapText="1"/>
    </xf>
    <xf numFmtId="0" fontId="6" fillId="0" borderId="30" xfId="0" applyFont="1" applyFill="1" applyBorder="1" applyAlignment="1">
      <alignment horizontal="left" vertical="center" wrapText="1"/>
    </xf>
    <xf numFmtId="0" fontId="6" fillId="0" borderId="31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right" vertical="center" wrapText="1"/>
    </xf>
    <xf numFmtId="0" fontId="6" fillId="0" borderId="11" xfId="0" applyFont="1" applyBorder="1" applyAlignment="1">
      <alignment horizontal="right" vertical="center" wrapText="1"/>
    </xf>
    <xf numFmtId="0" fontId="6" fillId="0" borderId="12" xfId="0" applyFont="1" applyBorder="1" applyAlignment="1">
      <alignment horizontal="right" vertical="center" wrapText="1"/>
    </xf>
    <xf numFmtId="0" fontId="22" fillId="0" borderId="0" xfId="0" applyFont="1" applyBorder="1" applyAlignment="1">
      <alignment horizontal="center" vertical="center"/>
    </xf>
    <xf numFmtId="0" fontId="6" fillId="0" borderId="24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6" borderId="27" xfId="0" applyFont="1" applyFill="1" applyBorder="1" applyAlignment="1">
      <alignment horizontal="justify" vertical="center" wrapText="1"/>
    </xf>
    <xf numFmtId="0" fontId="5" fillId="0" borderId="0" xfId="0" applyFont="1"/>
    <xf numFmtId="0" fontId="22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176" fontId="13" fillId="7" borderId="21" xfId="1" applyFont="1" applyFill="1" applyBorder="1" applyAlignment="1">
      <alignment vertical="center" wrapText="1"/>
    </xf>
    <xf numFmtId="176" fontId="13" fillId="7" borderId="38" xfId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10" fontId="3" fillId="5" borderId="6" xfId="5" applyNumberFormat="1" applyFont="1" applyFill="1" applyBorder="1" applyAlignment="1">
      <alignment horizontal="right" vertical="center"/>
    </xf>
    <xf numFmtId="10" fontId="3" fillId="5" borderId="7" xfId="5" applyNumberFormat="1" applyFont="1" applyFill="1" applyBorder="1" applyAlignment="1">
      <alignment horizontal="right" vertical="center"/>
    </xf>
    <xf numFmtId="176" fontId="3" fillId="5" borderId="6" xfId="1" applyFont="1" applyFill="1" applyBorder="1" applyAlignment="1">
      <alignment horizontal="center" vertical="center"/>
    </xf>
    <xf numFmtId="176" fontId="3" fillId="5" borderId="7" xfId="1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10" fontId="13" fillId="7" borderId="6" xfId="0" applyNumberFormat="1" applyFont="1" applyFill="1" applyBorder="1" applyAlignment="1">
      <alignment vertical="center" wrapText="1"/>
    </xf>
    <xf numFmtId="10" fontId="13" fillId="7" borderId="7" xfId="0" applyNumberFormat="1" applyFont="1" applyFill="1" applyBorder="1" applyAlignment="1">
      <alignment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9" fillId="7" borderId="13" xfId="0" applyFont="1" applyFill="1" applyBorder="1" applyAlignment="1">
      <alignment horizontal="center"/>
    </xf>
    <xf numFmtId="0" fontId="9" fillId="7" borderId="14" xfId="0" applyFont="1" applyFill="1" applyBorder="1" applyAlignment="1">
      <alignment horizontal="center"/>
    </xf>
    <xf numFmtId="0" fontId="9" fillId="7" borderId="15" xfId="0" applyFont="1" applyFill="1" applyBorder="1" applyAlignment="1">
      <alignment horizontal="center"/>
    </xf>
    <xf numFmtId="0" fontId="10" fillId="7" borderId="16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left" vertical="center"/>
    </xf>
    <xf numFmtId="0" fontId="10" fillId="2" borderId="32" xfId="0" applyFont="1" applyFill="1" applyBorder="1" applyAlignment="1">
      <alignment horizontal="left" vertical="center"/>
    </xf>
    <xf numFmtId="0" fontId="10" fillId="2" borderId="33" xfId="0" applyFont="1" applyFill="1" applyBorder="1" applyAlignment="1">
      <alignment horizontal="left" vertical="center"/>
    </xf>
    <xf numFmtId="0" fontId="10" fillId="2" borderId="34" xfId="0" applyFont="1" applyFill="1" applyBorder="1" applyAlignment="1">
      <alignment horizontal="left" vertical="center"/>
    </xf>
    <xf numFmtId="0" fontId="10" fillId="2" borderId="35" xfId="0" applyFont="1" applyFill="1" applyBorder="1" applyAlignment="1">
      <alignment horizontal="left" vertical="center" wrapText="1"/>
    </xf>
    <xf numFmtId="0" fontId="10" fillId="2" borderId="36" xfId="0" applyFont="1" applyFill="1" applyBorder="1" applyAlignment="1">
      <alignment horizontal="left" vertical="center" wrapText="1"/>
    </xf>
    <xf numFmtId="0" fontId="10" fillId="2" borderId="3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37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/>
    </xf>
    <xf numFmtId="0" fontId="10" fillId="0" borderId="28" xfId="3" applyFont="1" applyBorder="1" applyAlignment="1" applyProtection="1">
      <alignment horizontal="center" vertical="center"/>
    </xf>
    <xf numFmtId="0" fontId="10" fillId="0" borderId="4" xfId="3" applyFont="1" applyBorder="1" applyAlignment="1" applyProtection="1">
      <alignment horizontal="center" vertical="center"/>
    </xf>
    <xf numFmtId="0" fontId="10" fillId="0" borderId="3" xfId="3" applyFont="1" applyBorder="1" applyAlignment="1" applyProtection="1">
      <alignment horizontal="center" vertical="center"/>
    </xf>
    <xf numFmtId="0" fontId="10" fillId="0" borderId="0" xfId="3" applyFont="1" applyBorder="1" applyAlignment="1" applyProtection="1">
      <alignment horizontal="center" vertical="center"/>
    </xf>
    <xf numFmtId="0" fontId="10" fillId="0" borderId="3" xfId="4" applyFont="1" applyBorder="1" applyAlignment="1" applyProtection="1">
      <alignment horizontal="left" vertical="top"/>
    </xf>
    <xf numFmtId="0" fontId="10" fillId="0" borderId="52" xfId="4" applyFont="1" applyBorder="1" applyAlignment="1" applyProtection="1">
      <alignment horizontal="left" vertical="top"/>
    </xf>
    <xf numFmtId="0" fontId="10" fillId="0" borderId="50" xfId="4" applyFont="1" applyBorder="1" applyAlignment="1" applyProtection="1">
      <alignment horizontal="left" vertical="top"/>
    </xf>
    <xf numFmtId="0" fontId="10" fillId="0" borderId="0" xfId="4" applyFont="1" applyBorder="1" applyAlignment="1" applyProtection="1">
      <alignment horizontal="left" vertical="top"/>
    </xf>
    <xf numFmtId="0" fontId="10" fillId="0" borderId="1" xfId="4" applyFont="1" applyBorder="1" applyAlignment="1" applyProtection="1">
      <alignment horizontal="left" vertical="top"/>
    </xf>
    <xf numFmtId="0" fontId="3" fillId="0" borderId="40" xfId="3" applyFont="1" applyFill="1" applyBorder="1" applyAlignment="1" applyProtection="1">
      <alignment horizontal="left" vertical="top" wrapText="1"/>
    </xf>
    <xf numFmtId="0" fontId="3" fillId="0" borderId="44" xfId="3" applyFont="1" applyFill="1" applyBorder="1" applyAlignment="1" applyProtection="1">
      <alignment horizontal="left" vertical="top" wrapText="1"/>
    </xf>
    <xf numFmtId="49" fontId="3" fillId="0" borderId="51" xfId="3" applyNumberFormat="1" applyFont="1" applyFill="1" applyBorder="1" applyAlignment="1" applyProtection="1">
      <alignment horizontal="left" vertical="top" wrapText="1"/>
    </xf>
    <xf numFmtId="0" fontId="3" fillId="0" borderId="27" xfId="3" applyNumberFormat="1" applyFont="1" applyFill="1" applyBorder="1" applyAlignment="1" applyProtection="1">
      <alignment horizontal="left" vertical="top" wrapText="1"/>
    </xf>
    <xf numFmtId="0" fontId="3" fillId="0" borderId="41" xfId="3" applyNumberFormat="1" applyFont="1" applyFill="1" applyBorder="1" applyAlignment="1" applyProtection="1">
      <alignment horizontal="left" vertical="top" wrapText="1"/>
    </xf>
    <xf numFmtId="0" fontId="12" fillId="0" borderId="49" xfId="2" applyNumberFormat="1" applyFont="1" applyFill="1" applyBorder="1" applyAlignment="1" applyProtection="1">
      <alignment horizontal="left" wrapText="1"/>
    </xf>
    <xf numFmtId="0" fontId="12" fillId="0" borderId="46" xfId="2" applyNumberFormat="1" applyFont="1" applyFill="1" applyBorder="1" applyAlignment="1" applyProtection="1">
      <alignment horizontal="left" wrapText="1"/>
    </xf>
    <xf numFmtId="0" fontId="12" fillId="0" borderId="48" xfId="2" applyNumberFormat="1" applyFont="1" applyFill="1" applyBorder="1" applyAlignment="1" applyProtection="1">
      <alignment horizontal="left" wrapText="1"/>
    </xf>
    <xf numFmtId="176" fontId="12" fillId="3" borderId="40" xfId="2" applyFont="1" applyFill="1" applyBorder="1" applyAlignment="1" applyProtection="1">
      <alignment horizontal="left"/>
      <protection locked="0"/>
    </xf>
    <xf numFmtId="176" fontId="12" fillId="3" borderId="27" xfId="2" applyFont="1" applyFill="1" applyBorder="1" applyAlignment="1" applyProtection="1">
      <alignment horizontal="left"/>
      <protection locked="0"/>
    </xf>
    <xf numFmtId="176" fontId="12" fillId="3" borderId="44" xfId="2" applyFont="1" applyFill="1" applyBorder="1" applyAlignment="1" applyProtection="1">
      <alignment horizontal="left"/>
      <protection locked="0"/>
    </xf>
    <xf numFmtId="0" fontId="3" fillId="0" borderId="51" xfId="3" applyFont="1" applyFill="1" applyBorder="1" applyAlignment="1" applyProtection="1">
      <alignment horizontal="center" vertical="top" wrapText="1"/>
    </xf>
    <xf numFmtId="0" fontId="3" fillId="0" borderId="41" xfId="3" applyFont="1" applyFill="1" applyBorder="1" applyAlignment="1" applyProtection="1">
      <alignment horizontal="center" vertical="top" wrapText="1"/>
    </xf>
    <xf numFmtId="0" fontId="12" fillId="0" borderId="19" xfId="3" applyFont="1" applyFill="1" applyBorder="1" applyAlignment="1" applyProtection="1">
      <alignment horizontal="left" wrapText="1"/>
    </xf>
    <xf numFmtId="0" fontId="12" fillId="0" borderId="6" xfId="3" applyFont="1" applyFill="1" applyBorder="1" applyAlignment="1" applyProtection="1">
      <alignment horizontal="left" wrapText="1"/>
    </xf>
    <xf numFmtId="10" fontId="12" fillId="3" borderId="6" xfId="3" applyNumberFormat="1" applyFont="1" applyFill="1" applyBorder="1" applyAlignment="1" applyProtection="1">
      <alignment horizontal="center"/>
      <protection locked="0"/>
    </xf>
    <xf numFmtId="10" fontId="12" fillId="3" borderId="7" xfId="3" applyNumberFormat="1" applyFont="1" applyFill="1" applyBorder="1" applyAlignment="1" applyProtection="1">
      <alignment horizontal="center"/>
      <protection locked="0"/>
    </xf>
    <xf numFmtId="0" fontId="12" fillId="0" borderId="19" xfId="3" applyFont="1" applyFill="1" applyBorder="1" applyAlignment="1" applyProtection="1">
      <alignment horizontal="left"/>
    </xf>
    <xf numFmtId="0" fontId="12" fillId="0" borderId="6" xfId="3" applyFont="1" applyFill="1" applyBorder="1" applyAlignment="1" applyProtection="1">
      <alignment horizontal="left"/>
    </xf>
    <xf numFmtId="0" fontId="15" fillId="0" borderId="35" xfId="3" applyFont="1" applyBorder="1" applyAlignment="1" applyProtection="1">
      <alignment horizontal="center" vertical="center"/>
    </xf>
    <xf numFmtId="0" fontId="15" fillId="0" borderId="8" xfId="3" applyFont="1" applyBorder="1" applyAlignment="1" applyProtection="1">
      <alignment horizontal="center" vertical="center"/>
    </xf>
    <xf numFmtId="0" fontId="15" fillId="0" borderId="36" xfId="3" applyFont="1" applyBorder="1" applyAlignment="1" applyProtection="1">
      <alignment horizontal="center" vertical="center"/>
    </xf>
    <xf numFmtId="0" fontId="15" fillId="0" borderId="40" xfId="3" applyFont="1" applyBorder="1" applyAlignment="1" applyProtection="1">
      <alignment horizontal="center" vertical="center"/>
    </xf>
    <xf numFmtId="0" fontId="15" fillId="0" borderId="27" xfId="3" applyFont="1" applyBorder="1" applyAlignment="1" applyProtection="1">
      <alignment horizontal="center" vertical="center"/>
    </xf>
    <xf numFmtId="0" fontId="15" fillId="0" borderId="44" xfId="3" applyFont="1" applyBorder="1" applyAlignment="1" applyProtection="1">
      <alignment horizontal="center" vertical="center"/>
    </xf>
    <xf numFmtId="0" fontId="15" fillId="0" borderId="45" xfId="3" applyFont="1" applyBorder="1" applyAlignment="1" applyProtection="1">
      <alignment horizontal="center" vertical="center"/>
    </xf>
    <xf numFmtId="0" fontId="15" fillId="0" borderId="46" xfId="3" applyFont="1" applyBorder="1" applyAlignment="1" applyProtection="1">
      <alignment horizontal="center" vertical="center"/>
    </xf>
    <xf numFmtId="4" fontId="15" fillId="0" borderId="45" xfId="3" applyNumberFormat="1" applyFont="1" applyFill="1" applyBorder="1" applyAlignment="1" applyProtection="1">
      <alignment horizontal="center" vertical="center" wrapText="1"/>
    </xf>
    <xf numFmtId="4" fontId="15" fillId="0" borderId="46" xfId="3" applyNumberFormat="1" applyFont="1" applyFill="1" applyBorder="1" applyAlignment="1" applyProtection="1">
      <alignment horizontal="center" vertical="center" wrapText="1"/>
    </xf>
    <xf numFmtId="0" fontId="15" fillId="0" borderId="45" xfId="3" applyFont="1" applyFill="1" applyBorder="1" applyAlignment="1" applyProtection="1">
      <alignment horizontal="center" vertical="center"/>
    </xf>
    <xf numFmtId="0" fontId="15" fillId="0" borderId="46" xfId="3" applyFont="1" applyFill="1" applyBorder="1" applyAlignment="1" applyProtection="1">
      <alignment horizontal="center" vertical="center"/>
    </xf>
    <xf numFmtId="0" fontId="10" fillId="0" borderId="47" xfId="3" applyFont="1" applyFill="1" applyBorder="1" applyAlignment="1" applyProtection="1">
      <alignment horizontal="center" vertical="center"/>
    </xf>
    <xf numFmtId="0" fontId="10" fillId="0" borderId="48" xfId="3" applyFont="1" applyFill="1" applyBorder="1" applyAlignment="1" applyProtection="1">
      <alignment horizontal="center" vertical="center"/>
    </xf>
    <xf numFmtId="0" fontId="3" fillId="0" borderId="26" xfId="3" applyFont="1" applyBorder="1" applyAlignment="1" applyProtection="1">
      <alignment horizontal="left" vertical="center" wrapText="1"/>
    </xf>
    <xf numFmtId="0" fontId="3" fillId="0" borderId="22" xfId="3" applyFont="1" applyBorder="1" applyAlignment="1" applyProtection="1">
      <alignment horizontal="left" vertical="center" wrapText="1"/>
    </xf>
    <xf numFmtId="0" fontId="3" fillId="0" borderId="42" xfId="3" applyFont="1" applyBorder="1" applyAlignment="1" applyProtection="1">
      <alignment horizontal="left" vertical="center" wrapText="1"/>
    </xf>
    <xf numFmtId="0" fontId="3" fillId="0" borderId="26" xfId="3" applyFont="1" applyBorder="1" applyAlignment="1" applyProtection="1">
      <alignment horizontal="left" vertical="center"/>
    </xf>
    <xf numFmtId="0" fontId="3" fillId="0" borderId="22" xfId="3" applyFont="1" applyBorder="1" applyAlignment="1" applyProtection="1">
      <alignment horizontal="left" vertical="center"/>
    </xf>
    <xf numFmtId="0" fontId="3" fillId="0" borderId="42" xfId="3" applyFont="1" applyBorder="1" applyAlignment="1" applyProtection="1">
      <alignment horizontal="left" vertical="center"/>
    </xf>
    <xf numFmtId="0" fontId="15" fillId="4" borderId="26" xfId="3" applyFont="1" applyFill="1" applyBorder="1" applyAlignment="1" applyProtection="1">
      <alignment horizontal="left" vertical="center" wrapText="1"/>
    </xf>
    <xf numFmtId="0" fontId="15" fillId="4" borderId="22" xfId="3" applyFont="1" applyFill="1" applyBorder="1" applyAlignment="1" applyProtection="1">
      <alignment horizontal="left" vertical="center" wrapText="1"/>
    </xf>
    <xf numFmtId="0" fontId="15" fillId="4" borderId="42" xfId="3" applyFont="1" applyFill="1" applyBorder="1" applyAlignment="1" applyProtection="1">
      <alignment horizontal="left" vertical="center" wrapText="1"/>
    </xf>
    <xf numFmtId="2" fontId="17" fillId="4" borderId="43" xfId="3" applyNumberFormat="1" applyFont="1" applyFill="1" applyBorder="1" applyAlignment="1" applyProtection="1">
      <alignment horizontal="center" vertical="center"/>
    </xf>
    <xf numFmtId="2" fontId="17" fillId="4" borderId="22" xfId="3" applyNumberFormat="1" applyFont="1" applyFill="1" applyBorder="1" applyAlignment="1" applyProtection="1">
      <alignment horizontal="center" vertical="center"/>
    </xf>
    <xf numFmtId="2" fontId="17" fillId="4" borderId="23" xfId="3" applyNumberFormat="1" applyFont="1" applyFill="1" applyBorder="1" applyAlignment="1" applyProtection="1">
      <alignment horizontal="center" vertical="center"/>
    </xf>
    <xf numFmtId="0" fontId="3" fillId="0" borderId="3" xfId="3" applyFont="1" applyBorder="1" applyAlignment="1" applyProtection="1">
      <alignment horizontal="center" vertical="center"/>
    </xf>
    <xf numFmtId="0" fontId="3" fillId="0" borderId="0" xfId="3" applyFont="1" applyBorder="1" applyAlignment="1" applyProtection="1">
      <alignment horizontal="center" vertical="center"/>
    </xf>
    <xf numFmtId="0" fontId="3" fillId="0" borderId="1" xfId="3" applyFont="1" applyBorder="1" applyAlignment="1" applyProtection="1">
      <alignment horizontal="center" vertical="center"/>
    </xf>
    <xf numFmtId="0" fontId="18" fillId="0" borderId="0" xfId="0" applyFont="1" applyBorder="1" applyAlignment="1" applyProtection="1">
      <alignment horizontal="right" vertical="center"/>
    </xf>
    <xf numFmtId="0" fontId="19" fillId="0" borderId="0" xfId="0" applyFont="1" applyBorder="1" applyAlignment="1" applyProtection="1">
      <alignment horizontal="center"/>
    </xf>
    <xf numFmtId="0" fontId="18" fillId="0" borderId="0" xfId="0" quotePrefix="1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center" vertical="top"/>
    </xf>
    <xf numFmtId="0" fontId="21" fillId="0" borderId="26" xfId="3" applyFont="1" applyBorder="1" applyAlignment="1" applyProtection="1">
      <alignment horizontal="center" vertical="center" wrapText="1"/>
    </xf>
    <xf numFmtId="0" fontId="21" fillId="0" borderId="22" xfId="3" applyFont="1" applyBorder="1" applyAlignment="1" applyProtection="1">
      <alignment horizontal="center" vertical="center" wrapText="1"/>
    </xf>
    <xf numFmtId="0" fontId="21" fillId="0" borderId="23" xfId="3" applyFont="1" applyBorder="1" applyAlignment="1" applyProtection="1">
      <alignment horizontal="center" vertical="center" wrapText="1"/>
    </xf>
    <xf numFmtId="49" fontId="3" fillId="3" borderId="26" xfId="3" applyNumberFormat="1" applyFont="1" applyFill="1" applyBorder="1" applyAlignment="1" applyProtection="1">
      <alignment horizontal="left" vertical="top" wrapText="1"/>
      <protection locked="0"/>
    </xf>
    <xf numFmtId="49" fontId="3" fillId="3" borderId="22" xfId="3" applyNumberFormat="1" applyFont="1" applyFill="1" applyBorder="1" applyAlignment="1" applyProtection="1">
      <alignment horizontal="left" vertical="top" wrapText="1"/>
      <protection locked="0"/>
    </xf>
    <xf numFmtId="49" fontId="3" fillId="3" borderId="23" xfId="3" applyNumberFormat="1" applyFont="1" applyFill="1" applyBorder="1" applyAlignment="1" applyProtection="1">
      <alignment horizontal="left" vertical="top" wrapText="1"/>
      <protection locked="0"/>
    </xf>
    <xf numFmtId="186" fontId="3" fillId="0" borderId="40" xfId="3" applyNumberFormat="1" applyFont="1" applyFill="1" applyBorder="1" applyAlignment="1" applyProtection="1">
      <alignment horizontal="left"/>
    </xf>
    <xf numFmtId="186" fontId="3" fillId="0" borderId="27" xfId="3" applyNumberFormat="1" applyFont="1" applyFill="1" applyBorder="1" applyAlignment="1" applyProtection="1">
      <alignment horizontal="left"/>
    </xf>
    <xf numFmtId="187" fontId="3" fillId="0" borderId="27" xfId="3" applyNumberFormat="1" applyFont="1" applyBorder="1" applyAlignment="1" applyProtection="1">
      <alignment horizontal="left"/>
    </xf>
    <xf numFmtId="187" fontId="3" fillId="0" borderId="41" xfId="3" applyNumberFormat="1" applyFont="1" applyBorder="1" applyAlignment="1" applyProtection="1">
      <alignment horizontal="left"/>
    </xf>
    <xf numFmtId="0" fontId="10" fillId="0" borderId="3" xfId="3" applyFont="1" applyBorder="1" applyAlignment="1" applyProtection="1">
      <alignment horizontal="left" vertical="center"/>
    </xf>
    <xf numFmtId="0" fontId="10" fillId="0" borderId="0" xfId="3" applyFont="1" applyBorder="1" applyAlignment="1" applyProtection="1">
      <alignment horizontal="left" vertical="center"/>
    </xf>
    <xf numFmtId="0" fontId="15" fillId="0" borderId="3" xfId="3" applyFont="1" applyBorder="1" applyAlignment="1" applyProtection="1">
      <alignment horizontal="left" vertical="center"/>
    </xf>
    <xf numFmtId="0" fontId="15" fillId="0" borderId="0" xfId="3" applyFont="1" applyBorder="1" applyAlignment="1" applyProtection="1">
      <alignment horizontal="left" vertical="center"/>
    </xf>
    <xf numFmtId="0" fontId="15" fillId="0" borderId="1" xfId="3" applyFont="1" applyBorder="1" applyAlignment="1" applyProtection="1">
      <alignment horizontal="left" vertical="center"/>
    </xf>
    <xf numFmtId="186" fontId="3" fillId="0" borderId="11" xfId="3" applyNumberFormat="1" applyFont="1" applyFill="1" applyBorder="1" applyAlignment="1" applyProtection="1">
      <alignment horizontal="left"/>
    </xf>
    <xf numFmtId="0" fontId="3" fillId="0" borderId="35" xfId="3" applyFont="1" applyBorder="1" applyAlignment="1" applyProtection="1">
      <alignment horizontal="center" vertical="center"/>
    </xf>
    <xf numFmtId="0" fontId="3" fillId="0" borderId="8" xfId="3" applyFont="1" applyBorder="1" applyAlignment="1" applyProtection="1">
      <alignment horizontal="center" vertical="center"/>
    </xf>
    <xf numFmtId="0" fontId="3" fillId="0" borderId="9" xfId="3" applyFont="1" applyBorder="1" applyAlignment="1" applyProtection="1">
      <alignment horizontal="center" vertical="center"/>
    </xf>
    <xf numFmtId="186" fontId="3" fillId="0" borderId="0" xfId="3" applyNumberFormat="1" applyFont="1" applyFill="1" applyBorder="1" applyAlignment="1" applyProtection="1">
      <alignment horizontal="left"/>
    </xf>
    <xf numFmtId="49" fontId="3" fillId="0" borderId="0" xfId="3" applyNumberFormat="1" applyFont="1" applyFill="1" applyBorder="1" applyAlignment="1" applyProtection="1">
      <alignment horizontal="left"/>
      <protection locked="0"/>
    </xf>
    <xf numFmtId="49" fontId="3" fillId="0" borderId="1" xfId="3" applyNumberFormat="1" applyFont="1" applyFill="1" applyBorder="1" applyAlignment="1" applyProtection="1">
      <alignment horizontal="left"/>
      <protection locked="0"/>
    </xf>
  </cellXfs>
  <cellStyles count="7">
    <cellStyle name="Moeda" xfId="1" builtinId="4"/>
    <cellStyle name="Moeda_Composicao BDI v2.1" xfId="2"/>
    <cellStyle name="Normal" xfId="0" builtinId="0"/>
    <cellStyle name="Normal 2" xfId="3"/>
    <cellStyle name="Normal_FICHA DE VERIFICAÇÃO PRELIMINAR - Plano R" xfId="4"/>
    <cellStyle name="Porcentagem" xfId="5" builtinId="5"/>
    <cellStyle name="Separador de milhares" xfId="6" builtinId="3"/>
  </cellStyles>
  <dxfs count="10">
    <dxf>
      <font>
        <color theme="0"/>
      </font>
      <fill>
        <patternFill patternType="none">
          <bgColor indexed="65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FF9E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ndense val="0"/>
        <extend val="0"/>
        <color indexed="17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FF9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272143</xdr:colOff>
      <xdr:row>0</xdr:row>
      <xdr:rowOff>66675</xdr:rowOff>
    </xdr:from>
    <xdr:to>
      <xdr:col>9</xdr:col>
      <xdr:colOff>1170213</xdr:colOff>
      <xdr:row>0</xdr:row>
      <xdr:rowOff>1006929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272143" y="66675"/>
          <a:ext cx="15484927" cy="9402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B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1400" b="1" i="0" u="sng" strike="noStrike" baseline="0">
              <a:solidFill>
                <a:srgbClr val="000000"/>
              </a:solidFill>
              <a:latin typeface="Arial"/>
              <a:cs typeface="Arial"/>
            </a:rPr>
            <a:t>PREFEITURA MUNICIPAL DE CRISTAIS/MG</a:t>
          </a:r>
        </a:p>
      </xdr:txBody>
    </xdr:sp>
    <xdr:clientData/>
  </xdr:twoCellAnchor>
  <xdr:twoCellAnchor editAs="oneCell">
    <xdr:from>
      <xdr:col>3</xdr:col>
      <xdr:colOff>1285875</xdr:colOff>
      <xdr:row>0</xdr:row>
      <xdr:rowOff>238125</xdr:rowOff>
    </xdr:from>
    <xdr:to>
      <xdr:col>3</xdr:col>
      <xdr:colOff>2914650</xdr:colOff>
      <xdr:row>0</xdr:row>
      <xdr:rowOff>1057275</xdr:rowOff>
    </xdr:to>
    <xdr:pic>
      <xdr:nvPicPr>
        <xdr:cNvPr id="22863" name="Imagem 2" descr="logo cristais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238125"/>
          <a:ext cx="1628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45720</xdr:rowOff>
    </xdr:from>
    <xdr:to>
      <xdr:col>6</xdr:col>
      <xdr:colOff>381000</xdr:colOff>
      <xdr:row>0</xdr:row>
      <xdr:rowOff>800100</xdr:rowOff>
    </xdr:to>
    <xdr:sp macro="" textlink="">
      <xdr:nvSpPr>
        <xdr:cNvPr id="6" name="Text Box 6"/>
        <xdr:cNvSpPr txBox="1">
          <a:spLocks noChangeArrowheads="1"/>
        </xdr:cNvSpPr>
      </xdr:nvSpPr>
      <xdr:spPr bwMode="auto">
        <a:xfrm>
          <a:off x="152400" y="45720"/>
          <a:ext cx="9829800" cy="754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t-B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PREFEITURA MUNICIPAL DE CRISTAIS/MG</a:t>
          </a:r>
        </a:p>
      </xdr:txBody>
    </xdr:sp>
    <xdr:clientData/>
  </xdr:twoCellAnchor>
  <xdr:twoCellAnchor editAs="oneCell">
    <xdr:from>
      <xdr:col>1</xdr:col>
      <xdr:colOff>657225</xdr:colOff>
      <xdr:row>0</xdr:row>
      <xdr:rowOff>123825</xdr:rowOff>
    </xdr:from>
    <xdr:to>
      <xdr:col>1</xdr:col>
      <xdr:colOff>1866900</xdr:colOff>
      <xdr:row>0</xdr:row>
      <xdr:rowOff>733425</xdr:rowOff>
    </xdr:to>
    <xdr:pic>
      <xdr:nvPicPr>
        <xdr:cNvPr id="23754" name="Imagem 2" descr="logo cristais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6850" y="123825"/>
          <a:ext cx="12096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27476008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1"/>
  <sheetViews>
    <sheetView showGridLines="0" showZeros="0" tabSelected="1" view="pageBreakPreview" topLeftCell="A10" zoomScale="70" zoomScaleSheetLayoutView="70" workbookViewId="0">
      <selection activeCell="D14" sqref="D14"/>
    </sheetView>
  </sheetViews>
  <sheetFormatPr defaultRowHeight="12.75"/>
  <cols>
    <col min="1" max="1" width="9.85546875" style="1" customWidth="1"/>
    <col min="2" max="3" width="14" style="1" customWidth="1"/>
    <col min="4" max="4" width="58" style="1" customWidth="1"/>
    <col min="5" max="5" width="60.5703125" style="1" customWidth="1"/>
    <col min="6" max="6" width="13.7109375" style="1" customWidth="1"/>
    <col min="7" max="7" width="17.7109375" style="1" customWidth="1"/>
    <col min="8" max="8" width="16.28515625" style="1" customWidth="1"/>
    <col min="9" max="9" width="17.5703125" style="1" customWidth="1"/>
    <col min="10" max="10" width="21.85546875" style="1" customWidth="1"/>
    <col min="11" max="11" width="15.28515625" style="1" bestFit="1" customWidth="1"/>
    <col min="12" max="13" width="10.42578125" style="1" bestFit="1" customWidth="1"/>
    <col min="14" max="16384" width="9.140625" style="1"/>
  </cols>
  <sheetData>
    <row r="1" spans="1:11" ht="92.25" customHeight="1" thickBot="1">
      <c r="A1" s="136"/>
      <c r="B1" s="137"/>
      <c r="C1" s="137"/>
      <c r="D1" s="137"/>
      <c r="E1" s="137"/>
      <c r="F1" s="137"/>
      <c r="G1" s="137"/>
      <c r="H1" s="137"/>
      <c r="I1" s="137"/>
      <c r="J1" s="138"/>
    </row>
    <row r="2" spans="1:11" ht="16.5" thickBot="1">
      <c r="A2" s="150" t="s">
        <v>5</v>
      </c>
      <c r="B2" s="151"/>
      <c r="C2" s="151"/>
      <c r="D2" s="151"/>
      <c r="E2" s="151"/>
      <c r="F2" s="151"/>
      <c r="G2" s="151"/>
      <c r="H2" s="151"/>
      <c r="I2" s="151"/>
      <c r="J2" s="152"/>
    </row>
    <row r="3" spans="1:11" ht="3.75" customHeight="1" thickBot="1">
      <c r="A3" s="122"/>
      <c r="B3" s="123"/>
      <c r="C3" s="123"/>
      <c r="D3" s="123"/>
      <c r="E3" s="123"/>
      <c r="F3" s="123"/>
      <c r="G3" s="123"/>
      <c r="H3" s="123"/>
      <c r="I3" s="123"/>
      <c r="J3" s="124"/>
    </row>
    <row r="4" spans="1:11" ht="20.100000000000001" customHeight="1" thickBot="1">
      <c r="A4" s="125" t="s">
        <v>7</v>
      </c>
      <c r="B4" s="126"/>
      <c r="C4" s="126"/>
      <c r="D4" s="126"/>
      <c r="E4" s="126"/>
      <c r="F4" s="126"/>
      <c r="G4" s="126"/>
      <c r="H4" s="126"/>
      <c r="I4" s="126"/>
      <c r="J4" s="127"/>
    </row>
    <row r="5" spans="1:11" ht="3.75" customHeight="1" thickBot="1">
      <c r="A5" s="72"/>
      <c r="B5" s="73"/>
      <c r="C5" s="73"/>
      <c r="D5" s="73"/>
      <c r="E5" s="73"/>
      <c r="F5" s="73"/>
      <c r="G5" s="73"/>
      <c r="H5" s="73"/>
      <c r="I5" s="73"/>
      <c r="J5" s="74"/>
    </row>
    <row r="6" spans="1:11" ht="24.75" customHeight="1">
      <c r="A6" s="146" t="s">
        <v>119</v>
      </c>
      <c r="B6" s="147"/>
      <c r="C6" s="147"/>
      <c r="D6" s="147"/>
      <c r="E6" s="147"/>
      <c r="F6" s="147"/>
      <c r="G6" s="147"/>
      <c r="H6" s="147"/>
      <c r="I6" s="147"/>
      <c r="J6" s="148"/>
    </row>
    <row r="7" spans="1:11" ht="27" customHeight="1">
      <c r="A7" s="133" t="s">
        <v>100</v>
      </c>
      <c r="B7" s="134"/>
      <c r="C7" s="134"/>
      <c r="D7" s="134"/>
      <c r="E7" s="134"/>
      <c r="F7" s="134"/>
      <c r="G7" s="134"/>
      <c r="H7" s="134"/>
      <c r="I7" s="134"/>
      <c r="J7" s="149"/>
    </row>
    <row r="8" spans="1:11" ht="22.5" customHeight="1">
      <c r="A8" s="133" t="s">
        <v>88</v>
      </c>
      <c r="B8" s="134"/>
      <c r="C8" s="134"/>
      <c r="D8" s="134"/>
      <c r="E8" s="134"/>
      <c r="F8" s="134"/>
      <c r="G8" s="134"/>
      <c r="H8" s="134"/>
      <c r="I8" s="120" t="s">
        <v>96</v>
      </c>
      <c r="J8" s="121" t="s">
        <v>97</v>
      </c>
    </row>
    <row r="9" spans="1:11" ht="23.25" customHeight="1">
      <c r="A9" s="133" t="s">
        <v>111</v>
      </c>
      <c r="B9" s="134"/>
      <c r="C9" s="134"/>
      <c r="D9" s="134"/>
      <c r="E9" s="134"/>
      <c r="F9" s="120"/>
      <c r="G9" s="120"/>
      <c r="H9" s="135" t="s">
        <v>98</v>
      </c>
      <c r="I9" s="135"/>
      <c r="J9" s="121" t="s">
        <v>99</v>
      </c>
    </row>
    <row r="10" spans="1:11" ht="21.75" customHeight="1" thickBot="1">
      <c r="A10" s="130" t="s">
        <v>117</v>
      </c>
      <c r="B10" s="131"/>
      <c r="C10" s="131"/>
      <c r="D10" s="131"/>
      <c r="E10" s="131"/>
      <c r="F10" s="131"/>
      <c r="G10" s="131"/>
      <c r="H10" s="131"/>
      <c r="I10" s="131"/>
      <c r="J10" s="132"/>
    </row>
    <row r="11" spans="1:11" ht="3.75" customHeight="1" thickBot="1">
      <c r="A11" s="139"/>
      <c r="B11" s="140"/>
      <c r="C11" s="140"/>
      <c r="D11" s="140"/>
      <c r="E11" s="140"/>
      <c r="F11" s="140"/>
      <c r="G11" s="140"/>
      <c r="H11" s="140"/>
      <c r="I11" s="140"/>
      <c r="J11" s="141"/>
    </row>
    <row r="12" spans="1:11" ht="78.75" customHeight="1" thickBot="1">
      <c r="A12" s="75" t="s">
        <v>0</v>
      </c>
      <c r="B12" s="76" t="s">
        <v>2</v>
      </c>
      <c r="C12" s="76" t="s">
        <v>87</v>
      </c>
      <c r="D12" s="76" t="s">
        <v>1</v>
      </c>
      <c r="E12" s="76" t="s">
        <v>6</v>
      </c>
      <c r="F12" s="76" t="s">
        <v>91</v>
      </c>
      <c r="G12" s="76" t="s">
        <v>92</v>
      </c>
      <c r="H12" s="77" t="s">
        <v>89</v>
      </c>
      <c r="I12" s="109" t="s">
        <v>93</v>
      </c>
      <c r="J12" s="78" t="s">
        <v>3</v>
      </c>
    </row>
    <row r="13" spans="1:11" ht="30.75" customHeight="1">
      <c r="A13" s="101">
        <v>1</v>
      </c>
      <c r="B13" s="153" t="s">
        <v>114</v>
      </c>
      <c r="C13" s="153"/>
      <c r="D13" s="153"/>
      <c r="E13" s="102"/>
      <c r="F13" s="103"/>
      <c r="G13" s="104"/>
      <c r="H13" s="105"/>
      <c r="I13" s="105"/>
      <c r="J13" s="106">
        <f>SUM(J14:J17)</f>
        <v>98305.507799999992</v>
      </c>
      <c r="K13" s="4"/>
    </row>
    <row r="14" spans="1:11" ht="75.75" customHeight="1">
      <c r="A14" s="79" t="s">
        <v>4</v>
      </c>
      <c r="B14" s="80" t="s">
        <v>105</v>
      </c>
      <c r="C14" s="80" t="s">
        <v>101</v>
      </c>
      <c r="D14" s="81" t="s">
        <v>103</v>
      </c>
      <c r="E14" s="82" t="s">
        <v>109</v>
      </c>
      <c r="F14" s="83" t="s">
        <v>85</v>
      </c>
      <c r="G14" s="84">
        <f>(20.25*41)</f>
        <v>830.25</v>
      </c>
      <c r="H14" s="85">
        <v>65.47</v>
      </c>
      <c r="I14" s="85">
        <f>ROUND((H14*1.2634),2)</f>
        <v>82.71</v>
      </c>
      <c r="J14" s="86">
        <f>ROUND((G14*I14),4)</f>
        <v>68669.977499999994</v>
      </c>
      <c r="K14" s="4">
        <v>148793.92000000001</v>
      </c>
    </row>
    <row r="15" spans="1:11" ht="76.5" customHeight="1">
      <c r="A15" s="79" t="s">
        <v>81</v>
      </c>
      <c r="B15" s="80" t="s">
        <v>106</v>
      </c>
      <c r="C15" s="80" t="s">
        <v>101</v>
      </c>
      <c r="D15" s="81" t="s">
        <v>104</v>
      </c>
      <c r="E15" s="82" t="str">
        <f>E14</f>
        <v>(20,25*41,00)</v>
      </c>
      <c r="F15" s="83" t="s">
        <v>85</v>
      </c>
      <c r="G15" s="84">
        <f>G14</f>
        <v>830.25</v>
      </c>
      <c r="H15" s="85">
        <v>1.38</v>
      </c>
      <c r="I15" s="85">
        <f>ROUND((H15*1.2634),2)</f>
        <v>1.74</v>
      </c>
      <c r="J15" s="86">
        <f>ROUND((G15*I15),4)</f>
        <v>1444.635</v>
      </c>
      <c r="K15" s="4">
        <v>3128.54</v>
      </c>
    </row>
    <row r="16" spans="1:11" ht="81" customHeight="1">
      <c r="A16" s="79" t="s">
        <v>115</v>
      </c>
      <c r="B16" s="80">
        <v>100323</v>
      </c>
      <c r="C16" s="80" t="s">
        <v>102</v>
      </c>
      <c r="D16" s="81" t="s">
        <v>122</v>
      </c>
      <c r="E16" s="82" t="s">
        <v>110</v>
      </c>
      <c r="F16" s="83" t="s">
        <v>90</v>
      </c>
      <c r="G16" s="84">
        <v>23.16</v>
      </c>
      <c r="H16" s="85">
        <v>177.76</v>
      </c>
      <c r="I16" s="85">
        <f>ROUND((H16*1.2634),2)</f>
        <v>224.58</v>
      </c>
      <c r="J16" s="86">
        <f>ROUND((G16*I16),4)</f>
        <v>5201.2727999999997</v>
      </c>
      <c r="K16" s="4">
        <v>19</v>
      </c>
    </row>
    <row r="17" spans="1:11" ht="76.5" customHeight="1">
      <c r="A17" s="79" t="s">
        <v>116</v>
      </c>
      <c r="B17" s="80" t="s">
        <v>108</v>
      </c>
      <c r="C17" s="80" t="s">
        <v>101</v>
      </c>
      <c r="D17" s="81" t="s">
        <v>107</v>
      </c>
      <c r="E17" s="82" t="str">
        <f>E15</f>
        <v>(20,25*41,00)</v>
      </c>
      <c r="F17" s="83" t="s">
        <v>85</v>
      </c>
      <c r="G17" s="84">
        <f>G15</f>
        <v>830.25</v>
      </c>
      <c r="H17" s="85">
        <v>21.92</v>
      </c>
      <c r="I17" s="85">
        <f>ROUND((H17*1.2634),2)</f>
        <v>27.69</v>
      </c>
      <c r="J17" s="86">
        <f>ROUND((G17*I17),4)</f>
        <v>22989.622500000001</v>
      </c>
      <c r="K17" s="4">
        <v>49813.919999999998</v>
      </c>
    </row>
    <row r="18" spans="1:11" ht="27.75" customHeight="1" thickBot="1">
      <c r="A18" s="142" t="s">
        <v>86</v>
      </c>
      <c r="B18" s="143"/>
      <c r="C18" s="143"/>
      <c r="D18" s="143"/>
      <c r="E18" s="143"/>
      <c r="F18" s="143"/>
      <c r="G18" s="143"/>
      <c r="H18" s="144"/>
      <c r="I18" s="128">
        <f>J13</f>
        <v>98305.507799999992</v>
      </c>
      <c r="J18" s="129"/>
      <c r="K18" s="71"/>
    </row>
    <row r="19" spans="1:11" ht="22.9" customHeight="1">
      <c r="A19" s="87"/>
      <c r="B19" s="145"/>
      <c r="C19" s="145"/>
      <c r="D19" s="145"/>
      <c r="E19" s="89"/>
      <c r="F19" s="88"/>
      <c r="G19" s="145"/>
      <c r="H19" s="145"/>
      <c r="I19" s="89"/>
      <c r="J19" s="90"/>
    </row>
    <row r="20" spans="1:11" ht="15">
      <c r="A20" s="87"/>
      <c r="B20" s="145"/>
      <c r="C20" s="145"/>
      <c r="D20" s="145"/>
      <c r="E20" s="89"/>
      <c r="F20" s="145"/>
      <c r="G20" s="145"/>
      <c r="H20" s="145"/>
      <c r="I20" s="89"/>
      <c r="J20" s="90"/>
    </row>
    <row r="21" spans="1:11" ht="35.25" customHeight="1">
      <c r="A21" s="91"/>
      <c r="B21" s="92"/>
      <c r="C21" s="92"/>
      <c r="D21" s="92"/>
      <c r="E21" s="92"/>
      <c r="F21" s="92"/>
      <c r="G21" s="92"/>
      <c r="H21" s="92"/>
      <c r="I21" s="92"/>
      <c r="J21" s="93"/>
    </row>
    <row r="22" spans="1:11" ht="15">
      <c r="A22" s="94"/>
      <c r="B22" s="95"/>
      <c r="C22" s="95"/>
      <c r="D22" s="95" t="s">
        <v>83</v>
      </c>
      <c r="E22" s="95"/>
      <c r="F22" s="158" t="s">
        <v>80</v>
      </c>
      <c r="G22" s="158"/>
      <c r="H22" s="158"/>
      <c r="I22" s="95"/>
      <c r="J22" s="96"/>
      <c r="K22" s="5" t="s">
        <v>8</v>
      </c>
    </row>
    <row r="23" spans="1:11" ht="15">
      <c r="A23" s="94"/>
      <c r="B23" s="95"/>
      <c r="C23" s="95"/>
      <c r="D23" s="95" t="s">
        <v>19</v>
      </c>
      <c r="E23" s="95"/>
      <c r="F23" s="95"/>
      <c r="G23" s="95"/>
      <c r="H23" s="95"/>
      <c r="I23" s="95"/>
      <c r="J23" s="96"/>
    </row>
    <row r="24" spans="1:11" ht="15">
      <c r="A24" s="94"/>
      <c r="B24" s="95"/>
      <c r="C24" s="95"/>
      <c r="D24" s="95" t="s">
        <v>82</v>
      </c>
      <c r="E24" s="95"/>
      <c r="F24" s="95"/>
      <c r="G24" s="95"/>
      <c r="H24" s="95"/>
      <c r="I24" s="95"/>
      <c r="J24" s="96"/>
    </row>
    <row r="25" spans="1:11" ht="37.5" customHeight="1" thickBot="1">
      <c r="A25" s="97"/>
      <c r="B25" s="155"/>
      <c r="C25" s="155"/>
      <c r="D25" s="155"/>
      <c r="E25" s="98"/>
      <c r="F25" s="99"/>
      <c r="G25" s="155"/>
      <c r="H25" s="155"/>
      <c r="I25" s="107"/>
      <c r="J25" s="100"/>
    </row>
    <row r="26" spans="1:11">
      <c r="A26" s="3"/>
      <c r="B26" s="156"/>
      <c r="C26" s="156"/>
      <c r="D26" s="157"/>
      <c r="E26" s="2"/>
      <c r="F26" s="3"/>
      <c r="G26" s="157"/>
      <c r="H26" s="157"/>
      <c r="I26" s="108"/>
      <c r="J26" s="3"/>
    </row>
    <row r="27" spans="1:11" ht="12" customHeight="1">
      <c r="A27" s="17"/>
      <c r="B27" s="17"/>
      <c r="C27" s="17"/>
      <c r="D27" s="17"/>
      <c r="E27" s="18"/>
      <c r="F27" s="17"/>
      <c r="G27" s="17"/>
      <c r="H27" s="17"/>
      <c r="I27" s="17"/>
      <c r="J27" s="17"/>
    </row>
    <row r="28" spans="1:11" ht="11.25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</row>
    <row r="29" spans="1:11" ht="12" customHeight="1">
      <c r="A29" s="17"/>
      <c r="B29" s="17"/>
      <c r="C29" s="17"/>
      <c r="D29" s="17"/>
      <c r="E29" s="25"/>
      <c r="F29" s="17"/>
      <c r="G29" s="17"/>
      <c r="H29" s="17"/>
      <c r="I29" s="17"/>
      <c r="J29" s="17"/>
    </row>
    <row r="30" spans="1:11" ht="12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</row>
    <row r="31" spans="1:11" ht="14.1" customHeight="1">
      <c r="A31" s="17"/>
      <c r="B31" s="17"/>
      <c r="C31" s="17"/>
      <c r="D31" s="17"/>
      <c r="E31" s="25"/>
      <c r="F31" s="17"/>
      <c r="G31" s="17"/>
      <c r="H31" s="17"/>
      <c r="I31" s="17"/>
      <c r="J31" s="17"/>
    </row>
    <row r="32" spans="1:11" ht="4.5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</row>
    <row r="33" spans="1:10">
      <c r="A33" s="17"/>
      <c r="B33" s="17"/>
      <c r="C33" s="17"/>
      <c r="D33" s="17"/>
      <c r="E33" s="17"/>
      <c r="F33" s="17"/>
      <c r="G33" s="17"/>
      <c r="H33" s="17"/>
      <c r="I33" s="17"/>
      <c r="J33" s="17"/>
    </row>
    <row r="34" spans="1:10">
      <c r="A34" s="17"/>
      <c r="B34" s="17"/>
      <c r="C34" s="17"/>
      <c r="D34" s="17"/>
      <c r="E34" s="17"/>
      <c r="F34" s="17"/>
      <c r="G34" s="17"/>
      <c r="H34" s="17"/>
      <c r="I34" s="17"/>
      <c r="J34" s="17"/>
    </row>
    <row r="39" spans="1:10">
      <c r="E39" s="20"/>
    </row>
    <row r="41" spans="1:10">
      <c r="G41" s="154"/>
      <c r="H41" s="154"/>
    </row>
  </sheetData>
  <mergeCells count="24">
    <mergeCell ref="G19:H19"/>
    <mergeCell ref="G41:H41"/>
    <mergeCell ref="B25:D25"/>
    <mergeCell ref="G25:H25"/>
    <mergeCell ref="B26:D26"/>
    <mergeCell ref="G26:H26"/>
    <mergeCell ref="F22:H22"/>
    <mergeCell ref="A1:J1"/>
    <mergeCell ref="A11:J11"/>
    <mergeCell ref="A18:H18"/>
    <mergeCell ref="B20:D20"/>
    <mergeCell ref="A6:J6"/>
    <mergeCell ref="A7:J7"/>
    <mergeCell ref="B19:D19"/>
    <mergeCell ref="A2:J2"/>
    <mergeCell ref="B13:D13"/>
    <mergeCell ref="F20:H20"/>
    <mergeCell ref="A3:J3"/>
    <mergeCell ref="A4:J4"/>
    <mergeCell ref="I18:J18"/>
    <mergeCell ref="A10:J10"/>
    <mergeCell ref="A8:H8"/>
    <mergeCell ref="H9:I9"/>
    <mergeCell ref="A9:E9"/>
  </mergeCells>
  <phoneticPr fontId="25" type="noConversion"/>
  <printOptions horizontalCentered="1"/>
  <pageMargins left="0.59055118110236227" right="0.59055118110236227" top="0.98425196850393704" bottom="1.1811023622047245" header="0" footer="0"/>
  <pageSetup paperSize="9" scale="51" orientation="landscape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B2" sqref="B2"/>
    </sheetView>
  </sheetViews>
  <sheetFormatPr defaultRowHeight="12.75"/>
  <cols>
    <col min="1" max="1" width="12.140625" customWidth="1"/>
    <col min="2" max="2" width="43.7109375" customWidth="1"/>
    <col min="3" max="3" width="16.7109375" customWidth="1"/>
    <col min="4" max="4" width="29.85546875" customWidth="1"/>
    <col min="5" max="6" width="12.7109375" customWidth="1"/>
    <col min="7" max="7" width="8.42578125" customWidth="1"/>
    <col min="9" max="9" width="15.140625" customWidth="1"/>
  </cols>
  <sheetData>
    <row r="1" spans="1:9" ht="69" customHeight="1" thickBot="1">
      <c r="A1" s="178"/>
      <c r="B1" s="179"/>
      <c r="C1" s="179"/>
      <c r="D1" s="179"/>
      <c r="E1" s="179"/>
      <c r="F1" s="179"/>
      <c r="G1" s="180"/>
    </row>
    <row r="2" spans="1:9" ht="13.5" thickBot="1">
      <c r="A2" s="12"/>
      <c r="B2" s="13"/>
      <c r="C2" s="8"/>
      <c r="D2" s="8"/>
      <c r="E2" s="13"/>
      <c r="F2" s="13"/>
      <c r="G2" s="14"/>
    </row>
    <row r="3" spans="1:9" ht="16.5" thickBot="1">
      <c r="A3" s="181" t="s">
        <v>17</v>
      </c>
      <c r="B3" s="182"/>
      <c r="C3" s="182"/>
      <c r="D3" s="182"/>
      <c r="E3" s="182"/>
      <c r="F3" s="182"/>
      <c r="G3" s="183"/>
    </row>
    <row r="4" spans="1:9" ht="13.5" thickBot="1">
      <c r="A4" s="15"/>
      <c r="B4" s="7"/>
      <c r="C4" s="8"/>
      <c r="D4" s="8"/>
      <c r="E4" s="7"/>
      <c r="F4" s="7"/>
      <c r="G4" s="9"/>
    </row>
    <row r="5" spans="1:9" ht="21.75" customHeight="1" thickBot="1">
      <c r="A5" s="184" t="s">
        <v>9</v>
      </c>
      <c r="B5" s="185"/>
      <c r="C5" s="185"/>
      <c r="D5" s="185"/>
      <c r="E5" s="185"/>
      <c r="F5" s="185"/>
      <c r="G5" s="186"/>
    </row>
    <row r="6" spans="1:9" ht="21.75" customHeight="1">
      <c r="A6" s="187" t="s">
        <v>20</v>
      </c>
      <c r="B6" s="188"/>
      <c r="C6" s="10" t="s">
        <v>18</v>
      </c>
      <c r="D6" s="11">
        <f>SUM(E12)</f>
        <v>98305.507799999992</v>
      </c>
      <c r="E6" s="189" t="s">
        <v>112</v>
      </c>
      <c r="F6" s="189"/>
      <c r="G6" s="190"/>
    </row>
    <row r="7" spans="1:9" ht="47.25" customHeight="1">
      <c r="A7" s="191" t="s">
        <v>120</v>
      </c>
      <c r="B7" s="192"/>
      <c r="C7" s="193" t="s">
        <v>95</v>
      </c>
      <c r="D7" s="194"/>
      <c r="E7" s="195" t="s">
        <v>113</v>
      </c>
      <c r="F7" s="196"/>
      <c r="G7" s="197"/>
    </row>
    <row r="8" spans="1:9" ht="25.5">
      <c r="A8" s="112" t="s">
        <v>0</v>
      </c>
      <c r="B8" s="110" t="s">
        <v>10</v>
      </c>
      <c r="C8" s="111" t="s">
        <v>11</v>
      </c>
      <c r="D8" s="111" t="s">
        <v>12</v>
      </c>
      <c r="E8" s="172" t="s">
        <v>13</v>
      </c>
      <c r="F8" s="172"/>
      <c r="G8" s="173"/>
    </row>
    <row r="9" spans="1:9" ht="16.5" customHeight="1">
      <c r="A9" s="170">
        <v>1</v>
      </c>
      <c r="B9" s="171" t="str">
        <f>'Planilha Orç - Mem. de Cálculo'!B13:D13</f>
        <v>INSUMOS PARA O NOVO GRAMADO</v>
      </c>
      <c r="C9" s="117" t="s">
        <v>14</v>
      </c>
      <c r="D9" s="119">
        <f>SUM((D10*100)/D12)/100</f>
        <v>1</v>
      </c>
      <c r="E9" s="166">
        <v>1</v>
      </c>
      <c r="F9" s="166"/>
      <c r="G9" s="167"/>
    </row>
    <row r="10" spans="1:9" ht="26.25" customHeight="1">
      <c r="A10" s="170"/>
      <c r="B10" s="171"/>
      <c r="C10" s="117" t="s">
        <v>15</v>
      </c>
      <c r="D10" s="118">
        <f>'Planilha Orç - Mem. de Cálculo'!J13</f>
        <v>98305.507799999992</v>
      </c>
      <c r="E10" s="168">
        <f>D10*E9</f>
        <v>98305.507799999992</v>
      </c>
      <c r="F10" s="168"/>
      <c r="G10" s="169"/>
    </row>
    <row r="11" spans="1:9" ht="15.75" customHeight="1">
      <c r="A11" s="162" t="s">
        <v>16</v>
      </c>
      <c r="B11" s="163"/>
      <c r="C11" s="114" t="s">
        <v>14</v>
      </c>
      <c r="D11" s="115">
        <f>SUM(D9)</f>
        <v>1</v>
      </c>
      <c r="E11" s="174">
        <f>SUM((E12*100)/D12)/100</f>
        <v>1</v>
      </c>
      <c r="F11" s="174"/>
      <c r="G11" s="175"/>
      <c r="I11" s="65"/>
    </row>
    <row r="12" spans="1:9" ht="19.5" customHeight="1" thickBot="1">
      <c r="A12" s="164"/>
      <c r="B12" s="165"/>
      <c r="C12" s="116" t="s">
        <v>15</v>
      </c>
      <c r="D12" s="113">
        <f>SUM(D10)</f>
        <v>98305.507799999992</v>
      </c>
      <c r="E12" s="159">
        <f>SUM(E10)</f>
        <v>98305.507799999992</v>
      </c>
      <c r="F12" s="159"/>
      <c r="G12" s="160"/>
      <c r="I12" s="16"/>
    </row>
    <row r="13" spans="1:9">
      <c r="A13" s="66"/>
      <c r="B13" s="66"/>
      <c r="C13" s="67"/>
      <c r="D13" s="67"/>
      <c r="E13" s="66"/>
      <c r="F13" s="66"/>
      <c r="G13" s="66"/>
    </row>
    <row r="14" spans="1:9" ht="53.45" customHeight="1">
      <c r="A14" s="6"/>
      <c r="B14" s="21"/>
      <c r="C14" s="6"/>
      <c r="D14" s="6"/>
      <c r="E14" s="7"/>
      <c r="F14" s="7"/>
      <c r="G14" s="68"/>
    </row>
    <row r="15" spans="1:9">
      <c r="A15" s="64"/>
      <c r="B15" s="24" t="s">
        <v>83</v>
      </c>
      <c r="C15" s="161" t="s">
        <v>94</v>
      </c>
      <c r="D15" s="161"/>
      <c r="E15" s="161"/>
      <c r="F15" s="161"/>
      <c r="G15" s="7"/>
    </row>
    <row r="16" spans="1:9">
      <c r="A16" s="69"/>
      <c r="B16" s="23" t="s">
        <v>19</v>
      </c>
      <c r="C16" s="161" t="s">
        <v>118</v>
      </c>
      <c r="D16" s="161"/>
      <c r="E16" s="161"/>
      <c r="F16" s="161"/>
      <c r="G16" s="7"/>
    </row>
    <row r="17" spans="1:7" ht="14.25" customHeight="1">
      <c r="A17" s="70"/>
      <c r="B17" s="24" t="s">
        <v>84</v>
      </c>
      <c r="C17" s="176"/>
      <c r="D17" s="177"/>
      <c r="E17" s="7"/>
      <c r="F17" s="7"/>
      <c r="G17" s="7"/>
    </row>
    <row r="18" spans="1:7" ht="19.149999999999999" customHeight="1">
      <c r="A18" s="68"/>
      <c r="B18" s="19"/>
      <c r="C18" s="22"/>
      <c r="D18" s="22"/>
      <c r="E18" s="7"/>
      <c r="F18" s="7"/>
      <c r="G18" s="7"/>
    </row>
  </sheetData>
  <mergeCells count="19">
    <mergeCell ref="E7:G7"/>
    <mergeCell ref="C16:F16"/>
    <mergeCell ref="E8:G8"/>
    <mergeCell ref="E11:G11"/>
    <mergeCell ref="C17:D17"/>
    <mergeCell ref="A1:G1"/>
    <mergeCell ref="A3:G3"/>
    <mergeCell ref="A5:G5"/>
    <mergeCell ref="A6:B6"/>
    <mergeCell ref="E6:G6"/>
    <mergeCell ref="A7:B7"/>
    <mergeCell ref="C7:D7"/>
    <mergeCell ref="E12:G12"/>
    <mergeCell ref="C15:F15"/>
    <mergeCell ref="A11:B12"/>
    <mergeCell ref="E9:G9"/>
    <mergeCell ref="E10:G10"/>
    <mergeCell ref="A9:A10"/>
    <mergeCell ref="B9:B10"/>
  </mergeCells>
  <printOptions horizontalCentered="1" verticalCentered="1"/>
  <pageMargins left="0.51181102362204722" right="0.51181102362204722" top="0.98425196850393704" bottom="1.1811023622047245" header="0.31496062992125984" footer="0.31496062992125984"/>
  <pageSetup paperSize="9" scale="90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8"/>
  <sheetViews>
    <sheetView workbookViewId="0">
      <selection activeCell="A13" sqref="A13:H13"/>
    </sheetView>
  </sheetViews>
  <sheetFormatPr defaultRowHeight="12.75"/>
  <cols>
    <col min="4" max="4" width="14.28515625" customWidth="1"/>
    <col min="7" max="7" width="14.28515625" customWidth="1"/>
    <col min="8" max="8" width="11.5703125" customWidth="1"/>
    <col min="9" max="9" width="10" customWidth="1"/>
    <col min="10" max="10" width="9.7109375" customWidth="1"/>
  </cols>
  <sheetData>
    <row r="1" spans="1:10">
      <c r="A1" s="198" t="s">
        <v>21</v>
      </c>
      <c r="B1" s="199"/>
      <c r="C1" s="199"/>
      <c r="D1" s="199"/>
      <c r="E1" s="199"/>
      <c r="F1" s="199"/>
      <c r="G1" s="199"/>
      <c r="H1" s="199"/>
      <c r="I1" s="26"/>
      <c r="J1" s="27"/>
    </row>
    <row r="2" spans="1:10">
      <c r="A2" s="200"/>
      <c r="B2" s="201"/>
      <c r="C2" s="201"/>
      <c r="D2" s="201"/>
      <c r="E2" s="201"/>
      <c r="F2" s="201"/>
      <c r="G2" s="201"/>
      <c r="H2" s="201"/>
      <c r="I2" s="28"/>
      <c r="J2" s="29"/>
    </row>
    <row r="3" spans="1:10">
      <c r="A3" s="30"/>
      <c r="B3" s="31"/>
      <c r="C3" s="31"/>
      <c r="D3" s="31"/>
      <c r="E3" s="31"/>
      <c r="F3" s="31"/>
      <c r="G3" s="31"/>
      <c r="H3" s="31"/>
      <c r="I3" s="31"/>
      <c r="J3" s="32"/>
    </row>
    <row r="4" spans="1:10">
      <c r="A4" s="202" t="s">
        <v>22</v>
      </c>
      <c r="B4" s="203"/>
      <c r="C4" s="204" t="s">
        <v>23</v>
      </c>
      <c r="D4" s="205"/>
      <c r="E4" s="205"/>
      <c r="F4" s="205"/>
      <c r="G4" s="205"/>
      <c r="H4" s="205"/>
      <c r="I4" s="205"/>
      <c r="J4" s="206"/>
    </row>
    <row r="5" spans="1:10">
      <c r="A5" s="207" t="s">
        <v>24</v>
      </c>
      <c r="B5" s="208"/>
      <c r="C5" s="209" t="s">
        <v>25</v>
      </c>
      <c r="D5" s="210"/>
      <c r="E5" s="210"/>
      <c r="F5" s="210"/>
      <c r="G5" s="210"/>
      <c r="H5" s="210"/>
      <c r="I5" s="210"/>
      <c r="J5" s="211"/>
    </row>
    <row r="6" spans="1:10">
      <c r="A6" s="35"/>
      <c r="B6" s="36"/>
      <c r="C6" s="36"/>
      <c r="D6" s="36"/>
      <c r="E6" s="36"/>
      <c r="F6" s="36"/>
      <c r="G6" s="36"/>
      <c r="H6" s="36"/>
      <c r="I6" s="36"/>
      <c r="J6" s="37"/>
    </row>
    <row r="7" spans="1:10">
      <c r="A7" s="202" t="s">
        <v>26</v>
      </c>
      <c r="B7" s="205"/>
      <c r="C7" s="205"/>
      <c r="D7" s="205"/>
      <c r="E7" s="205"/>
      <c r="F7" s="205"/>
      <c r="G7" s="205"/>
      <c r="H7" s="205"/>
      <c r="I7" s="205"/>
      <c r="J7" s="206"/>
    </row>
    <row r="8" spans="1:10" ht="27.75" customHeight="1">
      <c r="A8" s="212" t="s">
        <v>121</v>
      </c>
      <c r="B8" s="213"/>
      <c r="C8" s="213"/>
      <c r="D8" s="213"/>
      <c r="E8" s="213"/>
      <c r="F8" s="213"/>
      <c r="G8" s="213"/>
      <c r="H8" s="213"/>
      <c r="I8" s="213"/>
      <c r="J8" s="214"/>
    </row>
    <row r="9" spans="1:10">
      <c r="A9" s="35"/>
      <c r="B9" s="36"/>
      <c r="C9" s="36"/>
      <c r="D9" s="36"/>
      <c r="E9" s="36"/>
      <c r="F9" s="36"/>
      <c r="G9" s="36"/>
      <c r="H9" s="36"/>
      <c r="I9" s="36"/>
      <c r="J9" s="37"/>
    </row>
    <row r="10" spans="1:10">
      <c r="A10" s="202" t="s">
        <v>27</v>
      </c>
      <c r="B10" s="205"/>
      <c r="C10" s="205"/>
      <c r="D10" s="205"/>
      <c r="E10" s="205"/>
      <c r="F10" s="205"/>
      <c r="G10" s="205"/>
      <c r="H10" s="205"/>
      <c r="I10" s="204" t="s">
        <v>28</v>
      </c>
      <c r="J10" s="206"/>
    </row>
    <row r="11" spans="1:10">
      <c r="A11" s="215" t="s">
        <v>29</v>
      </c>
      <c r="B11" s="216"/>
      <c r="C11" s="216"/>
      <c r="D11" s="216"/>
      <c r="E11" s="216"/>
      <c r="F11" s="216"/>
      <c r="G11" s="216"/>
      <c r="H11" s="217"/>
      <c r="I11" s="218" t="s">
        <v>30</v>
      </c>
      <c r="J11" s="219"/>
    </row>
    <row r="12" spans="1:10">
      <c r="A12" s="30"/>
      <c r="B12" s="31"/>
      <c r="C12" s="31"/>
      <c r="D12" s="31"/>
      <c r="E12" s="31"/>
      <c r="F12" s="31"/>
      <c r="G12" s="31"/>
      <c r="H12" s="31"/>
      <c r="I12" s="31"/>
      <c r="J12" s="32"/>
    </row>
    <row r="13" spans="1:10" ht="18" customHeight="1">
      <c r="A13" s="220" t="s">
        <v>31</v>
      </c>
      <c r="B13" s="221"/>
      <c r="C13" s="221"/>
      <c r="D13" s="221"/>
      <c r="E13" s="221"/>
      <c r="F13" s="221"/>
      <c r="G13" s="221"/>
      <c r="H13" s="221"/>
      <c r="I13" s="222">
        <v>0.5</v>
      </c>
      <c r="J13" s="223"/>
    </row>
    <row r="14" spans="1:10" ht="17.25" customHeight="1">
      <c r="A14" s="224" t="s">
        <v>32</v>
      </c>
      <c r="B14" s="225"/>
      <c r="C14" s="225"/>
      <c r="D14" s="225"/>
      <c r="E14" s="225"/>
      <c r="F14" s="225"/>
      <c r="G14" s="225"/>
      <c r="H14" s="225"/>
      <c r="I14" s="222">
        <v>0.03</v>
      </c>
      <c r="J14" s="223"/>
    </row>
    <row r="15" spans="1:10">
      <c r="A15" s="30"/>
      <c r="B15" s="31"/>
      <c r="C15" s="31"/>
      <c r="D15" s="31"/>
      <c r="E15" s="31"/>
      <c r="F15" s="31"/>
      <c r="G15" s="31"/>
      <c r="H15" s="31"/>
      <c r="I15" s="31"/>
      <c r="J15" s="32"/>
    </row>
    <row r="16" spans="1:10">
      <c r="A16" s="226" t="s">
        <v>33</v>
      </c>
      <c r="B16" s="227"/>
      <c r="C16" s="227"/>
      <c r="D16" s="228"/>
      <c r="E16" s="232" t="s">
        <v>34</v>
      </c>
      <c r="F16" s="234" t="s">
        <v>35</v>
      </c>
      <c r="G16" s="234" t="s">
        <v>36</v>
      </c>
      <c r="H16" s="236" t="s">
        <v>37</v>
      </c>
      <c r="I16" s="236" t="s">
        <v>38</v>
      </c>
      <c r="J16" s="238" t="s">
        <v>39</v>
      </c>
    </row>
    <row r="17" spans="1:10" ht="18" customHeight="1">
      <c r="A17" s="229"/>
      <c r="B17" s="230"/>
      <c r="C17" s="230"/>
      <c r="D17" s="231"/>
      <c r="E17" s="233"/>
      <c r="F17" s="235"/>
      <c r="G17" s="235"/>
      <c r="H17" s="237"/>
      <c r="I17" s="237"/>
      <c r="J17" s="239"/>
    </row>
    <row r="18" spans="1:10" ht="15">
      <c r="A18" s="240" t="s">
        <v>40</v>
      </c>
      <c r="B18" s="241"/>
      <c r="C18" s="241"/>
      <c r="D18" s="242"/>
      <c r="E18" s="38" t="s">
        <v>41</v>
      </c>
      <c r="F18" s="39">
        <v>0.03</v>
      </c>
      <c r="G18" s="40" t="s">
        <v>42</v>
      </c>
      <c r="H18" s="41">
        <v>0.03</v>
      </c>
      <c r="I18" s="41">
        <v>0.04</v>
      </c>
      <c r="J18" s="42">
        <v>5.5E-2</v>
      </c>
    </row>
    <row r="19" spans="1:10" ht="15">
      <c r="A19" s="240" t="s">
        <v>43</v>
      </c>
      <c r="B19" s="241"/>
      <c r="C19" s="241"/>
      <c r="D19" s="242"/>
      <c r="E19" s="38" t="s">
        <v>44</v>
      </c>
      <c r="F19" s="39">
        <v>8.0000000000000002E-3</v>
      </c>
      <c r="G19" s="40" t="s">
        <v>42</v>
      </c>
      <c r="H19" s="41">
        <v>8.0000000000000002E-3</v>
      </c>
      <c r="I19" s="41">
        <v>8.0000000000000002E-3</v>
      </c>
      <c r="J19" s="42">
        <v>0.01</v>
      </c>
    </row>
    <row r="20" spans="1:10" ht="15">
      <c r="A20" s="240" t="s">
        <v>45</v>
      </c>
      <c r="B20" s="241"/>
      <c r="C20" s="241"/>
      <c r="D20" s="242"/>
      <c r="E20" s="38" t="s">
        <v>46</v>
      </c>
      <c r="F20" s="39">
        <v>9.7000000000000003E-3</v>
      </c>
      <c r="G20" s="40" t="s">
        <v>42</v>
      </c>
      <c r="H20" s="41">
        <v>9.7000000000000003E-3</v>
      </c>
      <c r="I20" s="41">
        <v>1.2699999999999999E-2</v>
      </c>
      <c r="J20" s="42">
        <v>1.2699999999999999E-2</v>
      </c>
    </row>
    <row r="21" spans="1:10" ht="15">
      <c r="A21" s="240" t="s">
        <v>47</v>
      </c>
      <c r="B21" s="241"/>
      <c r="C21" s="241"/>
      <c r="D21" s="242"/>
      <c r="E21" s="38" t="s">
        <v>48</v>
      </c>
      <c r="F21" s="39">
        <v>5.8999999999999999E-3</v>
      </c>
      <c r="G21" s="40" t="s">
        <v>42</v>
      </c>
      <c r="H21" s="41">
        <v>5.8999999999999999E-3</v>
      </c>
      <c r="I21" s="41">
        <v>1.23E-2</v>
      </c>
      <c r="J21" s="42">
        <v>1.3899999999999999E-2</v>
      </c>
    </row>
    <row r="22" spans="1:10" ht="15">
      <c r="A22" s="240" t="s">
        <v>49</v>
      </c>
      <c r="B22" s="241"/>
      <c r="C22" s="241"/>
      <c r="D22" s="242"/>
      <c r="E22" s="38" t="s">
        <v>50</v>
      </c>
      <c r="F22" s="39">
        <v>8.3099999999999993E-2</v>
      </c>
      <c r="G22" s="40" t="s">
        <v>42</v>
      </c>
      <c r="H22" s="41">
        <v>6.1600000000000002E-2</v>
      </c>
      <c r="I22" s="41">
        <v>7.400000000000001E-2</v>
      </c>
      <c r="J22" s="42">
        <v>8.9600000000000013E-2</v>
      </c>
    </row>
    <row r="23" spans="1:10" ht="26.25" customHeight="1">
      <c r="A23" s="243" t="s">
        <v>51</v>
      </c>
      <c r="B23" s="244"/>
      <c r="C23" s="244"/>
      <c r="D23" s="245"/>
      <c r="E23" s="38" t="s">
        <v>52</v>
      </c>
      <c r="F23" s="39">
        <v>3.6499999999999998E-2</v>
      </c>
      <c r="G23" s="40" t="s">
        <v>42</v>
      </c>
      <c r="H23" s="41">
        <v>3.6499999999999998E-2</v>
      </c>
      <c r="I23" s="41">
        <v>3.6499999999999998E-2</v>
      </c>
      <c r="J23" s="42">
        <v>3.6499999999999998E-2</v>
      </c>
    </row>
    <row r="24" spans="1:10" ht="32.25" customHeight="1">
      <c r="A24" s="240" t="s">
        <v>53</v>
      </c>
      <c r="B24" s="241"/>
      <c r="C24" s="241"/>
      <c r="D24" s="242"/>
      <c r="E24" s="38" t="s">
        <v>54</v>
      </c>
      <c r="F24" s="41">
        <v>1.4999999999999999E-2</v>
      </c>
      <c r="G24" s="40" t="s">
        <v>42</v>
      </c>
      <c r="H24" s="41">
        <v>0</v>
      </c>
      <c r="I24" s="41">
        <v>2.5000000000000001E-2</v>
      </c>
      <c r="J24" s="42">
        <v>0.05</v>
      </c>
    </row>
    <row r="25" spans="1:10" ht="48" customHeight="1">
      <c r="A25" s="240" t="s">
        <v>55</v>
      </c>
      <c r="B25" s="241"/>
      <c r="C25" s="241"/>
      <c r="D25" s="242"/>
      <c r="E25" s="38" t="s">
        <v>56</v>
      </c>
      <c r="F25" s="41">
        <v>4.4999999999999998E-2</v>
      </c>
      <c r="G25" s="40" t="s">
        <v>57</v>
      </c>
      <c r="H25" s="43">
        <v>0</v>
      </c>
      <c r="I25" s="43">
        <v>4.4999999999999998E-2</v>
      </c>
      <c r="J25" s="44">
        <v>4.4999999999999998E-2</v>
      </c>
    </row>
    <row r="26" spans="1:10" ht="28.5">
      <c r="A26" s="240" t="s">
        <v>58</v>
      </c>
      <c r="B26" s="241"/>
      <c r="C26" s="241"/>
      <c r="D26" s="242"/>
      <c r="E26" s="45" t="s">
        <v>59</v>
      </c>
      <c r="F26" s="41">
        <v>0.2034</v>
      </c>
      <c r="G26" s="46" t="s">
        <v>57</v>
      </c>
      <c r="H26" s="41">
        <v>0.2034</v>
      </c>
      <c r="I26" s="41">
        <v>0.22120000000000001</v>
      </c>
      <c r="J26" s="42">
        <v>0.25</v>
      </c>
    </row>
    <row r="27" spans="1:10" ht="36.75" customHeight="1">
      <c r="A27" s="246" t="s">
        <v>60</v>
      </c>
      <c r="B27" s="247"/>
      <c r="C27" s="247"/>
      <c r="D27" s="248"/>
      <c r="E27" s="47" t="s">
        <v>61</v>
      </c>
      <c r="F27" s="48">
        <v>0.26340000000000002</v>
      </c>
      <c r="G27" s="49" t="s">
        <v>57</v>
      </c>
      <c r="H27" s="249"/>
      <c r="I27" s="250"/>
      <c r="J27" s="251"/>
    </row>
    <row r="28" spans="1:10">
      <c r="A28" s="30"/>
      <c r="B28" s="31"/>
      <c r="C28" s="31"/>
      <c r="D28" s="31"/>
      <c r="E28" s="31"/>
      <c r="F28" s="31"/>
      <c r="G28" s="31"/>
      <c r="H28" s="31"/>
      <c r="I28" s="31"/>
      <c r="J28" s="32"/>
    </row>
    <row r="29" spans="1:10">
      <c r="A29" s="30"/>
      <c r="B29" s="31"/>
      <c r="C29" s="31"/>
      <c r="D29" s="31"/>
      <c r="E29" s="31"/>
      <c r="F29" s="31"/>
      <c r="G29" s="31"/>
      <c r="H29" s="31"/>
      <c r="I29" s="31"/>
      <c r="J29" s="32"/>
    </row>
    <row r="30" spans="1:10">
      <c r="A30" s="252" t="s">
        <v>62</v>
      </c>
      <c r="B30" s="253"/>
      <c r="C30" s="253"/>
      <c r="D30" s="253"/>
      <c r="E30" s="253"/>
      <c r="F30" s="253"/>
      <c r="G30" s="253"/>
      <c r="H30" s="253"/>
      <c r="I30" s="253"/>
      <c r="J30" s="254"/>
    </row>
    <row r="31" spans="1:10" ht="15.75">
      <c r="A31" s="50"/>
      <c r="B31" s="51"/>
      <c r="C31" s="51"/>
      <c r="D31" s="255" t="s">
        <v>63</v>
      </c>
      <c r="E31" s="256" t="s">
        <v>64</v>
      </c>
      <c r="F31" s="256"/>
      <c r="G31" s="256"/>
      <c r="H31" s="257" t="s">
        <v>65</v>
      </c>
      <c r="I31" s="51"/>
      <c r="J31" s="52"/>
    </row>
    <row r="32" spans="1:10" ht="15.75">
      <c r="A32" s="50"/>
      <c r="B32" s="51"/>
      <c r="C32" s="51"/>
      <c r="D32" s="255"/>
      <c r="E32" s="258" t="s">
        <v>66</v>
      </c>
      <c r="F32" s="258"/>
      <c r="G32" s="258"/>
      <c r="H32" s="257"/>
      <c r="I32" s="51"/>
      <c r="J32" s="52"/>
    </row>
    <row r="33" spans="1:10">
      <c r="A33" s="53"/>
      <c r="B33" s="54"/>
      <c r="C33" s="54"/>
      <c r="D33" s="54"/>
      <c r="E33" s="54"/>
      <c r="F33" s="54"/>
      <c r="G33" s="54"/>
      <c r="H33" s="54"/>
      <c r="I33" s="54"/>
      <c r="J33" s="55"/>
    </row>
    <row r="34" spans="1:10" ht="45.75" customHeight="1">
      <c r="A34" s="259" t="s">
        <v>67</v>
      </c>
      <c r="B34" s="260"/>
      <c r="C34" s="260"/>
      <c r="D34" s="260"/>
      <c r="E34" s="260"/>
      <c r="F34" s="260"/>
      <c r="G34" s="260"/>
      <c r="H34" s="260"/>
      <c r="I34" s="260"/>
      <c r="J34" s="261"/>
    </row>
    <row r="35" spans="1:10">
      <c r="A35" s="30"/>
      <c r="B35" s="31"/>
      <c r="C35" s="31"/>
      <c r="D35" s="31"/>
      <c r="E35" s="31"/>
      <c r="F35" s="31"/>
      <c r="G35" s="31"/>
      <c r="H35" s="31"/>
      <c r="I35" s="31"/>
      <c r="J35" s="32"/>
    </row>
    <row r="36" spans="1:10" ht="50.25" customHeight="1">
      <c r="A36" s="259" t="s">
        <v>68</v>
      </c>
      <c r="B36" s="260"/>
      <c r="C36" s="260"/>
      <c r="D36" s="260"/>
      <c r="E36" s="260"/>
      <c r="F36" s="260"/>
      <c r="G36" s="260"/>
      <c r="H36" s="260"/>
      <c r="I36" s="260"/>
      <c r="J36" s="261"/>
    </row>
    <row r="37" spans="1:10">
      <c r="A37" s="30"/>
      <c r="B37" s="31"/>
      <c r="C37" s="31"/>
      <c r="D37" s="31"/>
      <c r="E37" s="31"/>
      <c r="F37" s="31"/>
      <c r="G37" s="31"/>
      <c r="H37" s="31"/>
      <c r="I37" s="31"/>
      <c r="J37" s="32"/>
    </row>
    <row r="38" spans="1:10">
      <c r="A38" s="30" t="s">
        <v>69</v>
      </c>
      <c r="B38" s="31"/>
      <c r="C38" s="31"/>
      <c r="D38" s="31"/>
      <c r="E38" s="31"/>
      <c r="F38" s="31"/>
      <c r="G38" s="31"/>
      <c r="H38" s="31"/>
      <c r="I38" s="31"/>
      <c r="J38" s="32"/>
    </row>
    <row r="39" spans="1:10">
      <c r="A39" s="262"/>
      <c r="B39" s="263"/>
      <c r="C39" s="263"/>
      <c r="D39" s="263"/>
      <c r="E39" s="263"/>
      <c r="F39" s="263"/>
      <c r="G39" s="263"/>
      <c r="H39" s="263"/>
      <c r="I39" s="263"/>
      <c r="J39" s="264"/>
    </row>
    <row r="40" spans="1:10">
      <c r="A40" s="30"/>
      <c r="B40" s="31"/>
      <c r="C40" s="31"/>
      <c r="D40" s="31"/>
      <c r="E40" s="31"/>
      <c r="F40" s="31"/>
      <c r="G40" s="31"/>
      <c r="H40" s="31"/>
      <c r="I40" s="31"/>
      <c r="J40" s="32"/>
    </row>
    <row r="41" spans="1:10">
      <c r="A41" s="265" t="s">
        <v>70</v>
      </c>
      <c r="B41" s="266"/>
      <c r="C41" s="266"/>
      <c r="D41" s="266"/>
      <c r="E41" s="31"/>
      <c r="F41" s="31"/>
      <c r="G41" s="267">
        <v>46136</v>
      </c>
      <c r="H41" s="267"/>
      <c r="I41" s="267"/>
      <c r="J41" s="268"/>
    </row>
    <row r="42" spans="1:10">
      <c r="A42" s="269" t="s">
        <v>71</v>
      </c>
      <c r="B42" s="270"/>
      <c r="C42" s="270"/>
      <c r="D42" s="270"/>
      <c r="E42" s="31"/>
      <c r="F42" s="56"/>
      <c r="G42" s="57" t="s">
        <v>72</v>
      </c>
      <c r="H42" s="58"/>
      <c r="I42" s="58"/>
      <c r="J42" s="59"/>
    </row>
    <row r="43" spans="1:10">
      <c r="A43" s="30"/>
      <c r="B43" s="31"/>
      <c r="C43" s="31"/>
      <c r="D43" s="31"/>
      <c r="E43" s="31"/>
      <c r="F43" s="31"/>
      <c r="G43" s="31"/>
      <c r="H43" s="31"/>
      <c r="I43" s="31"/>
      <c r="J43" s="32"/>
    </row>
    <row r="44" spans="1:10" ht="15">
      <c r="A44" s="271"/>
      <c r="B44" s="272"/>
      <c r="C44" s="272"/>
      <c r="D44" s="272"/>
      <c r="E44" s="60"/>
      <c r="F44" s="60"/>
      <c r="G44" s="272"/>
      <c r="H44" s="272"/>
      <c r="I44" s="272"/>
      <c r="J44" s="273"/>
    </row>
    <row r="45" spans="1:10">
      <c r="A45" s="275" t="s">
        <v>73</v>
      </c>
      <c r="B45" s="276"/>
      <c r="C45" s="276"/>
      <c r="D45" s="276"/>
      <c r="E45" s="31"/>
      <c r="F45" s="31"/>
      <c r="G45" s="276" t="s">
        <v>74</v>
      </c>
      <c r="H45" s="276"/>
      <c r="I45" s="276"/>
      <c r="J45" s="277"/>
    </row>
    <row r="46" spans="1:10" ht="14.25">
      <c r="A46" s="33" t="s">
        <v>75</v>
      </c>
      <c r="B46" s="278" t="s">
        <v>83</v>
      </c>
      <c r="C46" s="278"/>
      <c r="D46" s="278"/>
      <c r="E46" s="60"/>
      <c r="F46" s="60"/>
      <c r="G46" s="34" t="s">
        <v>75</v>
      </c>
      <c r="H46" s="279" t="s">
        <v>94</v>
      </c>
      <c r="I46" s="279"/>
      <c r="J46" s="280"/>
    </row>
    <row r="47" spans="1:10" ht="14.25">
      <c r="A47" s="33" t="s">
        <v>76</v>
      </c>
      <c r="B47" s="278" t="s">
        <v>19</v>
      </c>
      <c r="C47" s="278"/>
      <c r="D47" s="278"/>
      <c r="E47" s="60"/>
      <c r="F47" s="60"/>
      <c r="G47" s="34" t="s">
        <v>77</v>
      </c>
      <c r="H47" s="279" t="s">
        <v>78</v>
      </c>
      <c r="I47" s="279"/>
      <c r="J47" s="280"/>
    </row>
    <row r="48" spans="1:10" ht="16.5" customHeight="1" thickBot="1">
      <c r="A48" s="61" t="s">
        <v>79</v>
      </c>
      <c r="B48" s="274" t="s">
        <v>84</v>
      </c>
      <c r="C48" s="274"/>
      <c r="D48" s="274"/>
      <c r="E48" s="62"/>
      <c r="F48" s="62"/>
      <c r="G48" s="62"/>
      <c r="H48" s="62"/>
      <c r="I48" s="62"/>
      <c r="J48" s="63"/>
    </row>
  </sheetData>
  <mergeCells count="53">
    <mergeCell ref="B48:D48"/>
    <mergeCell ref="A45:D45"/>
    <mergeCell ref="G45:J45"/>
    <mergeCell ref="B46:D46"/>
    <mergeCell ref="H46:J46"/>
    <mergeCell ref="B47:D47"/>
    <mergeCell ref="H47:J47"/>
    <mergeCell ref="A39:J39"/>
    <mergeCell ref="A41:D41"/>
    <mergeCell ref="G41:J41"/>
    <mergeCell ref="A42:D42"/>
    <mergeCell ref="A44:D44"/>
    <mergeCell ref="G44:J44"/>
    <mergeCell ref="D31:D32"/>
    <mergeCell ref="E31:G31"/>
    <mergeCell ref="H31:H32"/>
    <mergeCell ref="E32:G32"/>
    <mergeCell ref="A34:J34"/>
    <mergeCell ref="A36:J36"/>
    <mergeCell ref="A24:D24"/>
    <mergeCell ref="A25:D25"/>
    <mergeCell ref="A26:D26"/>
    <mergeCell ref="A27:D27"/>
    <mergeCell ref="H27:J27"/>
    <mergeCell ref="A30:J30"/>
    <mergeCell ref="A18:D18"/>
    <mergeCell ref="A19:D19"/>
    <mergeCell ref="A20:D20"/>
    <mergeCell ref="A21:D21"/>
    <mergeCell ref="A22:D22"/>
    <mergeCell ref="A23:D23"/>
    <mergeCell ref="A14:H14"/>
    <mergeCell ref="I14:J14"/>
    <mergeCell ref="A16:D17"/>
    <mergeCell ref="E16:E17"/>
    <mergeCell ref="F16:F17"/>
    <mergeCell ref="G16:G17"/>
    <mergeCell ref="H16:H17"/>
    <mergeCell ref="I16:I17"/>
    <mergeCell ref="J16:J17"/>
    <mergeCell ref="A8:J8"/>
    <mergeCell ref="A10:H10"/>
    <mergeCell ref="I10:J10"/>
    <mergeCell ref="A11:H11"/>
    <mergeCell ref="I11:J11"/>
    <mergeCell ref="A13:H13"/>
    <mergeCell ref="I13:J13"/>
    <mergeCell ref="A1:H2"/>
    <mergeCell ref="A4:B4"/>
    <mergeCell ref="C4:J4"/>
    <mergeCell ref="A5:B5"/>
    <mergeCell ref="C5:J5"/>
    <mergeCell ref="A7:J7"/>
  </mergeCells>
  <conditionalFormatting sqref="H27:J27">
    <cfRule type="expression" dxfId="9" priority="10" stopIfTrue="1">
      <formula>$Q$11="sim"</formula>
    </cfRule>
  </conditionalFormatting>
  <conditionalFormatting sqref="G41">
    <cfRule type="expression" dxfId="8" priority="9" stopIfTrue="1">
      <formula>$O$41=""</formula>
    </cfRule>
  </conditionalFormatting>
  <conditionalFormatting sqref="G18:G26">
    <cfRule type="expression" dxfId="7" priority="7" stopIfTrue="1">
      <formula>AND(G18&lt;&gt;"OK",G18&lt;&gt;"-",G18&lt;&gt;"")</formula>
    </cfRule>
    <cfRule type="cellIs" dxfId="6" priority="8" stopIfTrue="1" operator="equal">
      <formula>"OK"</formula>
    </cfRule>
  </conditionalFormatting>
  <conditionalFormatting sqref="A26:F26">
    <cfRule type="expression" dxfId="5" priority="6" stopIfTrue="1">
      <formula>$Q$11="Não"</formula>
    </cfRule>
  </conditionalFormatting>
  <conditionalFormatting sqref="H46:J47">
    <cfRule type="expression" dxfId="4" priority="5" stopIfTrue="1">
      <formula>H46=""</formula>
    </cfRule>
  </conditionalFormatting>
  <conditionalFormatting sqref="G27">
    <cfRule type="expression" dxfId="3" priority="3" stopIfTrue="1">
      <formula>AND(G27&lt;&gt;"OK",G27&lt;&gt;"-",G27&lt;&gt;"")</formula>
    </cfRule>
    <cfRule type="cellIs" dxfId="2" priority="4" stopIfTrue="1" operator="equal">
      <formula>"OK"</formula>
    </cfRule>
  </conditionalFormatting>
  <conditionalFormatting sqref="A27:F27">
    <cfRule type="expression" dxfId="1" priority="2" stopIfTrue="1">
      <formula>$Q$11="sim"</formula>
    </cfRule>
  </conditionalFormatting>
  <conditionalFormatting sqref="H18:J26">
    <cfRule type="expression" dxfId="0" priority="1" stopIfTrue="1">
      <formula>$I$11=$A$57</formula>
    </cfRule>
  </conditionalFormatting>
  <dataValidations count="6">
    <dataValidation type="decimal" allowBlank="1" showInputMessage="1" showErrorMessage="1" errorTitle="Erro de valores" error="Digite um valor entre 0% e 100%" sqref="F18:F23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I14:J14">
      <formula1>0</formula1>
    </dataValidation>
    <dataValidation type="decimal" allowBlank="1" showInputMessage="1" showErrorMessage="1" errorTitle="Valor não permitido" error="Digite um percentual entre 0% e 100%." promptTitle="Valores admissíveis:" prompt="Insira valores entre 0 e 100%." sqref="I13:J13">
      <formula1>0</formula1>
      <formula2>1</formula2>
    </dataValidation>
    <dataValidation type="decimal" allowBlank="1" showInputMessage="1" showErrorMessage="1" errorTitle="Erro de valores" error="Digite um valor maior do que 0." sqref="F24">
      <formula1>0</formula1>
      <formula2>1</formula2>
    </dataValidation>
    <dataValidation operator="greaterThanOrEqual" allowBlank="1" showInputMessage="1" showErrorMessage="1" errorTitle="Erro de valores" error="Digite um valor igual a 0% ou 2%." sqref="F25"/>
    <dataValidation type="list" allowBlank="1" showInputMessage="1" showErrorMessage="1" sqref="A11:H11">
      <formula1>$A$51:$A$58</formula1>
    </dataValidation>
  </dataValidation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Planilha Orç - Mem. de Cálculo</vt:lpstr>
      <vt:lpstr>Cronograma Físico - Financeiro</vt:lpstr>
      <vt:lpstr>BDI</vt:lpstr>
      <vt:lpstr>'Cronograma Físico - Financeiro'!Area_de_impressao</vt:lpstr>
      <vt:lpstr>'Planilha Orç - Mem. de Cálculo'!Area_de_impressao</vt:lpstr>
    </vt:vector>
  </TitlesOfParts>
  <Company>Setop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Engenharia PMC</cp:lastModifiedBy>
  <cp:lastPrinted>2026-04-29T17:24:49Z</cp:lastPrinted>
  <dcterms:created xsi:type="dcterms:W3CDTF">2006-09-22T13:55:22Z</dcterms:created>
  <dcterms:modified xsi:type="dcterms:W3CDTF">2026-06-09T18:05:30Z</dcterms:modified>
</cp:coreProperties>
</file>