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\HD ARQUIVOS\HD SANSUNG OK\LICITAÇÕES MIRABELA\Processos 2026 - Mirabela\Processo 045 - Concorrência 003 (Construção de casas populares)\"/>
    </mc:Choice>
  </mc:AlternateContent>
  <xr:revisionPtr revIDLastSave="0" documentId="8_{81098211-2613-47D8-8D8D-34866DBEAF4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O-PLE" sheetId="1" r:id="rId1"/>
    <sheet name="CFF - PLE" sheetId="2" r:id="rId2"/>
  </sheets>
  <definedNames>
    <definedName name="_xlnm.Print_Area" localSheetId="0">'PO-PLE'!$A$1:$S$208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F13" i="1"/>
  <c r="F15" i="1"/>
  <c r="K199" i="1"/>
  <c r="S199" i="1" s="1"/>
  <c r="L199" i="1" s="1"/>
  <c r="F199" i="1"/>
  <c r="K198" i="1"/>
  <c r="S198" i="1" s="1"/>
  <c r="L198" i="1" s="1"/>
  <c r="F198" i="1"/>
  <c r="K197" i="1"/>
  <c r="S197" i="1" s="1"/>
  <c r="L197" i="1" s="1"/>
  <c r="F197" i="1"/>
  <c r="K196" i="1"/>
  <c r="S196" i="1" s="1"/>
  <c r="L196" i="1" s="1"/>
  <c r="F196" i="1"/>
  <c r="K195" i="1"/>
  <c r="S195" i="1" s="1"/>
  <c r="L195" i="1" s="1"/>
  <c r="F195" i="1"/>
  <c r="K194" i="1"/>
  <c r="S194" i="1" s="1"/>
  <c r="L194" i="1" s="1"/>
  <c r="F194" i="1"/>
  <c r="K193" i="1"/>
  <c r="S193" i="1" s="1"/>
  <c r="L193" i="1" s="1"/>
  <c r="F193" i="1"/>
  <c r="K192" i="1"/>
  <c r="S192" i="1" s="1"/>
  <c r="L192" i="1" s="1"/>
  <c r="F192" i="1"/>
  <c r="K191" i="1"/>
  <c r="S191" i="1" s="1"/>
  <c r="L191" i="1" s="1"/>
  <c r="F191" i="1"/>
  <c r="K189" i="1"/>
  <c r="S189" i="1" s="1"/>
  <c r="L189" i="1" s="1"/>
  <c r="F189" i="1"/>
  <c r="K188" i="1"/>
  <c r="S188" i="1" s="1"/>
  <c r="L188" i="1" s="1"/>
  <c r="F188" i="1"/>
  <c r="K187" i="1"/>
  <c r="S187" i="1" s="1"/>
  <c r="L187" i="1" s="1"/>
  <c r="F187" i="1"/>
  <c r="K186" i="1"/>
  <c r="S186" i="1" s="1"/>
  <c r="L186" i="1" s="1"/>
  <c r="F186" i="1"/>
  <c r="K185" i="1"/>
  <c r="S185" i="1" s="1"/>
  <c r="L185" i="1" s="1"/>
  <c r="F185" i="1"/>
  <c r="K184" i="1"/>
  <c r="S184" i="1" s="1"/>
  <c r="L184" i="1" s="1"/>
  <c r="F184" i="1"/>
  <c r="K183" i="1"/>
  <c r="S183" i="1" s="1"/>
  <c r="L183" i="1" s="1"/>
  <c r="F183" i="1"/>
  <c r="K182" i="1"/>
  <c r="S182" i="1" s="1"/>
  <c r="L182" i="1" s="1"/>
  <c r="F182" i="1"/>
  <c r="K181" i="1"/>
  <c r="S181" i="1" s="1"/>
  <c r="L181" i="1" s="1"/>
  <c r="F181" i="1"/>
  <c r="K180" i="1"/>
  <c r="S180" i="1" s="1"/>
  <c r="L180" i="1" s="1"/>
  <c r="F180" i="1"/>
  <c r="K179" i="1"/>
  <c r="S179" i="1" s="1"/>
  <c r="L179" i="1" s="1"/>
  <c r="F179" i="1"/>
  <c r="K178" i="1"/>
  <c r="S178" i="1" s="1"/>
  <c r="L178" i="1" s="1"/>
  <c r="F178" i="1"/>
  <c r="K177" i="1"/>
  <c r="S177" i="1" s="1"/>
  <c r="L177" i="1" s="1"/>
  <c r="F177" i="1"/>
  <c r="K176" i="1"/>
  <c r="S176" i="1" s="1"/>
  <c r="L176" i="1" s="1"/>
  <c r="F176" i="1"/>
  <c r="K175" i="1"/>
  <c r="S175" i="1" s="1"/>
  <c r="L175" i="1" s="1"/>
  <c r="F175" i="1"/>
  <c r="K174" i="1"/>
  <c r="S174" i="1" s="1"/>
  <c r="L174" i="1" s="1"/>
  <c r="F174" i="1"/>
  <c r="K173" i="1"/>
  <c r="S173" i="1" s="1"/>
  <c r="L173" i="1" s="1"/>
  <c r="F173" i="1"/>
  <c r="K172" i="1"/>
  <c r="S172" i="1" s="1"/>
  <c r="L172" i="1" s="1"/>
  <c r="F172" i="1"/>
  <c r="K171" i="1"/>
  <c r="S171" i="1" s="1"/>
  <c r="L171" i="1" s="1"/>
  <c r="F171" i="1"/>
  <c r="K170" i="1"/>
  <c r="S170" i="1" s="1"/>
  <c r="L170" i="1" s="1"/>
  <c r="F170" i="1"/>
  <c r="K169" i="1"/>
  <c r="S169" i="1" s="1"/>
  <c r="L169" i="1" s="1"/>
  <c r="F169" i="1"/>
  <c r="K168" i="1"/>
  <c r="S168" i="1" s="1"/>
  <c r="L168" i="1" s="1"/>
  <c r="F168" i="1"/>
  <c r="K167" i="1"/>
  <c r="S167" i="1" s="1"/>
  <c r="L167" i="1" s="1"/>
  <c r="F167" i="1"/>
  <c r="K166" i="1"/>
  <c r="S166" i="1" s="1"/>
  <c r="L166" i="1" s="1"/>
  <c r="F166" i="1"/>
  <c r="K165" i="1"/>
  <c r="S165" i="1" s="1"/>
  <c r="L165" i="1" s="1"/>
  <c r="F165" i="1"/>
  <c r="K164" i="1"/>
  <c r="S164" i="1" s="1"/>
  <c r="L164" i="1" s="1"/>
  <c r="F164" i="1"/>
  <c r="K163" i="1"/>
  <c r="S163" i="1" s="1"/>
  <c r="L163" i="1" s="1"/>
  <c r="F163" i="1"/>
  <c r="K162" i="1"/>
  <c r="S162" i="1" s="1"/>
  <c r="L162" i="1" s="1"/>
  <c r="F162" i="1"/>
  <c r="K161" i="1"/>
  <c r="S161" i="1" s="1"/>
  <c r="L161" i="1" s="1"/>
  <c r="F161" i="1"/>
  <c r="K160" i="1"/>
  <c r="S160" i="1" s="1"/>
  <c r="L160" i="1" s="1"/>
  <c r="F160" i="1"/>
  <c r="K159" i="1"/>
  <c r="S159" i="1" s="1"/>
  <c r="L159" i="1" s="1"/>
  <c r="F159" i="1"/>
  <c r="K158" i="1"/>
  <c r="S158" i="1" s="1"/>
  <c r="L158" i="1" s="1"/>
  <c r="F158" i="1"/>
  <c r="K157" i="1"/>
  <c r="S157" i="1" s="1"/>
  <c r="L157" i="1" s="1"/>
  <c r="F157" i="1"/>
  <c r="K156" i="1"/>
  <c r="S156" i="1" s="1"/>
  <c r="L156" i="1" s="1"/>
  <c r="F156" i="1"/>
  <c r="K155" i="1"/>
  <c r="S155" i="1" s="1"/>
  <c r="L155" i="1" s="1"/>
  <c r="F155" i="1"/>
  <c r="K154" i="1"/>
  <c r="S154" i="1" s="1"/>
  <c r="L154" i="1" s="1"/>
  <c r="F154" i="1"/>
  <c r="K153" i="1"/>
  <c r="S153" i="1" s="1"/>
  <c r="L153" i="1" s="1"/>
  <c r="F153" i="1"/>
  <c r="K152" i="1"/>
  <c r="S152" i="1" s="1"/>
  <c r="L152" i="1" s="1"/>
  <c r="F152" i="1"/>
  <c r="K151" i="1"/>
  <c r="S151" i="1" s="1"/>
  <c r="L151" i="1" s="1"/>
  <c r="F151" i="1"/>
  <c r="K150" i="1"/>
  <c r="S150" i="1" s="1"/>
  <c r="L150" i="1" s="1"/>
  <c r="F150" i="1"/>
  <c r="K149" i="1"/>
  <c r="S149" i="1" s="1"/>
  <c r="L149" i="1" s="1"/>
  <c r="F149" i="1"/>
  <c r="K148" i="1"/>
  <c r="S148" i="1" s="1"/>
  <c r="L148" i="1" s="1"/>
  <c r="F148" i="1"/>
  <c r="K147" i="1"/>
  <c r="S147" i="1" s="1"/>
  <c r="L147" i="1" s="1"/>
  <c r="F147" i="1"/>
  <c r="K146" i="1"/>
  <c r="S146" i="1" s="1"/>
  <c r="L146" i="1" s="1"/>
  <c r="F146" i="1"/>
  <c r="K145" i="1"/>
  <c r="S145" i="1" s="1"/>
  <c r="L145" i="1" s="1"/>
  <c r="F145" i="1"/>
  <c r="K144" i="1"/>
  <c r="S144" i="1" s="1"/>
  <c r="L144" i="1" s="1"/>
  <c r="F144" i="1"/>
  <c r="K143" i="1"/>
  <c r="S143" i="1" s="1"/>
  <c r="L143" i="1" s="1"/>
  <c r="F143" i="1"/>
  <c r="K142" i="1"/>
  <c r="S142" i="1" s="1"/>
  <c r="L142" i="1" s="1"/>
  <c r="F142" i="1"/>
  <c r="K141" i="1"/>
  <c r="S141" i="1" s="1"/>
  <c r="L141" i="1" s="1"/>
  <c r="F141" i="1"/>
  <c r="K140" i="1"/>
  <c r="S140" i="1" s="1"/>
  <c r="L140" i="1" s="1"/>
  <c r="F140" i="1"/>
  <c r="K139" i="1"/>
  <c r="S139" i="1" s="1"/>
  <c r="L139" i="1" s="1"/>
  <c r="F139" i="1"/>
  <c r="K138" i="1"/>
  <c r="S138" i="1" s="1"/>
  <c r="L138" i="1" s="1"/>
  <c r="F138" i="1"/>
  <c r="K137" i="1"/>
  <c r="S137" i="1" s="1"/>
  <c r="L137" i="1" s="1"/>
  <c r="F137" i="1"/>
  <c r="K136" i="1"/>
  <c r="S136" i="1" s="1"/>
  <c r="L136" i="1" s="1"/>
  <c r="F136" i="1"/>
  <c r="K135" i="1"/>
  <c r="S135" i="1" s="1"/>
  <c r="L135" i="1" s="1"/>
  <c r="F135" i="1"/>
  <c r="K134" i="1"/>
  <c r="S134" i="1" s="1"/>
  <c r="L134" i="1" s="1"/>
  <c r="F134" i="1"/>
  <c r="K133" i="1"/>
  <c r="S133" i="1" s="1"/>
  <c r="L133" i="1" s="1"/>
  <c r="F133" i="1"/>
  <c r="K132" i="1"/>
  <c r="S132" i="1" s="1"/>
  <c r="L132" i="1" s="1"/>
  <c r="F132" i="1"/>
  <c r="K131" i="1"/>
  <c r="S131" i="1" s="1"/>
  <c r="L131" i="1" s="1"/>
  <c r="F131" i="1"/>
  <c r="K130" i="1"/>
  <c r="S130" i="1" s="1"/>
  <c r="L130" i="1" s="1"/>
  <c r="F130" i="1"/>
  <c r="K129" i="1"/>
  <c r="S129" i="1" s="1"/>
  <c r="L129" i="1" s="1"/>
  <c r="F129" i="1"/>
  <c r="K128" i="1"/>
  <c r="S128" i="1" s="1"/>
  <c r="L128" i="1" s="1"/>
  <c r="F128" i="1"/>
  <c r="K127" i="1"/>
  <c r="S127" i="1" s="1"/>
  <c r="L127" i="1" s="1"/>
  <c r="F127" i="1"/>
  <c r="K126" i="1"/>
  <c r="S126" i="1" s="1"/>
  <c r="L126" i="1" s="1"/>
  <c r="F126" i="1"/>
  <c r="K125" i="1"/>
  <c r="S125" i="1" s="1"/>
  <c r="L125" i="1" s="1"/>
  <c r="F125" i="1"/>
  <c r="K124" i="1"/>
  <c r="S124" i="1" s="1"/>
  <c r="L124" i="1" s="1"/>
  <c r="F124" i="1"/>
  <c r="K123" i="1"/>
  <c r="S123" i="1" s="1"/>
  <c r="L123" i="1" s="1"/>
  <c r="F123" i="1"/>
  <c r="K122" i="1"/>
  <c r="S122" i="1" s="1"/>
  <c r="L122" i="1" s="1"/>
  <c r="F122" i="1"/>
  <c r="K121" i="1"/>
  <c r="S121" i="1" s="1"/>
  <c r="L121" i="1" s="1"/>
  <c r="F121" i="1"/>
  <c r="K120" i="1"/>
  <c r="S120" i="1" s="1"/>
  <c r="L120" i="1" s="1"/>
  <c r="F120" i="1"/>
  <c r="K119" i="1"/>
  <c r="S119" i="1" s="1"/>
  <c r="L119" i="1" s="1"/>
  <c r="F119" i="1"/>
  <c r="K118" i="1"/>
  <c r="S118" i="1" s="1"/>
  <c r="L118" i="1" s="1"/>
  <c r="F118" i="1"/>
  <c r="K117" i="1"/>
  <c r="S117" i="1" s="1"/>
  <c r="L117" i="1" s="1"/>
  <c r="F117" i="1"/>
  <c r="K116" i="1"/>
  <c r="S116" i="1" s="1"/>
  <c r="L116" i="1" s="1"/>
  <c r="F116" i="1"/>
  <c r="K115" i="1"/>
  <c r="S115" i="1" s="1"/>
  <c r="L115" i="1" s="1"/>
  <c r="F115" i="1"/>
  <c r="K114" i="1"/>
  <c r="S114" i="1" s="1"/>
  <c r="L114" i="1" s="1"/>
  <c r="F114" i="1"/>
  <c r="K113" i="1"/>
  <c r="S113" i="1" s="1"/>
  <c r="L113" i="1" s="1"/>
  <c r="F113" i="1"/>
  <c r="K112" i="1"/>
  <c r="S112" i="1" s="1"/>
  <c r="L112" i="1" s="1"/>
  <c r="F112" i="1"/>
  <c r="K111" i="1"/>
  <c r="S111" i="1" s="1"/>
  <c r="L111" i="1" s="1"/>
  <c r="F111" i="1"/>
  <c r="K110" i="1"/>
  <c r="S110" i="1" s="1"/>
  <c r="L110" i="1" s="1"/>
  <c r="F110" i="1"/>
  <c r="K109" i="1"/>
  <c r="S109" i="1" s="1"/>
  <c r="L109" i="1" s="1"/>
  <c r="F109" i="1"/>
  <c r="K108" i="1"/>
  <c r="S108" i="1" s="1"/>
  <c r="L108" i="1" s="1"/>
  <c r="F108" i="1"/>
  <c r="K107" i="1"/>
  <c r="S107" i="1" s="1"/>
  <c r="L107" i="1" s="1"/>
  <c r="F107" i="1"/>
  <c r="K106" i="1"/>
  <c r="S106" i="1" s="1"/>
  <c r="L106" i="1" s="1"/>
  <c r="F106" i="1"/>
  <c r="K105" i="1"/>
  <c r="S105" i="1" s="1"/>
  <c r="L105" i="1" s="1"/>
  <c r="F105" i="1"/>
  <c r="K103" i="1"/>
  <c r="S103" i="1" s="1"/>
  <c r="L103" i="1" s="1"/>
  <c r="F103" i="1"/>
  <c r="K102" i="1"/>
  <c r="S102" i="1" s="1"/>
  <c r="L102" i="1" s="1"/>
  <c r="F102" i="1"/>
  <c r="K101" i="1"/>
  <c r="S101" i="1" s="1"/>
  <c r="L101" i="1" s="1"/>
  <c r="F101" i="1"/>
  <c r="K100" i="1"/>
  <c r="S100" i="1" s="1"/>
  <c r="L100" i="1" s="1"/>
  <c r="F100" i="1"/>
  <c r="K99" i="1"/>
  <c r="S99" i="1" s="1"/>
  <c r="L99" i="1" s="1"/>
  <c r="F99" i="1"/>
  <c r="K98" i="1"/>
  <c r="S98" i="1" s="1"/>
  <c r="L98" i="1" s="1"/>
  <c r="F98" i="1"/>
  <c r="K97" i="1"/>
  <c r="S97" i="1" s="1"/>
  <c r="L97" i="1" s="1"/>
  <c r="F97" i="1"/>
  <c r="K96" i="1"/>
  <c r="S96" i="1" s="1"/>
  <c r="L96" i="1" s="1"/>
  <c r="F96" i="1"/>
  <c r="K94" i="1"/>
  <c r="S94" i="1" s="1"/>
  <c r="L94" i="1" s="1"/>
  <c r="F94" i="1"/>
  <c r="K93" i="1"/>
  <c r="S93" i="1" s="1"/>
  <c r="L93" i="1" s="1"/>
  <c r="F93" i="1"/>
  <c r="K92" i="1"/>
  <c r="S92" i="1" s="1"/>
  <c r="L92" i="1" s="1"/>
  <c r="F92" i="1"/>
  <c r="K91" i="1"/>
  <c r="S91" i="1" s="1"/>
  <c r="L91" i="1" s="1"/>
  <c r="F91" i="1"/>
  <c r="K90" i="1"/>
  <c r="S90" i="1" s="1"/>
  <c r="L90" i="1" s="1"/>
  <c r="F90" i="1"/>
  <c r="K89" i="1"/>
  <c r="S89" i="1" s="1"/>
  <c r="L89" i="1" s="1"/>
  <c r="F89" i="1"/>
  <c r="K88" i="1"/>
  <c r="S88" i="1" s="1"/>
  <c r="L88" i="1" s="1"/>
  <c r="F88" i="1"/>
  <c r="K87" i="1"/>
  <c r="S87" i="1" s="1"/>
  <c r="L87" i="1" s="1"/>
  <c r="F87" i="1"/>
  <c r="K86" i="1"/>
  <c r="S86" i="1" s="1"/>
  <c r="L86" i="1" s="1"/>
  <c r="F86" i="1"/>
  <c r="K85" i="1"/>
  <c r="S85" i="1" s="1"/>
  <c r="L85" i="1" s="1"/>
  <c r="F85" i="1"/>
  <c r="K84" i="1"/>
  <c r="S84" i="1" s="1"/>
  <c r="L84" i="1" s="1"/>
  <c r="F84" i="1"/>
  <c r="K83" i="1"/>
  <c r="S83" i="1" s="1"/>
  <c r="L83" i="1" s="1"/>
  <c r="F83" i="1"/>
  <c r="K82" i="1"/>
  <c r="S82" i="1" s="1"/>
  <c r="L82" i="1" s="1"/>
  <c r="F82" i="1"/>
  <c r="K81" i="1"/>
  <c r="S81" i="1" s="1"/>
  <c r="L81" i="1" s="1"/>
  <c r="F81" i="1"/>
  <c r="K80" i="1"/>
  <c r="S80" i="1" s="1"/>
  <c r="L80" i="1" s="1"/>
  <c r="F80" i="1"/>
  <c r="K79" i="1"/>
  <c r="S79" i="1" s="1"/>
  <c r="L79" i="1" s="1"/>
  <c r="F79" i="1"/>
  <c r="K78" i="1"/>
  <c r="S78" i="1" s="1"/>
  <c r="L78" i="1" s="1"/>
  <c r="F78" i="1"/>
  <c r="K77" i="1"/>
  <c r="S77" i="1" s="1"/>
  <c r="L77" i="1" s="1"/>
  <c r="F77" i="1"/>
  <c r="K76" i="1"/>
  <c r="S76" i="1" s="1"/>
  <c r="L76" i="1" s="1"/>
  <c r="F76" i="1"/>
  <c r="K75" i="1"/>
  <c r="S75" i="1" s="1"/>
  <c r="L75" i="1" s="1"/>
  <c r="F75" i="1"/>
  <c r="K74" i="1"/>
  <c r="S74" i="1" s="1"/>
  <c r="L74" i="1" s="1"/>
  <c r="F74" i="1"/>
  <c r="K73" i="1"/>
  <c r="S73" i="1" s="1"/>
  <c r="L73" i="1" s="1"/>
  <c r="F73" i="1"/>
  <c r="K71" i="1"/>
  <c r="S71" i="1" s="1"/>
  <c r="L71" i="1" s="1"/>
  <c r="F71" i="1"/>
  <c r="K70" i="1"/>
  <c r="S70" i="1" s="1"/>
  <c r="L70" i="1" s="1"/>
  <c r="F70" i="1"/>
  <c r="K69" i="1"/>
  <c r="S69" i="1" s="1"/>
  <c r="L69" i="1" s="1"/>
  <c r="F69" i="1"/>
  <c r="K68" i="1"/>
  <c r="S68" i="1" s="1"/>
  <c r="L68" i="1" s="1"/>
  <c r="F68" i="1"/>
  <c r="K67" i="1"/>
  <c r="S67" i="1" s="1"/>
  <c r="L67" i="1" s="1"/>
  <c r="F67" i="1"/>
  <c r="K66" i="1"/>
  <c r="S66" i="1" s="1"/>
  <c r="L66" i="1" s="1"/>
  <c r="F66" i="1"/>
  <c r="K63" i="1"/>
  <c r="S63" i="1" s="1"/>
  <c r="F63" i="1"/>
  <c r="K61" i="1"/>
  <c r="S62" i="1" s="1"/>
  <c r="F61" i="1"/>
  <c r="K59" i="1"/>
  <c r="F59" i="1"/>
  <c r="K57" i="1"/>
  <c r="S57" i="1" s="1"/>
  <c r="F57" i="1"/>
  <c r="K55" i="1"/>
  <c r="S56" i="1" s="1"/>
  <c r="F55" i="1"/>
  <c r="K53" i="1"/>
  <c r="F53" i="1"/>
  <c r="K51" i="1"/>
  <c r="S52" i="1" s="1"/>
  <c r="F51" i="1"/>
  <c r="K49" i="1"/>
  <c r="S50" i="1" s="1"/>
  <c r="F49" i="1"/>
  <c r="K46" i="1"/>
  <c r="F46" i="1"/>
  <c r="K44" i="1"/>
  <c r="S45" i="1" s="1"/>
  <c r="F44" i="1"/>
  <c r="K42" i="1"/>
  <c r="S43" i="1" s="1"/>
  <c r="F42" i="1"/>
  <c r="K40" i="1"/>
  <c r="S40" i="1" s="1"/>
  <c r="F40" i="1"/>
  <c r="K38" i="1"/>
  <c r="S39" i="1" s="1"/>
  <c r="F38" i="1"/>
  <c r="K36" i="1"/>
  <c r="F36" i="1"/>
  <c r="K34" i="1"/>
  <c r="S34" i="1" s="1"/>
  <c r="F34" i="1"/>
  <c r="K32" i="1"/>
  <c r="S32" i="1" s="1"/>
  <c r="F32" i="1"/>
  <c r="K30" i="1"/>
  <c r="F30" i="1"/>
  <c r="K28" i="1"/>
  <c r="S28" i="1" s="1"/>
  <c r="F28" i="1"/>
  <c r="K26" i="1"/>
  <c r="S26" i="1" s="1"/>
  <c r="L26" i="1" s="1"/>
  <c r="F26" i="1"/>
  <c r="K25" i="1"/>
  <c r="S25" i="1" s="1"/>
  <c r="L25" i="1" s="1"/>
  <c r="F25" i="1"/>
  <c r="K24" i="1"/>
  <c r="S24" i="1" s="1"/>
  <c r="L24" i="1" s="1"/>
  <c r="F24" i="1"/>
  <c r="K23" i="1"/>
  <c r="S23" i="1" s="1"/>
  <c r="L23" i="1" s="1"/>
  <c r="F23" i="1"/>
  <c r="K22" i="1"/>
  <c r="S22" i="1" s="1"/>
  <c r="L22" i="1" s="1"/>
  <c r="F22" i="1"/>
  <c r="K21" i="1"/>
  <c r="S21" i="1" s="1"/>
  <c r="L21" i="1" s="1"/>
  <c r="F21" i="1"/>
  <c r="K20" i="1"/>
  <c r="S20" i="1" s="1"/>
  <c r="L20" i="1" s="1"/>
  <c r="F20" i="1"/>
  <c r="K19" i="1"/>
  <c r="S19" i="1" s="1"/>
  <c r="L19" i="1" s="1"/>
  <c r="F19" i="1"/>
  <c r="K18" i="1"/>
  <c r="S18" i="1" s="1"/>
  <c r="L18" i="1" s="1"/>
  <c r="F18" i="1"/>
  <c r="K17" i="1"/>
  <c r="S17" i="1" s="1"/>
  <c r="L17" i="1" s="1"/>
  <c r="F17" i="1"/>
  <c r="K16" i="1"/>
  <c r="S16" i="1" s="1"/>
  <c r="L16" i="1" s="1"/>
  <c r="F16" i="1"/>
  <c r="K15" i="1"/>
  <c r="S15" i="1" s="1"/>
  <c r="L15" i="1" s="1"/>
  <c r="K13" i="1"/>
  <c r="S13" i="1" s="1"/>
  <c r="L13" i="1" s="1"/>
  <c r="L12" i="1" s="1"/>
  <c r="K11" i="1"/>
  <c r="S11" i="1" s="1"/>
  <c r="L11" i="1" s="1"/>
  <c r="L10" i="1" s="1"/>
  <c r="S41" i="1" l="1"/>
  <c r="S29" i="1"/>
  <c r="L28" i="1" s="1"/>
  <c r="S61" i="1"/>
  <c r="L61" i="1" s="1"/>
  <c r="S49" i="1"/>
  <c r="L49" i="1" s="1"/>
  <c r="S58" i="1"/>
  <c r="L57" i="1" s="1"/>
  <c r="S64" i="1"/>
  <c r="L63" i="1" s="1"/>
  <c r="S38" i="1"/>
  <c r="L38" i="1" s="1"/>
  <c r="S33" i="1"/>
  <c r="L32" i="1" s="1"/>
  <c r="L40" i="1"/>
  <c r="L72" i="1"/>
  <c r="S35" i="1"/>
  <c r="L34" i="1" s="1"/>
  <c r="S44" i="1"/>
  <c r="L44" i="1" s="1"/>
  <c r="L190" i="1"/>
  <c r="S51" i="1"/>
  <c r="L51" i="1" s="1"/>
  <c r="L65" i="1"/>
  <c r="L14" i="1"/>
  <c r="L95" i="1"/>
  <c r="S55" i="1"/>
  <c r="L55" i="1" s="1"/>
  <c r="L104" i="1"/>
  <c r="S31" i="1"/>
  <c r="S30" i="1"/>
  <c r="S42" i="1"/>
  <c r="L42" i="1" s="1"/>
  <c r="S54" i="1"/>
  <c r="S53" i="1"/>
  <c r="S60" i="1"/>
  <c r="S59" i="1"/>
  <c r="S47" i="1"/>
  <c r="S46" i="1"/>
  <c r="S37" i="1"/>
  <c r="S36" i="1"/>
  <c r="L30" i="1" l="1"/>
  <c r="L53" i="1"/>
  <c r="L59" i="1"/>
  <c r="L48" i="1" s="1"/>
  <c r="L36" i="1"/>
  <c r="L46" i="1"/>
  <c r="L27" i="1" l="1"/>
  <c r="S200" i="1" s="1"/>
</calcChain>
</file>

<file path=xl/sharedStrings.xml><?xml version="1.0" encoding="utf-8"?>
<sst xmlns="http://schemas.openxmlformats.org/spreadsheetml/2006/main" count="2130" uniqueCount="642">
  <si>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</si>
  <si>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</si>
  <si>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</si>
  <si>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</si>
  <si>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</si>
  <si>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</si>
  <si>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</si>
  <si>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</si>
  <si>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</si>
  <si>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</si>
  <si>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</si>
  <si>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</si>
  <si>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</si>
  <si>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</si>
  <si>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</si>
  <si>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</si>
  <si>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</si>
  <si>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</si>
  <si>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</si>
  <si>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</si>
  <si>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</si>
  <si>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</si>
  <si>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PLACA DE OBRA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</si>
  <si>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</si>
  <si>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</si>
  <si>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</si>
  <si>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</si>
  <si>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</si>
  <si>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</si>
  <si>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PLACA DE OBRA +SERVIÇOS PRELIMINARES+FUNDAÇÕES E CONTENÇÕES</t>
  </si>
  <si>
    <t>2</t>
  </si>
  <si>
    <t>SERVIÇOS PRELIMINARES</t>
  </si>
  <si>
    <t>2.1</t>
  </si>
  <si>
    <t>99059</t>
  </si>
  <si>
    <t>LOCAÇÃO CONVENCIONAL DE OBRA, UTILIZANDO GABARITO DE TÁBUAS CORRIDAS PONTALETADAS A CADA 2,00M - 2 UTILIZAÇÕES. AF_03/2024</t>
  </si>
  <si>
    <t>M</t>
  </si>
  <si>
    <t>27,9 X 25</t>
  </si>
  <si>
    <t>3</t>
  </si>
  <si>
    <t>FUNDAÇÕES E CONTENÇÕES</t>
  </si>
  <si>
    <t>3.1</t>
  </si>
  <si>
    <t>96521</t>
  </si>
  <si>
    <t>ESCAVAÇÃO MECANIZADA PARA BLOCO DE COROAMENTO OU SAPATA COM RETROESCAVADEIRA (INCLUINDO ESCAVAÇÃO PARA COLOCAÇÃO DE FÔRMAS). AF_01/2024</t>
  </si>
  <si>
    <t>M3</t>
  </si>
  <si>
    <t>12,53*25</t>
  </si>
  <si>
    <t>3.2</t>
  </si>
  <si>
    <t>97083</t>
  </si>
  <si>
    <t>COMPACTAÇÃO MECÂNICA DE SOLO PARA EXECUÇÃO DE RADIER, PISO DE CONCRETO OU LAJE SOBRE SOLO, COM COMPACTADOR DE SOLOS A PERCUSSÃO. AF_09/2021</t>
  </si>
  <si>
    <t>56,94*25</t>
  </si>
  <si>
    <t>3.3</t>
  </si>
  <si>
    <t>97087</t>
  </si>
  <si>
    <t>CAMADA SEPARADORA PARA EXECUÇÃO DE RADIER, PISO DE CONCRETO OU LAJE SOBRE SOLO, EM LONA PLÁSTICA. AF_09/2021</t>
  </si>
  <si>
    <t>3.4</t>
  </si>
  <si>
    <t>96624</t>
  </si>
  <si>
    <t>LASTRO COM MATERIAL GRANULAR (PEDRA BRITADA N.2), APLICADO EM PISOS OU LAJES SOBRE SOLO, ESPESSURA DE *10 CM*. AF_01/2024</t>
  </si>
  <si>
    <t>2,69*25</t>
  </si>
  <si>
    <t>3.5</t>
  </si>
  <si>
    <t>97086</t>
  </si>
  <si>
    <t>FABRICAÇÃO, MONTAGEM E DESMONTAGEM DE FORMA PARA RADIER, PISO DE CONCRETO OU LAJE SOBRE SOLO, EM MADEIRA SERRADA, 4 UTILIZAÇÕES. AF_09/2021</t>
  </si>
  <si>
    <t>6,67*25</t>
  </si>
  <si>
    <t>3.6</t>
  </si>
  <si>
    <t>92769</t>
  </si>
  <si>
    <t>ARMAÇÃO DE LAJE DE ESTRUTURA CONVENCIONAL DE CONCRETO ARMADO UTILIZANDO AÇO CA-50 DE 6,3 MM - MONTAGEM. AF_06/2022</t>
  </si>
  <si>
    <t>KG</t>
  </si>
  <si>
    <t>362*25</t>
  </si>
  <si>
    <t>3.7</t>
  </si>
  <si>
    <t>92762</t>
  </si>
  <si>
    <t>ARMAÇÃO DE PILAR OU VIGA DE ESTRUTURA CONVENCIONAL DE CONCRETO ARMADO UTILIZANDO AÇO CA-50 DE 10,0 MM - MONTAGEM. AF_06/2022</t>
  </si>
  <si>
    <t>28,6*25</t>
  </si>
  <si>
    <t>3.8</t>
  </si>
  <si>
    <t>92759</t>
  </si>
  <si>
    <t>ARMAÇÃO DE PILAR OU VIGA DE ESTRUTURA CONVENCIONAL DE CONCRETO ARMADO UTILIZANDO AÇO CA-60 DE 5,0 MM - MONTAGEM. AF_06/2022</t>
  </si>
  <si>
    <t>3,9*25</t>
  </si>
  <si>
    <t>3.9</t>
  </si>
  <si>
    <t>Composição</t>
  </si>
  <si>
    <t>97096_ADP-01</t>
  </si>
  <si>
    <t>CONCRETAGEM DE RADIER, PISO DE CONCRETO OU LAJE SOBRE SOLO, FCK 20 MPA - LANÇAMENTO, ADENSAMENTO E ACABAMENTO. AF_09/2021</t>
  </si>
  <si>
    <t>9,08*25</t>
  </si>
  <si>
    <t>3.10</t>
  </si>
  <si>
    <t>93382</t>
  </si>
  <si>
    <t>REATERRO MANUAL DE VALAS, COM COMPACTADOR DE SOLOS DE PERCUSSÃO. AF_08/2023</t>
  </si>
  <si>
    <t>0,68*25</t>
  </si>
  <si>
    <t>3.11</t>
  </si>
  <si>
    <t>98555</t>
  </si>
  <si>
    <t>IMPERMEABILIZAÇÃO DE SUPERFÍCIE COM ARGAMASSA POLIMÉRICA / MEMBRANA ACRÍLICA, 3 DEMÃOS. AF_09/2023</t>
  </si>
  <si>
    <t>31,62*25</t>
  </si>
  <si>
    <t>3.12</t>
  </si>
  <si>
    <t>4030_ADP-01</t>
  </si>
  <si>
    <t>VEU DE POLIESTER PARA IMPERMEABILIZACAO</t>
  </si>
  <si>
    <t>4,62*25</t>
  </si>
  <si>
    <t>4</t>
  </si>
  <si>
    <t>SUPRAESTRUTURA</t>
  </si>
  <si>
    <t>4.1</t>
  </si>
  <si>
    <t>92427</t>
  </si>
  <si>
    <t>MONTAGEM E DESMONTAGEM DE FÔRMA DE PILARES RETANGULARES E ESTRUTURAS SIMILARES, PÉ-DIREITO SIMPLES, EM CHAPA DE MADEIRA COMPENSADA RESINADA, 8 UTILIZAÇÕES. AF_09/2020</t>
  </si>
  <si>
    <t>(14,39*25 )/2</t>
  </si>
  <si>
    <t>50% SUPRAESTRUTURA +50% PAREDES E PAINÉIS</t>
  </si>
  <si>
    <t>4.2</t>
  </si>
  <si>
    <t>92463_ADP-01</t>
  </si>
  <si>
    <t>MONTAGEM E DESMONTAGEM DE FÔRMA DE VIGA, SEM ESCORAMENTO, PÉ-DIREITO SIMPLES, EM CHAPA DE MADEIRA RESINADA, 8 UTILIZAÇÕES.</t>
  </si>
  <si>
    <t>(20,54*25)/2</t>
  </si>
  <si>
    <t>4.3</t>
  </si>
  <si>
    <t>92463</t>
  </si>
  <si>
    <t>MONTAGEM E DESMONTAGEM DE FÔRMA DE VIGA, ESCORAMENTO COM GARFO DE MADEIRA, PÉ-DIREITO SIMPLES, EM CHAPA DE MADEIRA RESINADA, 8 UTILIZAÇÕES. AF_09/2020</t>
  </si>
  <si>
    <t>(4,13*25)/2</t>
  </si>
  <si>
    <t>4.4</t>
  </si>
  <si>
    <t>(70,4*25)/2</t>
  </si>
  <si>
    <t>4.5</t>
  </si>
  <si>
    <t>92760</t>
  </si>
  <si>
    <t>ARMAÇÃO DE PILAR OU VIGA DE ESTRUTURA CONVENCIONAL DE CONCRETO ARMADO UTILIZANDO AÇO CA-50 DE 6,3 MM - MONTAGEM. AF_06/2022</t>
  </si>
  <si>
    <t>(15*25)/2</t>
  </si>
  <si>
    <t>4.6</t>
  </si>
  <si>
    <t>92761</t>
  </si>
  <si>
    <t>ARMAÇÃO DE PILAR OU VIGA DE ESTRUTURA CONVENCIONAL DE CONCRETO ARMADO UTILIZANDO AÇO CA-50 DE 8,0 MM - MONTAGEM. AF_06/2022</t>
  </si>
  <si>
    <t>(65,3*25)/2</t>
  </si>
  <si>
    <t>4.7</t>
  </si>
  <si>
    <t>(85,6*25)/2</t>
  </si>
  <si>
    <t>4.8</t>
  </si>
  <si>
    <t>101963</t>
  </si>
  <si>
    <t>LAJE PRÉ-MOLDADA UNIDIRECIONAL, BIAPOIADA, PARA PISO, ENCHIMENTO EM CERÂMICA, VIGOTA CONVENCIONAL, ALTURA TOTAL DA LAJE (ENCHIMENTO+CAPA) = (8+4). AF_11/2020</t>
  </si>
  <si>
    <t>(5,77*25)/2</t>
  </si>
  <si>
    <t>4.9</t>
  </si>
  <si>
    <t>103669_ADP-01</t>
  </si>
  <si>
    <t>CONCRETAGEM DE PILARES, FCK = 20 MPA,  COM USO DE BALDES - LANÇAMENTO, ADENSAMENTO E ACABAMENTO.</t>
  </si>
  <si>
    <t>(1,28*25)/2</t>
  </si>
  <si>
    <t>4.10</t>
  </si>
  <si>
    <t>103682_ADP-01</t>
  </si>
  <si>
    <t>CONCRETAGEM DE VIGAS E LAJES, FCK=20 MPA, PARA QUALQUER TIPO DE LAJE COM BALDES EM EDIFICAÇÃO TÉRREA - LANÇAMENTO, ADENSAMENTO E ACABAMENTO.</t>
  </si>
  <si>
    <t>(1,78*25)/2</t>
  </si>
  <si>
    <t>5</t>
  </si>
  <si>
    <t>PAREDES E PAINÉIS</t>
  </si>
  <si>
    <t>5.1</t>
  </si>
  <si>
    <t>103328</t>
  </si>
  <si>
    <t>ALVENARIA DE VEDAÇÃO DE BLOCOS CERÂMICOS FURADOS NA HORIZONTAL DE 9X19X19 CM (ESPESSURA 9 CM) E ARGAMASSA DE ASSENTAMENTO COM PREPARO EM BETONEIRA. AF_12/2021</t>
  </si>
  <si>
    <t>(86,5*25)/2</t>
  </si>
  <si>
    <t>5.2</t>
  </si>
  <si>
    <t>105024</t>
  </si>
  <si>
    <t>VERGA MOLDADA IN LOCO EM CONCRETO, ESPESSURA DE *10* CM. AF_03/2024</t>
  </si>
  <si>
    <t>(16,2*25)/2</t>
  </si>
  <si>
    <t>5.3</t>
  </si>
  <si>
    <t>105030</t>
  </si>
  <si>
    <t>CONTRAVERGA MOLDADA IN LOCO EM CONCRETO, ESPESSURA DE *10* CM. AF_03/2024</t>
  </si>
  <si>
    <t>(9,2*25)/2</t>
  </si>
  <si>
    <t>5.4</t>
  </si>
  <si>
    <t>91338</t>
  </si>
  <si>
    <t>PORTA DE ALUMÍNIO DE ABRIR COM LAMBRI, COM GUARNIÇÃO, FIXAÇÃO COM PARAFUSOS - FORNECIMENTO E INSTALAÇÃO. AF_12/2019</t>
  </si>
  <si>
    <t>(3,36*25)/2</t>
  </si>
  <si>
    <t>5.5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</si>
  <si>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</si>
  <si>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</si>
  <si>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(2,6*25)/2</t>
  </si>
  <si>
    <t>5.6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</si>
  <si>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</si>
  <si>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</si>
  <si>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(2,8*25)/2</t>
  </si>
  <si>
    <t>5.7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</si>
  <si>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</si>
  <si>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</si>
  <si>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(0,48*25)/2</t>
  </si>
  <si>
    <t>5.8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</si>
  <si>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</si>
  <si>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</si>
  <si>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UN</t>
  </si>
  <si>
    <t>(3*25)/2</t>
  </si>
  <si>
    <t>6</t>
  </si>
  <si>
    <t>COBERTURA E PROTEÇÕES</t>
  </si>
  <si>
    <t>6.1</t>
  </si>
  <si>
    <t>92541</t>
  </si>
  <si>
    <t>TRAMA DE MADEIRA COMPOSTA POR RIPAS, CAIBROS E TERÇAS PARA TELHADOS DE ATÉ 2 ÁGUAS PARA TELHA CERÂMICA CAPA-CANAL, INCLUSO TRANSPORTE VERTICAL. AF_07/2019</t>
  </si>
  <si>
    <t>73,49*25</t>
  </si>
  <si>
    <t>6.2</t>
  </si>
  <si>
    <t>94447</t>
  </si>
  <si>
    <t>TELHAMENTO COM TELHA CERÂMICA CAPA-CANAL, TIPO PAULISTA, COM ATÉ 2 ÁGUAS, INCLUSO TRANSPORTE VERTICAL. AF_07/2019</t>
  </si>
  <si>
    <t>6.3</t>
  </si>
  <si>
    <t>102233</t>
  </si>
  <si>
    <t>PINTURA IMUNIZANTE PARA MADEIRA, 1 DEMÃO. AF_01/2021</t>
  </si>
  <si>
    <t>103,8*25</t>
  </si>
  <si>
    <t>6.4</t>
  </si>
  <si>
    <t>94232</t>
  </si>
  <si>
    <t>AMARRAÇÃO DE TELHAS CERÂMICAS OU DE CONCRETO. AF_07/2019</t>
  </si>
  <si>
    <t>526*25</t>
  </si>
  <si>
    <t>6.5</t>
  </si>
  <si>
    <t>94221</t>
  </si>
  <si>
    <t>CUMEEIRA PARA TELHA CERÂMICA EMBOÇADA COM ARGAMASSA TRAÇO 1:2:9 (CIMENTO, CAL E AREIA) PARA TELHADOS COM ATÉ 2 ÁGUAS, INCLUSO TRANSPORTE VERTICAL. AF_07/2019</t>
  </si>
  <si>
    <t>10,65*25</t>
  </si>
  <si>
    <t>6.6</t>
  </si>
  <si>
    <t>92548</t>
  </si>
  <si>
    <t>FABRICAÇÃO E INSTALAÇÃO DE TESOURA INTEIRA EM MADEIRA NÃO APARELHADA, VÃO DE 6 M, PARA TELHA CERÂMICA OU DE CONCRETO, INCLUSO IÇAMENTO. AF_07/2019</t>
  </si>
  <si>
    <t>4*25</t>
  </si>
  <si>
    <t>7</t>
  </si>
  <si>
    <t>REVESTIMENTOS</t>
  </si>
  <si>
    <t>7.1</t>
  </si>
  <si>
    <t>87879</t>
  </si>
  <si>
    <t>CHAPISCO APLICADO EM ALVENARIAS E ESTRUTURAS DE CONCRETO INTERNAS, COM COLHER DE PEDREIRO. ARGAMASSA TRAÇO 1:3 COM PREPARO EM BETONEIRA 400L. AF_10/2022</t>
  </si>
  <si>
    <t>136,1*25</t>
  </si>
  <si>
    <t>7.2</t>
  </si>
  <si>
    <t>87882</t>
  </si>
  <si>
    <t>CHAPISCO APLICADO NO TETO OU EM ALVENARIA E ESTRUTURA, COM ROLO PARA TEXTURA ACRÍLICA. ARGAMASSA TRAÇO 1:4 E EMULSÃO POLIMÉRICA (ADESIVO) COM PREPARO EM BETONEIRA 400L. AF_10/2022</t>
  </si>
  <si>
    <t>4,44*25</t>
  </si>
  <si>
    <t>7.3</t>
  </si>
  <si>
    <t>87545</t>
  </si>
  <si>
    <t>EMBOÇO, EM ARGAMASSA TRAÇO 1:2:8, PREPARO MECÂNICO, APLICADO MANUALMENTE EM PAREDES INTERNAS, PARA AMBIENTES COM ÁREA MENOR QUE 5M², E = 10MM, COM TALISCAS. AF_03/2024</t>
  </si>
  <si>
    <t>23,49*25</t>
  </si>
  <si>
    <t>7.4</t>
  </si>
  <si>
    <t>87547</t>
  </si>
  <si>
    <t>MASSA ÚNICA, EM ARGAMASSA TRAÇO 1:2:8, PREPARO MECÂNICO, APLICADA MANUALMENTE EM PAREDES INTERNAS DE AMBIENTES COM ÁREA ENTRE 5M² E 10M², E = 10MM, COM TALISCAS. AF_03/2024</t>
  </si>
  <si>
    <t>80,05*25</t>
  </si>
  <si>
    <t>7.5</t>
  </si>
  <si>
    <t>104958</t>
  </si>
  <si>
    <t>MASSA ÚNICA, EM ARGAMASSA TRAÇO 1:2:8 PREPARO MECÂNICO, APLICADA MANUALMENTE EM PAREDES INTERNAS DE AMBIENTES COM ÁREA MAIOR QUE 10M², E = 10MM, COM TALISCAS. AF_03/2024</t>
  </si>
  <si>
    <t>32,56*25</t>
  </si>
  <si>
    <t>7.6</t>
  </si>
  <si>
    <t>90408</t>
  </si>
  <si>
    <t>MASSA ÚNICA, EM ARGAMASSA TRAÇO 1:2:8, PREPARO MECÂNICO, APLICADA MANUALMENTE EM TETO, E = 10MM, COM TALISCAS. AF_03/2024</t>
  </si>
  <si>
    <t>7.7</t>
  </si>
  <si>
    <t>87267</t>
  </si>
  <si>
    <t>REVESTIMENTO CERÂMICO PARA PAREDES INTERNAS COM PLACAS TIPO ESMALTADA DE DIMENSÕES 20X20 CM APLICADAS A MEIA ALTURA DAS PAREDES. AF_02/2023_PE</t>
  </si>
  <si>
    <t>19,65*25</t>
  </si>
  <si>
    <t>7.8</t>
  </si>
  <si>
    <t>87265</t>
  </si>
  <si>
    <t>REVESTIMENTO CERÂMICO PARA PAREDES INTERNAS COM PLACAS TIPO ESMALTADA DE DIMENSÕES 20X20 CM APLICADAS NA ALTURA INTEIRA DAS PAREDES. AF_02/2023_PE</t>
  </si>
  <si>
    <t>3,84*25</t>
  </si>
  <si>
    <t>7.9</t>
  </si>
  <si>
    <t>87905</t>
  </si>
  <si>
    <t>CHAPISCO APLICADO EM ALVENARIA (COM PRESENÇA DE VÃOS) E ESTRUTURAS DE CONCRETO DE FACHADA, COM COLHER DE PEDREIRO. ARGAMASSA TRAÇO 1:3 COM PREPARO EM BETONEIRA 400L. AF_10/2022</t>
  </si>
  <si>
    <t>30,35*25</t>
  </si>
  <si>
    <t>7.10</t>
  </si>
  <si>
    <t>87894</t>
  </si>
  <si>
    <t>CHAPISCO APLICADO EM ALVENARIA (SEM PRESENÇA DE VÃOS) E ESTRUTURAS DE CONCRETO DE FACHADA, COM COLHER DE PEDREIRO. ARGAMASSA TRAÇO 1:3 COM PREPARO EM BETONEIRA 400L. AF_10/2022</t>
  </si>
  <si>
    <t>30,45*25</t>
  </si>
  <si>
    <t>7.11</t>
  </si>
  <si>
    <t>87792</t>
  </si>
  <si>
    <t>EMBOÇO OU MASSA ÚNICA EM ARGAMASSA TRAÇO 1:2:8, PREPARO MECÂNICO COM BETONEIRA 400 L, APLICADA MANUALMENTE EM PANOS CEGOS DE FACHADA (SEM PRESENÇA DE VÃOS), ESPESSURA DE 25 MM. AF_08/2022</t>
  </si>
  <si>
    <t>7.12</t>
  </si>
  <si>
    <t>87775</t>
  </si>
  <si>
    <t>EMBOÇO OU MASSA ÚNICA EM ARGAMASSA TRAÇO 1:2:8, PREPARO MECÂNICO COM BETONEIRA 400 L, APLICADA MANUALMENTE EM PANOS DE FACHADA COM PRESENÇA DE VÃOS, ESPESSURA DE 25 MM. AF_08/2022</t>
  </si>
  <si>
    <t>7.13</t>
  </si>
  <si>
    <t>96111</t>
  </si>
  <si>
    <t>FORRO EM RÉGUAS DE PVC, FRISADO, PARA AMBIENTES RESIDENCIAIS, INCLUSIVE ESTRUTURA UNIDIRECIONAL DE FIXAÇÃO. AF_08/2023_PS</t>
  </si>
  <si>
    <t>35,9*25</t>
  </si>
  <si>
    <t>7.14</t>
  </si>
  <si>
    <t>88485</t>
  </si>
  <si>
    <t>FUNDO SELADOR ACRÍLICO, APLICAÇÃO MANUAL EM PAREDE, UMA DEMÃO. AF_04/2023</t>
  </si>
  <si>
    <t>(32,56+80,05)*25</t>
  </si>
  <si>
    <t>7.15</t>
  </si>
  <si>
    <t>88484</t>
  </si>
  <si>
    <t>FUNDO SELADOR ACRÍLICO, APLICAÇÃO MANUAL EM TETO, UMA DEMÃO. AF_04/2023</t>
  </si>
  <si>
    <t>7.16</t>
  </si>
  <si>
    <t>104640</t>
  </si>
  <si>
    <t>PINTURA LÁTEX ACRÍLICA STANDARD, APLICAÇÃO MANUAL EM TETO, DUAS DEMÃOS. AF_04/2023</t>
  </si>
  <si>
    <t>7.17</t>
  </si>
  <si>
    <t>104642</t>
  </si>
  <si>
    <t>PINTURA LÁTEX ACRÍLICA STANDARD, APLICAÇÃO MANUAL EM PAREDES, DUAS DEMÃOS. AF_04/2023</t>
  </si>
  <si>
    <t>7.18</t>
  </si>
  <si>
    <t>88415</t>
  </si>
  <si>
    <t>APLICAÇÃO MANUAL DE FUNDO SELADOR ACRÍLICO EM PAREDES EXTERNAS DE CASAS. AF_03/2024</t>
  </si>
  <si>
    <t>60,8*25</t>
  </si>
  <si>
    <t>7.19</t>
  </si>
  <si>
    <t>7.20</t>
  </si>
  <si>
    <t>102193</t>
  </si>
  <si>
    <t>LIXAMENTO DE MADEIRA PARA APLICAÇÃO DE FUNDO OU PINTURA. AF_01/2021</t>
  </si>
  <si>
    <t>21*25</t>
  </si>
  <si>
    <t>7.21</t>
  </si>
  <si>
    <t>102198_ADP-01</t>
  </si>
  <si>
    <t>PINTURA FUNDO NIVELADOR ACRÍLICO BRANCO EM MADEIRA.</t>
  </si>
  <si>
    <t>7.22</t>
  </si>
  <si>
    <t>102219</t>
  </si>
  <si>
    <t>PINTURA TINTA DE ACABAMENTO (PIGMENTADA) ESMALTE SINTÉTICO ACETINADO EM MADEIRA, 2 DEMÃOS. AF_01/2021</t>
  </si>
  <si>
    <t>8</t>
  </si>
  <si>
    <t>PAVIMENTAÇÕES</t>
  </si>
  <si>
    <t>8.1</t>
  </si>
  <si>
    <t>87247</t>
  </si>
  <si>
    <t>REVESTIMENTO CERÂMICO PARA PISO COM PLACAS TIPO ESMALTADA DE DIMENSÕES 35X35 CM APLICADA EM AMBIENTES DE ÁREA ENTRE 5 M2 E 10 M2. AF_02/2023_PE</t>
  </si>
  <si>
    <t>16,8*25</t>
  </si>
  <si>
    <t>8.2</t>
  </si>
  <si>
    <t>87248</t>
  </si>
  <si>
    <t>REVESTIMENTO CERÂMICO PARA PISO COM PLACAS TIPO ESMALTADA DE DIMENSÕES 35X35 CM APLICADA EM AMBIENTES DE ÁREA MAIOR QUE 10 M2. AF_02/2023_PE</t>
  </si>
  <si>
    <t>19,1*25</t>
  </si>
  <si>
    <t>8.3</t>
  </si>
  <si>
    <t>87246</t>
  </si>
  <si>
    <t>REVESTIMENTO CERÂMICO PARA PISO COM PLACAS TIPO ESMALTADA DE DIMENSÕES 35X35 CM APLICADA EM AMBIENTES DE ÁREA MENOR QUE 5 M2. AF_02/2023_PE</t>
  </si>
  <si>
    <t>12,98*25</t>
  </si>
  <si>
    <t>8.4</t>
  </si>
  <si>
    <t>97084</t>
  </si>
  <si>
    <t>COMPACTAÇÃO MECÂNICA DE SOLO PARA EXECUÇÃO DE RADIER, PISO DE CONCRETO OU LAJE SOBRE SOLO, COM COMPACTADOR DE SOLOS TIPO PLACA VIBRATÓRIA. AF_09/2021</t>
  </si>
  <si>
    <t>16,15*25</t>
  </si>
  <si>
    <t>8.5</t>
  </si>
  <si>
    <t>94990</t>
  </si>
  <si>
    <t>EXECUÇÃO DE PASSEIO (CALÇADA) OU PISO DE CONCRETO COM CONCRETO MOLDADO IN LOCO, FEITO EM OBRA, ACABAMENTO CONVENCIONAL, NÃO ARMADO. AF_08/2022</t>
  </si>
  <si>
    <t>1,13*25</t>
  </si>
  <si>
    <t>8.6</t>
  </si>
  <si>
    <t>98695</t>
  </si>
  <si>
    <t>SOLEIRA EM MÁRMORE, LARGURA 15 CM, ESPESSURA 2,0 CM. AF_09/2020</t>
  </si>
  <si>
    <t>2,52*25</t>
  </si>
  <si>
    <t>8.7</t>
  </si>
  <si>
    <t>88648</t>
  </si>
  <si>
    <t>RODAPÉ CERÂMICO DE 7CM DE ALTURA COM PLACAS TIPO ESMALTADA DE DIMENSÕES 35X35CM. AF_02/2023</t>
  </si>
  <si>
    <t>38,7*25</t>
  </si>
  <si>
    <t>8.8</t>
  </si>
  <si>
    <t>101965</t>
  </si>
  <si>
    <t>PEITORIL LINEAR EM GRANITO OU MÁRMORE, L = 15CM, ASSENTADO COM ARGAMASSA 1:6 COM ADITIVO. AF_11/2020</t>
  </si>
  <si>
    <t>6,5*25</t>
  </si>
  <si>
    <t>9</t>
  </si>
  <si>
    <t>INSTALAÇÕES</t>
  </si>
  <si>
    <t>9.1</t>
  </si>
  <si>
    <t>93653</t>
  </si>
  <si>
    <t>DISJUNTOR MONOPOLAR TIPO DIN, CORRENTE NOMINAL DE 10A - FORNECIMENTO E INSTALAÇÃO. AF_10/2020</t>
  </si>
  <si>
    <t>2*25</t>
  </si>
  <si>
    <t>9.2</t>
  </si>
  <si>
    <t>93654</t>
  </si>
  <si>
    <t>DISJUNTOR MONOPOLAR TIPO DIN, CORRENTE NOMINAL DE 16A - FORNECIMENTO E INSTALAÇÃO. AF_10/2020</t>
  </si>
  <si>
    <t>1*25</t>
  </si>
  <si>
    <t>9.3</t>
  </si>
  <si>
    <t>93656</t>
  </si>
  <si>
    <t>DISJUNTOR MONOPOLAR TIPO DIN, CORRENTE NOMINAL DE 25A - FORNECIMENTO E INSTALAÇÃO. AF_10/2020</t>
  </si>
  <si>
    <t>9.4</t>
  </si>
  <si>
    <t>93659</t>
  </si>
  <si>
    <t>DISJUNTOR MONOPOLAR TIPO DIN, CORRENTE NOMINAL DE 50A - FORNECIMENTO E INSTALAÇÃO. AF_10/2020</t>
  </si>
  <si>
    <t>9.5</t>
  </si>
  <si>
    <t>93674_ADP-01</t>
  </si>
  <si>
    <t>DISJUNTOR BIPOLAR TIPO DR, CORRENTE NOMINAL DE 25A - FORNECIMENTO E INSTALAÇÃO.</t>
  </si>
  <si>
    <t>9.6</t>
  </si>
  <si>
    <t>101493</t>
  </si>
  <si>
    <t>ENTRADA DE ENERGIA ELÉTRICA, AÉREA, MONOFÁSICA, COM CAIXA DE EMBUTIR, CABO DE 10 MM2 E DISJUNTOR DIN 50A (NÃO INCLUSO O POSTE DE CONCRETO). AF_07/2020_PS</t>
  </si>
  <si>
    <t>9.7</t>
  </si>
  <si>
    <t>101873_ADP-01</t>
  </si>
  <si>
    <t>QUADRO DE DISTRIBUIÇÃO DE LUZ EM PVC PARA 12 DISJUNTORES - FORNECIMENTO E INSTALAÇÃO</t>
  </si>
  <si>
    <t>9.8</t>
  </si>
  <si>
    <t>103782</t>
  </si>
  <si>
    <t>LUMINÁRIA TIPO PLAFON CIRCULAR, DE SOBREPOR, COM LED DE 12/13 W - FORNECIMENTO E INSTALAÇÃO. AF_09/2024</t>
  </si>
  <si>
    <t>7*25</t>
  </si>
  <si>
    <t>9.9</t>
  </si>
  <si>
    <t>97610</t>
  </si>
  <si>
    <t>LÂMPADA COMPACTA DE LED 10 W, BASE E27 - FORNECIMENTO E INSTALAÇÃO. AF_09/2024</t>
  </si>
  <si>
    <t>9.10</t>
  </si>
  <si>
    <t>91953</t>
  </si>
  <si>
    <t>INTERRUPTOR SIMPLES (1 MÓDULO), 10A/250V, INCLUINDO SUPORTE E PLACA - FORNECIMENTO E INSTALAÇÃO. AF_03/2023</t>
  </si>
  <si>
    <t>5*25</t>
  </si>
  <si>
    <t>9.11</t>
  </si>
  <si>
    <t>91959</t>
  </si>
  <si>
    <t>INTERRUPTOR SIMPLES (2 MÓDULOS), 10A/250V, INCLUINDO SUPORTE E PLACA - FORNECIMENTO E INSTALAÇÃO. AF_03/2023</t>
  </si>
  <si>
    <t>9.12</t>
  </si>
  <si>
    <t>92000</t>
  </si>
  <si>
    <t>TOMADA BAIXA DE EMBUTIR (1 MÓDULO), 2P+T 10 A, INCLUINDO SUPORTE E PLACA - FORNECIMENTO E INSTALAÇÃO. AF_03/2023</t>
  </si>
  <si>
    <t>10*25</t>
  </si>
  <si>
    <t>9.13</t>
  </si>
  <si>
    <t>91996</t>
  </si>
  <si>
    <t>TOMADA MÉDIA DE EMBUTIR (1 MÓDULO), 2P+T 10 A, INCLUINDO SUPORTE E PLACA - FORNECIMENTO E INSTALAÇÃO. AF_03/2023</t>
  </si>
  <si>
    <t>6*25</t>
  </si>
  <si>
    <t>9.14</t>
  </si>
  <si>
    <t>91993</t>
  </si>
  <si>
    <t>TOMADA ALTA DE EMBUTIR (1 MÓDULO), 2P+T 20 A, INCLUINDO SUPORTE E PLACA - FORNECIMENTO E INSTALAÇÃO. AF_03/2023</t>
  </si>
  <si>
    <t>9.15</t>
  </si>
  <si>
    <t>91985</t>
  </si>
  <si>
    <t>INTERRUPTOR PULSADOR CAMPAINHA (1 MÓDULO), 10A/250V, INCLUINDO SUPORTE E PLACA - FORNECIMENTO E INSTALAÇÃO. AF_03/2023</t>
  </si>
  <si>
    <t>9.16</t>
  </si>
  <si>
    <t>91987</t>
  </si>
  <si>
    <t>CAMPAINHA CIGARRA (1 MÓDULO), 10A/250V, INCLUINDO SUPORTE E PLACA - FORNECIMENTO E INSTALAÇÃO. AF_03/2023</t>
  </si>
  <si>
    <t>9.17</t>
  </si>
  <si>
    <t>91947_ADP-01</t>
  </si>
  <si>
    <t>ESPELHO / PLACA CEGA 4" X 2", PARA INSTALACAO DE TOMADAS E INTERRUPTORES</t>
  </si>
  <si>
    <t>9.18</t>
  </si>
  <si>
    <t>91941</t>
  </si>
  <si>
    <t>CAIXA RETANGULAR 4" X 2" BAIXA (0,30 M DO PISO), PVC, INSTALADA EM PAREDE - FORNECIMENTO E INSTALAÇÃO. AF_03/2023</t>
  </si>
  <si>
    <t>12*25</t>
  </si>
  <si>
    <t>9.19</t>
  </si>
  <si>
    <t>91940</t>
  </si>
  <si>
    <t>CAIXA RETANGULAR 4" X 2" MÉDIA (1,30 M DO PISO), PVC, INSTALADA EM PAREDE - FORNECIMENTO E INSTALAÇÃO. AF_03/2023</t>
  </si>
  <si>
    <t>13*25</t>
  </si>
  <si>
    <t>9.20</t>
  </si>
  <si>
    <t>91939</t>
  </si>
  <si>
    <t>CAIXA RETANGULAR 4" X 2" ALTA (2,00 M DO PISO), PVC, INSTALADA EM PAREDE - FORNECIMENTO E INSTALAÇÃO. AF_03/2023</t>
  </si>
  <si>
    <t>9.21</t>
  </si>
  <si>
    <t>91937</t>
  </si>
  <si>
    <t>CAIXA OCTOGONAL 3" X 3", PVC, INSTALADA EM LAJE - FORNECIMENTO E INSTALAÇÃO. AF_03/2023</t>
  </si>
  <si>
    <t>9.22</t>
  </si>
  <si>
    <t>91924</t>
  </si>
  <si>
    <t>CABO DE COBRE FLEXÍVEL ISOLADO, 1,5 MM², ANTI-CHAMA 450/750 V, PARA CIRCUITOS TERMINAIS - FORNECIMENTO E INSTALAÇÃO. AF_03/2023</t>
  </si>
  <si>
    <t>97,9*25</t>
  </si>
  <si>
    <t>9.23</t>
  </si>
  <si>
    <t>91926</t>
  </si>
  <si>
    <t>CABO DE COBRE FLEXÍVEL ISOLADO, 2,5 MM², ANTI-CHAMA 450/750 V, PARA CIRCUITOS TERMINAIS - FORNECIMENTO E INSTALAÇÃO. AF_03/2023</t>
  </si>
  <si>
    <t>258,8*25</t>
  </si>
  <si>
    <t>9.24</t>
  </si>
  <si>
    <t>91928</t>
  </si>
  <si>
    <t>CABO DE COBRE FLEXÍVEL ISOLADO, 4 MM², ANTI-CHAMA 450/750 V, PARA CIRCUITOS TERMINAIS - FORNECIMENTO E INSTALAÇÃO. AF_03/2023</t>
  </si>
  <si>
    <t>24,8*25</t>
  </si>
  <si>
    <t>9.25</t>
  </si>
  <si>
    <t>101884</t>
  </si>
  <si>
    <t>CABO DE COBRE ISOLADO, 10 MM², ANTI-CHAMA 450/750 V, INSTALADO EM ELETROCALHA OU PERFILADO - FORNECIMENTO E INSTALAÇÃO. AF_10/2020</t>
  </si>
  <si>
    <t>25,9*25</t>
  </si>
  <si>
    <t>9.26</t>
  </si>
  <si>
    <t>92980</t>
  </si>
  <si>
    <t>CABO DE COBRE FLEXÍVEL ISOLADO, 10 MM², ANTI-CHAMA 0,6/1,0 KV, PARA DISTRIBUIÇÃO - FORNECIMENTO E INSTALAÇÃO. AF_10/2020</t>
  </si>
  <si>
    <t>8,3*25</t>
  </si>
  <si>
    <t>9.27</t>
  </si>
  <si>
    <t>91834</t>
  </si>
  <si>
    <t>ELETRODUTO FLEXÍVEL CORRUGADO, PVC, DN 25 MM (3/4"), PARA CIRCUITOS TERMINAIS, INSTALADO EM FORRO - FORNECIMENTO E INSTALAÇÃO. AF_03/2023</t>
  </si>
  <si>
    <t>44,7*25</t>
  </si>
  <si>
    <t>9.28</t>
  </si>
  <si>
    <t>91854</t>
  </si>
  <si>
    <t>ELETRODUTO FLEXÍVEL CORRUGADO, PVC, DN 25 MM (3/4"), PARA CIRCUITOS TERMINAIS, INSTALADO EM PAREDE - FORNECIMENTO E INSTALAÇÃO. AF_03/2023</t>
  </si>
  <si>
    <t>58,3*25</t>
  </si>
  <si>
    <t>9.29</t>
  </si>
  <si>
    <t>91845</t>
  </si>
  <si>
    <t>ELETRODUTO FLEXÍVEL CORRUGADO REFORÇADO, PVC, DN 25 MM (3/4"), PARA CIRCUITOS TERMINAIS, INSTALADO EM LAJE - FORNECIMENTO E INSTALAÇÃO. AF_03/2023</t>
  </si>
  <si>
    <t>22,06*25</t>
  </si>
  <si>
    <t>9.30</t>
  </si>
  <si>
    <t>90447</t>
  </si>
  <si>
    <t>RASGO LINEAR MANUAL EM ALVENARIA, PARA ELETRODUTOS, DIÂMETROS MENORES OU IGUAIS A 40 MM. AF_09/2023</t>
  </si>
  <si>
    <t>9.31</t>
  </si>
  <si>
    <t>90373</t>
  </si>
  <si>
    <t>JOELHO 90 GRAUS COM BUCHA DE LATÃO, PVC, SOLDÁVEL, DN 25MM, X 1/2 INSTALADO EM RAMAL OU SUB-RAMAL DE ÁGUA - FORNECIMENTO E INSTALAÇÃO. AF_06/2022</t>
  </si>
  <si>
    <t>9.32</t>
  </si>
  <si>
    <t>89408</t>
  </si>
  <si>
    <t>JOELHO 90 GRAUS, PVC, SOLDÁVEL, DN 25MM, INSTALADO EM RAMAL DE DISTRIBUIÇÃO DE ÁGUA - FORNECIMENTO E INSTALAÇÃO. AF_06/2022</t>
  </si>
  <si>
    <t>8*25</t>
  </si>
  <si>
    <t>9.33</t>
  </si>
  <si>
    <t>89395</t>
  </si>
  <si>
    <t>TE, PVC, SOLDÁVEL, DN 25MM, INSTALADO EM RAMAL OU SUB-RAMAL DE ÁGUA - FORNECIMENTO E INSTALAÇÃO. AF_06/2022</t>
  </si>
  <si>
    <t>9.34</t>
  </si>
  <si>
    <t>89383</t>
  </si>
  <si>
    <t>ADAPTADOR CURTO COM BOLSA E ROSCA PARA REGISTRO, PVC, SOLDÁVEL, DN 25MM X 3/4, INSTALADO EM RAMAL OU SUB-RAMAL DE ÁGUA - FORNECIMENTO E INSTALAÇÃO. AF_06/2022</t>
  </si>
  <si>
    <t>9.35</t>
  </si>
  <si>
    <t>89446</t>
  </si>
  <si>
    <t>TUBO, PVC, SOLDÁVEL, DE 25MM, INSTALADO EM PRUMADA DE ÁGUA - FORNECIMENTO E INSTALAÇÃO. AF_06/2022</t>
  </si>
  <si>
    <t>5,1*25</t>
  </si>
  <si>
    <t>9.36</t>
  </si>
  <si>
    <t>89356</t>
  </si>
  <si>
    <t>TUBO, PVC, SOLDÁVEL, DE 25MM, INSTALADO EM RAMAL OU SUB-RAMAL DE ÁGUA - FORNECIMENTO E INSTALAÇÃO. AF_06/2022</t>
  </si>
  <si>
    <t>8,7*25</t>
  </si>
  <si>
    <t>9.37</t>
  </si>
  <si>
    <t>CPU-01</t>
  </si>
  <si>
    <t>FORNECIMENTO E INSTALAÇÃO DE PRESSURIZADOR ACOPLADO AO CHUVEIRO (TENSÃO: 220V - PRESSÃO MINIMA: 0,7MCA / PRESSÃO MÁXIMA: 2,5MCA - ENTRADA 1/2" / SAÍDA 1/2")</t>
  </si>
  <si>
    <t>9.38</t>
  </si>
  <si>
    <t>89985</t>
  </si>
  <si>
    <t>REGISTRO DE PRESSÃO BRUTO, LATÃO, ROSCÁVEL, 3/4", COM ACABAMENTO E CANOPLA CROMADOS - FORNECIMENTO E INSTALAÇÃO. AF_08/2021</t>
  </si>
  <si>
    <t>9.39</t>
  </si>
  <si>
    <t>89987</t>
  </si>
  <si>
    <t>REGISTRO DE GAVETA BRUTO, LATÃO, ROSCÁVEL, 3/4", COM ACABAMENTO E CANOPLA CROMADOS - FORNECIMENTO E INSTALAÇÃO. AF_08/2021</t>
  </si>
  <si>
    <t>3*25</t>
  </si>
  <si>
    <t>9.40</t>
  </si>
  <si>
    <t>94490</t>
  </si>
  <si>
    <t>REGISTRO DE ESFERA, PVC, SOLDÁVEL, COM VOLANTE, DN 32 MM - FORNECIMENTO E INSTALAÇÃO. AF_08/2021</t>
  </si>
  <si>
    <t>9.41</t>
  </si>
  <si>
    <t>86885</t>
  </si>
  <si>
    <t>ENGATE FLEXÍVEL EM PLÁSTICO BRANCO, 1/2" X 40CM - FORNECIMENTO E INSTALAÇÃO. AF_01/2020</t>
  </si>
  <si>
    <t>9.42</t>
  </si>
  <si>
    <t>97741</t>
  </si>
  <si>
    <t>KIT CAVALETE PARA MEDIÇÃO DE ÁGUA - ENTRADA INDIVIDUALIZADA, EM PVC 25 MM (3/4"), PARA 1 MEDIDOR - FORNECIMENTO E INSTALAÇÃO (EXCLUSIVE HIDRÔMETRO). AF_03/2024</t>
  </si>
  <si>
    <t>9.43</t>
  </si>
  <si>
    <t>104994_ADP-01</t>
  </si>
  <si>
    <t>CAIXA DE EMBUTIR EM POLICARBONATO PARA ABRIGO DE HIDRÔMETRO - FORNECIMENTO E INSTALAÇÃO (EXCLUSIVE HIDRÔMETRO).</t>
  </si>
  <si>
    <t>9.44</t>
  </si>
  <si>
    <t>89353</t>
  </si>
  <si>
    <t>REGISTRO DE GAVETA BRUTO, LATÃO, ROSCÁVEL, 3/4" - FORNECIMENTO E INSTALAÇÃO. AF_08/2021</t>
  </si>
  <si>
    <t>9.45</t>
  </si>
  <si>
    <t>89402</t>
  </si>
  <si>
    <t>TUBO, PVC, SOLDÁVEL, DE 25MM, INSTALADO EM RAMAL DE DISTRIBUIÇÃO DE ÁGUA - FORNECIMENTO E INSTALAÇÃO. AF_06/2022</t>
  </si>
  <si>
    <t>6,75*25</t>
  </si>
  <si>
    <t>9.46</t>
  </si>
  <si>
    <t>9.47</t>
  </si>
  <si>
    <t>9.48</t>
  </si>
  <si>
    <t>89440</t>
  </si>
  <si>
    <t>TE, PVC, SOLDÁVEL, DN 25MM, INSTALADO EM RAMAL DE DISTRIBUIÇÃO DE ÁGUA - FORNECIMENTO E INSTALAÇÃO. AF_06/2022</t>
  </si>
  <si>
    <t>9.49</t>
  </si>
  <si>
    <t>102605</t>
  </si>
  <si>
    <t>CAIXA D´ÁGUA EM POLIETILENO, 500 LITROS - FORNECIMENTO E INSTALAÇÃO. AF_06/2021</t>
  </si>
  <si>
    <t>9.50</t>
  </si>
  <si>
    <t>102591</t>
  </si>
  <si>
    <t>FURO EM CAIXA D'ÁGUA COM ESPESSURA DE 2 ATÉ 5 MM E DIÂMETRO DE 25 MM. AF_06/2021</t>
  </si>
  <si>
    <t>9.51</t>
  </si>
  <si>
    <t>102593</t>
  </si>
  <si>
    <t>FURO EM CAIXA D'ÁGUA COM ESPESSURA DE 2 ATÉ 5 MM E DIÂMETRO DE 32 MM. AF_06/2021</t>
  </si>
  <si>
    <t>9.52</t>
  </si>
  <si>
    <t>94703</t>
  </si>
  <si>
    <t>ADAPTADOR COM FLANGE E ANEL DE VEDAÇÃO, PVC, SOLDÁVEL, DN 25 MM X 3/4", INSTALADO EM RESERVAÇÃO PREDIAL DE ÁGUA - FORNECIMENTO E INSTALAÇÃO. AF_04/2024</t>
  </si>
  <si>
    <t>9.53</t>
  </si>
  <si>
    <t>94704</t>
  </si>
  <si>
    <t>ADAPTADOR COM FLANGE E ANEL DE VEDAÇÃO, PVC, SOLDÁVEL, DN 32 MM X 1", INSTALADO EM RESERVAÇÃO PREDIAL DE ÁGUA - FORNECIMENTO E INSTALAÇÃO. AF_04/2024</t>
  </si>
  <si>
    <t>9.54</t>
  </si>
  <si>
    <t>94796</t>
  </si>
  <si>
    <t>TORNEIRA DE BOIA PARA CAIXA D'ÁGUA, ROSCÁVEL, 3/4" - FORNECIMENTO E INSTALAÇÃO. AF_08/2021</t>
  </si>
  <si>
    <t>9.55</t>
  </si>
  <si>
    <t>9.56</t>
  </si>
  <si>
    <t>89413</t>
  </si>
  <si>
    <t>JOELHO 90 GRAUS, PVC, SOLDÁVEL, DN 32MM, INSTALADO EM RAMAL DE DISTRIBUIÇÃO DE ÁGUA - FORNECIMENTO E INSTALAÇÃO. AF_06/2022</t>
  </si>
  <si>
    <t>9.57</t>
  </si>
  <si>
    <t>89414</t>
  </si>
  <si>
    <t>JOELHO 45 GRAUS, PVC, SOLDÁVEL, DN 32MM, INSTALADO EM RAMAL DE DISTRIBUIÇÃO DE ÁGUA - FORNECIMENTO E INSTALAÇÃO. AF_06/2022</t>
  </si>
  <si>
    <t>9.58</t>
  </si>
  <si>
    <t>103953</t>
  </si>
  <si>
    <t>BUCHA DE REDUÇÃO, CURTA, PVC, SOLDÁVEL, DN 32 X 25 MM, INSTALADO EM RAMAL DE DISTRIBUIÇÃO DE ÁGUA - FORNECIMENTO E INSTALAÇÃO. AF_06/2022</t>
  </si>
  <si>
    <t>9.59</t>
  </si>
  <si>
    <t>89443</t>
  </si>
  <si>
    <t>TE, PVC, SOLDÁVEL, DN 32MM, INSTALADO EM RAMAL DE DISTRIBUIÇÃO DE ÁGUA - FORNECIMENTO E INSTALAÇÃO. AF_06/2022</t>
  </si>
  <si>
    <t>9.60</t>
  </si>
  <si>
    <t>89445</t>
  </si>
  <si>
    <t>TÊ DE REDUÇÃO, PVC, SOLDÁVEL, DN 32MM X 25MM, INSTALADO EM RAMAL DE DISTRIBUIÇÃO DE ÁGUA - FORNECIMENTO E INSTALAÇÃO. AF_06/2022</t>
  </si>
  <si>
    <t>9.61</t>
  </si>
  <si>
    <t>4,4*25</t>
  </si>
  <si>
    <t>9.62</t>
  </si>
  <si>
    <t>89403</t>
  </si>
  <si>
    <t>TUBO, PVC, SOLDÁVEL, DE 32MM, INSTALADO EM RAMAL DE DISTRIBUIÇÃO DE ÁGUA - FORNECIMENTO E INSTALAÇÃO. AF_06/2022</t>
  </si>
  <si>
    <t>10,55*25</t>
  </si>
  <si>
    <t>9.63</t>
  </si>
  <si>
    <t>89726</t>
  </si>
  <si>
    <t>JOELHO 45 GRAUS, PVC, SERIE NORMAL, ESGOTO PREDIAL, DN 40 MM, JUNTA SOLDÁVEL, FORNECIDO E INSTALADO EM RAMAL DE DESCARGA OU RAMAL DE ESGOTO SANITÁRIO. AF_08/2022</t>
  </si>
  <si>
    <t>9.64</t>
  </si>
  <si>
    <t>89732</t>
  </si>
  <si>
    <t>JOELHO 45 GRAUS, PVC, SERIE NORMAL, ESGOTO PREDIAL, DN 50 MM, JUNTA ELÁSTICA, FORNECIDO E INSTALADO EM RAMAL DE DESCARGA OU RAMAL DE ESGOTO SANITÁRIO. AF_08/2022</t>
  </si>
  <si>
    <t>9.65</t>
  </si>
  <si>
    <t>89724</t>
  </si>
  <si>
    <t>JOELHO 90 GRAUS, PVC, SERIE NORMAL, ESGOTO PREDIAL, DN 40 MM, JUNTA SOLDÁVEL, FORNECIDO E INSTALADO EM RAMAL DE DESCARGA OU RAMAL DE ESGOTO SANITÁRIO. AF_08/2022</t>
  </si>
  <si>
    <t>9.66</t>
  </si>
  <si>
    <t>89731</t>
  </si>
  <si>
    <t>JOELHO 90 GRAUS, PVC, SERIE NORMAL, ESGOTO PREDIAL, DN 50 MM, JUNTA ELÁSTICA, FORNECIDO E INSTALADO EM RAMAL DE DESCARGA OU RAMAL DE ESGOTO SANITÁRIO. AF_08/2022</t>
  </si>
  <si>
    <t>9*25</t>
  </si>
  <si>
    <t>9.67</t>
  </si>
  <si>
    <t>89744</t>
  </si>
  <si>
    <t>JOELHO 90 GRAUS, PVC, SERIE NORMAL, ESGOTO PREDIAL, DN 100 MM, JUNTA ELÁSTICA, FORNECIDO E INSTALADO EM RAMAL DE DESCARGA OU RAMAL DE ESGOTO SANITÁRIO. AF_08/2022</t>
  </si>
  <si>
    <t>9.68</t>
  </si>
  <si>
    <t>89784</t>
  </si>
  <si>
    <t>TE, PVC, SERIE NORMAL, ESGOTO PREDIAL, DN 50 X 50 MM, JUNTA ELÁSTICA, FORNECIDO E INSTALADO EM RAMAL DE DESCARGA OU RAMAL DE ESGOTO SANITÁRIO. AF_08/2022</t>
  </si>
  <si>
    <t>9.69</t>
  </si>
  <si>
    <t>104345</t>
  </si>
  <si>
    <t>JUNÇÃO DE REDUÇÃO INVERTIDA, PVC, SÉRIE NORMAL, ESGOTO PREDIAL, DN 100 X 50 MM, JUNTA ELÁSTICA, FORNECIDO E INSTALADO EM RAMAL DE DESCARGA OU RAMAL DE ESGOTO SANITÁRIO. AF_08/2022</t>
  </si>
  <si>
    <t>9.70</t>
  </si>
  <si>
    <t>104348</t>
  </si>
  <si>
    <t>TERMINAL DE VENTILAÇÃO, PVC, SÉRIE NORMAL, ESGOTO PREDIAL, DN 50 MM, JUNTA SOLDÁVEL, FORNECIDO E INSTALADO EM PRUMADA DE ESGOTO SANITÁRIO OU VENTILAÇÃO. AF_08/2022</t>
  </si>
  <si>
    <t>9.71</t>
  </si>
  <si>
    <t>89711</t>
  </si>
  <si>
    <t>TUBO PVC, SERIE NORMAL, ESGOTO PREDIAL, DN 40 MM, FORNECIDO E INSTALADO EM RAMAL DE DESCARGA OU RAMAL DE ESGOTO SANITÁRIO. AF_08/2022</t>
  </si>
  <si>
    <t>3,35*25</t>
  </si>
  <si>
    <t>9.72</t>
  </si>
  <si>
    <t>89712</t>
  </si>
  <si>
    <t>TUBO PVC, SERIE NORMAL, ESGOTO PREDIAL, DN 50 MM, FORNECIDO E INSTALADO EM RAMAL DE DESCARGA OU RAMAL DE ESGOTO SANITÁRIO. AF_08/2022</t>
  </si>
  <si>
    <t>10,21*25</t>
  </si>
  <si>
    <t>9.73</t>
  </si>
  <si>
    <t>89798</t>
  </si>
  <si>
    <t>TUBO PVC, SERIE NORMAL, ESGOTO PREDIAL, DN 50 MM, FORNECIDO E INSTALADO EM PRUMADA DE ESGOTO SANITÁRIO OU VENTILAÇÃO. AF_08/2022</t>
  </si>
  <si>
    <t>9.74</t>
  </si>
  <si>
    <t>89714</t>
  </si>
  <si>
    <t>TUBO PVC, SERIE NORMAL, ESGOTO PREDIAL, DN 100 MM, FORNECIDO E INSTALADO EM RAMAL DE DESCARGA OU RAMAL DE ESGOTO SANITÁRIO. AF_08/2022</t>
  </si>
  <si>
    <t>33,8*25</t>
  </si>
  <si>
    <t>9.75</t>
  </si>
  <si>
    <t>97902</t>
  </si>
  <si>
    <t>CAIXA ENTERRADA HIDRÁULICA RETANGULAR EM ALVENARIA COM TIJOLOS CERÂMICOS MACIÇOS, DIMENSÕES INTERNAS: 0,6X0,6X0,6 M PARA REDE DE ESGOTO. AF_12/2020</t>
  </si>
  <si>
    <t>9.76</t>
  </si>
  <si>
    <t>89707</t>
  </si>
  <si>
    <t>CAIXA SIFONADA, PVC, DN 100 X 100 X 50 MM, JUNTA ELÁSTICA, FORNECIDA E INSTALADA EM RAMAL DE DESCARGA OU EM RAMAL DE ESGOTO SANITÁRIO. AF_08/2022</t>
  </si>
  <si>
    <t>9.77</t>
  </si>
  <si>
    <t>104327</t>
  </si>
  <si>
    <t>RALO SIFONADO REDONDO, PVC, DN 100 X 40 MM, JUNTA SOLDÁVEL, FORNECIDO E INSTALADO EM RAMAL DE DESCARGA OU EM RAMAL DE ESGOTO SANITÁRIO. AF_08/2022</t>
  </si>
  <si>
    <t>9.78</t>
  </si>
  <si>
    <t>104326</t>
  </si>
  <si>
    <t>RALO SECO CÔNICO, PVC, DN 100 X 40 MM, JUNTA SOLDÁVEL, FORNECIDO E INSTALADO EM RAMAL DE DESCARGA OU EM RAMAL DE ESGOTO SANITÁRIO. AF_08/2022</t>
  </si>
  <si>
    <t>9.79</t>
  </si>
  <si>
    <t>98107</t>
  </si>
  <si>
    <t>CAIXA DE GORDURA SIMPLES (CAPACIDADE: 36 L), RETANGULAR, EM ALVENARIA COM BLOCOS DE CONCRETO, DIMENSÕES INTERNAS = 0,2X0,4 M, ALTURA INTERNA = 0,8 M. AF_12/2020</t>
  </si>
  <si>
    <t>9.80</t>
  </si>
  <si>
    <t>86931</t>
  </si>
  <si>
    <t>VASO SANITÁRIO SIFONADO COM CAIXA ACOPLADA LOUÇA BRANCA, INCLUSO ENGATE FLEXÍVEL EM PLÁSTICO BRANCO, 1/2 X 40CM - FORNECIMENTO E INSTALAÇÃO. AF_01/2020</t>
  </si>
  <si>
    <t>9.81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</si>
  <si>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</si>
  <si>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</si>
  <si>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9.82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</si>
  <si>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</si>
  <si>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</si>
  <si>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0,72*25</t>
  </si>
  <si>
    <t>9.83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</si>
  <si>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</si>
  <si>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</si>
  <si>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9.84</t>
  </si>
  <si>
    <t>100860</t>
  </si>
  <si>
    <t>CHUVEIRO ELÉTRICO COMUM CORPO PLÁSTICO, TIPO DUCHA - FORNECIMENTO E INSTALAÇÃO. AF_01/2020</t>
  </si>
  <si>
    <t>9.85</t>
  </si>
  <si>
    <t>95546</t>
  </si>
  <si>
    <t>KIT DE ACESSORIOS PARA BANHEIRO EM METAL CROMADO, 5 PECAS, INCLUSO FIXAÇÃO. AF_01/2020</t>
  </si>
  <si>
    <t>10</t>
  </si>
  <si>
    <t>COMPLEMENTAÇÕES</t>
  </si>
  <si>
    <t>10.1</t>
  </si>
  <si>
    <t>99818</t>
  </si>
  <si>
    <t>LIMPEZA DE BACIA SANITÁRIA, BIDÊ OU MICTÓRIO EM LOUÇA, INCLUSIVE METAIS CORRESPONDENTES. AF_04/2019</t>
  </si>
  <si>
    <t>10.2</t>
  </si>
  <si>
    <t>99819</t>
  </si>
  <si>
    <t>LIMPEZA DE BANCADA DE PEDRA (MÁRMORE OU GRANITO). AF_04/2019</t>
  </si>
  <si>
    <t>10.3</t>
  </si>
  <si>
    <t>99811</t>
  </si>
  <si>
    <t>LIMPEZA DE CONTRAPISO COM VASSOURA A SECO. AF_04/2019</t>
  </si>
  <si>
    <t>10.4</t>
  </si>
  <si>
    <t>99826</t>
  </si>
  <si>
    <t>LIMPEZA DE FORRO REMOVÍVEL COM PANO ÚMIDO. AF_04/2019</t>
  </si>
  <si>
    <t>10.5</t>
  </si>
  <si>
    <t>99821</t>
  </si>
  <si>
    <t>LIMPEZA DE JANELA DE VIDRO COM CAIXILHO EM AÇO/ALUMÍNIO/PVC. AF_04/2019</t>
  </si>
  <si>
    <t>10.6</t>
  </si>
  <si>
    <t>99804</t>
  </si>
  <si>
    <t>LIMPEZA DE PISO CERÂMICO OU PORCELANATO UTILIZANDO DETERGENTE NEUTRO E ESCOVAÇÃO MANUAL. AF_04/2019</t>
  </si>
  <si>
    <t>47,46*25</t>
  </si>
  <si>
    <t>10.7</t>
  </si>
  <si>
    <t>99822</t>
  </si>
  <si>
    <t>LIMPEZA DE PORTA DE MADEIRA. AF_04/2019</t>
  </si>
  <si>
    <t>10.8</t>
  </si>
  <si>
    <t>99807</t>
  </si>
  <si>
    <t>LIMPEZA DE REVESTIMENTO CERÂMICO EM PAREDE UTILIZANDO DETERGENTE NEUTRO E ESCOVAÇÃO MANUAL. AF_04/2019</t>
  </si>
  <si>
    <t>15,92*25</t>
  </si>
  <si>
    <t>10.9</t>
  </si>
  <si>
    <t>99816</t>
  </si>
  <si>
    <t>LIMPEZA DE TANQUE OU LAVATÓRIO DE LOUÇA ISOLADO, INCLUSIVE METAIS CORRESPONDENTES. AF_04/2019</t>
  </si>
  <si>
    <t>N° do Evento</t>
  </si>
  <si>
    <t>Título do Evento</t>
  </si>
  <si>
    <t>N° da Frente de Obra</t>
  </si>
  <si>
    <t>N° do Período de Conclusão do Evento</t>
  </si>
  <si>
    <t>PLANILHA ORÇAMENTÁRIA DE CUSTOS</t>
  </si>
  <si>
    <t xml:space="preserve">FORMA DE EXECUÇÃO: </t>
  </si>
  <si>
    <t>(    )</t>
  </si>
  <si>
    <t>DIRETA</t>
  </si>
  <si>
    <t>INDIRETA</t>
  </si>
  <si>
    <t>ISS</t>
  </si>
  <si>
    <t>LDI</t>
  </si>
  <si>
    <t>ANDRÉ LUIZ AQUINO MENDES</t>
  </si>
  <si>
    <t>CREA-MG 401.463/MG</t>
  </si>
  <si>
    <t>ENGENHEIRO CIVIL</t>
  </si>
  <si>
    <t>PREFEITURA MUNICIPAL DE MIRABELA</t>
  </si>
  <si>
    <t>FERNANDO HENRIQUE RABELO PORTO</t>
  </si>
  <si>
    <t>PREFEITO MUNICIPAL</t>
  </si>
  <si>
    <t>OBRA: CONSTRUÇÃO DE 25 UNIDADES HABITACIONAIS EM MIRABELA/MG</t>
  </si>
  <si>
    <t>MIRABELA-MG, 27 DE FEVEREIRO DE 2026</t>
  </si>
  <si>
    <t>CRONOGRAMA FÍSICO-FINANCEIRO</t>
  </si>
  <si>
    <t xml:space="preserve">VALOR DO CONVÊNIO: </t>
  </si>
  <si>
    <r>
      <t xml:space="preserve">PREFEITURA: </t>
    </r>
    <r>
      <rPr>
        <sz val="10"/>
        <rFont val="Arial"/>
        <family val="2"/>
      </rPr>
      <t>Mirabela/MG.</t>
    </r>
  </si>
  <si>
    <t>LOCAL: AVENIDA MÁRIO RODRIGUES, S/N/ BAIRRO BELA VISTA</t>
  </si>
  <si>
    <t>OBRA:CONSTRUÇÃO DE 25 UNIDADES HABITACIONAIS EM MIRABELA/MG</t>
  </si>
  <si>
    <t>R$: 3.342.646,60</t>
  </si>
  <si>
    <t>DATA: 27:02/2026</t>
  </si>
  <si>
    <t>TOTAL</t>
  </si>
  <si>
    <r>
      <t xml:space="preserve">PREFEITURA: </t>
    </r>
    <r>
      <rPr>
        <sz val="20"/>
        <rFont val="Arial"/>
        <family val="2"/>
      </rPr>
      <t>MIRABALE/MG</t>
    </r>
  </si>
  <si>
    <r>
      <t>DATA:</t>
    </r>
    <r>
      <rPr>
        <sz val="20"/>
        <rFont val="Arial"/>
        <family val="2"/>
      </rPr>
      <t xml:space="preserve"> 27/02/2026</t>
    </r>
  </si>
  <si>
    <r>
      <t>LOCAL:</t>
    </r>
    <r>
      <rPr>
        <sz val="20"/>
        <rFont val="Arial"/>
        <family val="2"/>
      </rPr>
      <t xml:space="preserve"> "CONFORME ESPECIFICAÇÃO TECNICA".</t>
    </r>
  </si>
  <si>
    <r>
      <t xml:space="preserve">REGIÃO/MÊS DE REFERÊNCIA: </t>
    </r>
    <r>
      <rPr>
        <sz val="20"/>
        <rFont val="Arial"/>
        <family val="2"/>
      </rPr>
      <t xml:space="preserve"> SINAPI 05/2025 - SEM DESONERAÇÃO</t>
    </r>
  </si>
  <si>
    <r>
      <t>(  x</t>
    </r>
    <r>
      <rPr>
        <b/>
        <sz val="20"/>
        <color indexed="10"/>
        <rFont val="Arial"/>
        <family val="2"/>
      </rPr>
      <t xml:space="preserve"> </t>
    </r>
    <r>
      <rPr>
        <b/>
        <sz val="20"/>
        <rFont val="Arial"/>
        <family val="2"/>
      </rPr>
      <t xml:space="preserve"> )</t>
    </r>
  </si>
  <si>
    <r>
      <t xml:space="preserve">PRAZO DE EXECUÇÃO: </t>
    </r>
    <r>
      <rPr>
        <sz val="20"/>
        <rFont val="Arial"/>
        <family val="2"/>
      </rPr>
      <t>08 Meses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</si>
</sst>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,##0.00"/>
    <numFmt numFmtId="165" formatCode="#,##0.00%"/>
    <numFmt numFmtId="166" formatCode="&quot;R$ &quot;#,##0.00"/>
  </numFmts>
  <fonts count="22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20"/>
      <color indexed="8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sz val="20"/>
      <color indexed="10"/>
      <name val="Arial"/>
      <family val="2"/>
    </font>
    <font>
      <b/>
      <sz val="20"/>
      <color indexed="9"/>
      <name val="Arial"/>
      <family val="2"/>
    </font>
    <font>
      <b/>
      <sz val="20"/>
      <color indexed="8"/>
      <name val="Arial"/>
      <family val="2"/>
    </font>
    <font>
      <sz val="2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0">
    <xf numFmtId="0" fontId="0" fillId="0" borderId="0" xfId="0"/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166" fontId="1" fillId="5" borderId="2" xfId="0" applyNumberFormat="1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/>
    </xf>
    <xf numFmtId="10" fontId="16" fillId="3" borderId="2" xfId="1" applyNumberFormat="1" applyFont="1" applyFill="1" applyBorder="1" applyAlignment="1">
      <alignment vertical="center" wrapText="1"/>
    </xf>
    <xf numFmtId="10" fontId="16" fillId="4" borderId="2" xfId="1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wrapText="1"/>
    </xf>
    <xf numFmtId="164" fontId="16" fillId="3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 wrapText="1"/>
    </xf>
    <xf numFmtId="165" fontId="17" fillId="0" borderId="2" xfId="0" applyNumberFormat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right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17" fillId="3" borderId="3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wrapText="1"/>
    </xf>
    <xf numFmtId="4" fontId="17" fillId="0" borderId="2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165" fontId="17" fillId="0" borderId="2" xfId="0" applyNumberFormat="1" applyFont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right" vertical="center" wrapText="1"/>
    </xf>
    <xf numFmtId="0" fontId="16" fillId="3" borderId="5" xfId="0" applyFont="1" applyFill="1" applyBorder="1" applyAlignment="1">
      <alignment horizontal="right" vertical="center" wrapText="1"/>
    </xf>
    <xf numFmtId="0" fontId="16" fillId="3" borderId="6" xfId="0" applyFont="1" applyFill="1" applyBorder="1" applyAlignment="1">
      <alignment horizontal="right" vertical="center" wrapText="1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2" xfId="0" applyBorder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14239875</xdr:colOff>
      <xdr:row>0</xdr:row>
      <xdr:rowOff>707707</xdr:rowOff>
    </xdr:from>
    <xdr:to>
      <xdr:col>10</xdr:col>
      <xdr:colOff>1904999</xdr:colOff>
      <xdr:row>0</xdr:row>
      <xdr:rowOff>1190625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2F911822-4BD6-4751-BF6B-4876C6BCF8CD}"/>
            </a:ext>
          </a:extLst>
        </xdr:cNvPr>
        <xdr:cNvSpPr txBox="1">
          <a:spLocks noChangeArrowheads="1"/>
        </xdr:cNvSpPr>
      </xdr:nvSpPr>
      <xdr:spPr bwMode="auto">
        <a:xfrm>
          <a:off x="21859875" y="707707"/>
          <a:ext cx="10929937" cy="4829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r>
            <a:rPr lang="pt-BR" sz="2000" b="1">
              <a:effectLst/>
              <a:latin typeface="Arial" panose="020B0604020202020204" pitchFamily="34" charset="0"/>
              <a:cs typeface="Arial" panose="020B0604020202020204" pitchFamily="34" charset="0"/>
            </a:rPr>
            <a:t>PREFEITURA MUNICIPAL DE MIRABELA - CNPJ: 18.017.376/0001-74</a:t>
          </a:r>
        </a:p>
      </xdr:txBody>
    </xdr:sp>
    <xdr:clientData/>
  </xdr:twoCellAnchor>
  <xdr:twoCellAnchor editAs="oneCell">
    <xdr:from>
      <xdr:col>1</xdr:col>
      <xdr:colOff>57150</xdr:colOff>
      <xdr:row>0</xdr:row>
      <xdr:rowOff>228600</xdr:rowOff>
    </xdr:from>
    <xdr:to>
      <xdr:col>2</xdr:col>
      <xdr:colOff>485775</xdr:colOff>
      <xdr:row>0</xdr:row>
      <xdr:rowOff>1285875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1DD3623B-6333-4630-8FD3-44DE91174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28600"/>
          <a:ext cx="20955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2145029</xdr:colOff>
      <xdr:row>0</xdr:row>
      <xdr:rowOff>205740</xdr:rowOff>
    </xdr:from>
    <xdr:to>
      <xdr:col>5</xdr:col>
      <xdr:colOff>0</xdr:colOff>
      <xdr:row>0</xdr:row>
      <xdr:rowOff>472440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93DFE1E6-6BB9-41D4-90AE-9FAF15A52189}"/>
            </a:ext>
          </a:extLst>
        </xdr:cNvPr>
        <xdr:cNvSpPr txBox="1">
          <a:spLocks noChangeArrowheads="1"/>
        </xdr:cNvSpPr>
      </xdr:nvSpPr>
      <xdr:spPr bwMode="auto">
        <a:xfrm>
          <a:off x="3354704" y="205740"/>
          <a:ext cx="4914901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>
              <a:effectLst/>
              <a:latin typeface="+mn-lt"/>
              <a:ea typeface="+mn-ea"/>
              <a:cs typeface="+mn-cs"/>
            </a:rPr>
            <a:t>PREFEITURA MUNICIPAL DE MIRABELA - CNPJ: 18.017.376/0001-74</a:t>
          </a:r>
          <a:endParaRPr lang="pt-BR" sz="1000">
            <a:effectLst/>
          </a:endParaRPr>
        </a:p>
        <a:p>
          <a:pPr rtl="0"/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9525</xdr:colOff>
      <xdr:row>0</xdr:row>
      <xdr:rowOff>104775</xdr:rowOff>
    </xdr:from>
    <xdr:to>
      <xdr:col>1</xdr:col>
      <xdr:colOff>2124075</xdr:colOff>
      <xdr:row>0</xdr:row>
      <xdr:rowOff>790575</xdr:rowOff>
    </xdr:to>
    <xdr:pic>
      <xdr:nvPicPr>
        <xdr:cNvPr id="5" name="Imagem 1">
          <a:extLst>
            <a:ext uri="{FF2B5EF4-FFF2-40B4-BE49-F238E27FC236}">
              <a16:creationId xmlns:a16="http://schemas.microsoft.com/office/drawing/2014/main" id="{325ADFA8-811B-4FE9-866D-1C54842A6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4775"/>
          <a:ext cx="21145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7"/>
  <sheetViews>
    <sheetView tabSelected="1" zoomScale="40" zoomScaleNormal="40" zoomScaleSheetLayoutView="25" workbookViewId="0">
      <selection activeCell="S200" sqref="S200"/>
    </sheetView>
  </sheetViews>
  <sheetFormatPr defaultRowHeight="15" x14ac:dyDescent="0.25"/>
  <cols>
    <col min="1" max="1" width="40.7109375" bestFit="1" customWidth="1"/>
    <col min="2" max="2" width="25" customWidth="1"/>
    <col min="3" max="3" width="24.140625" bestFit="1" customWidth="1"/>
    <col min="4" max="4" width="32" bestFit="1" customWidth="1"/>
    <col min="5" max="5" width="255.7109375" style="16" bestFit="1" customWidth="1"/>
    <col min="6" max="6" width="20" customWidth="1"/>
    <col min="7" max="7" width="10" customWidth="1"/>
    <col min="8" max="8" width="25" customWidth="1"/>
    <col min="9" max="9" width="23.28515625" bestFit="1" customWidth="1"/>
    <col min="10" max="10" width="14.85546875" bestFit="1" customWidth="1"/>
    <col min="11" max="11" width="35" customWidth="1"/>
    <col min="12" max="12" width="40.140625" bestFit="1" customWidth="1"/>
    <col min="13" max="13" width="20" customWidth="1"/>
    <col min="14" max="14" width="15" customWidth="1"/>
    <col min="15" max="15" width="50" customWidth="1"/>
    <col min="16" max="16" width="20" customWidth="1"/>
    <col min="17" max="17" width="154.42578125" bestFit="1" customWidth="1"/>
    <col min="18" max="18" width="19.140625" bestFit="1" customWidth="1"/>
    <col min="19" max="19" width="65.85546875" bestFit="1" customWidth="1"/>
  </cols>
  <sheetData>
    <row r="1" spans="1:19" ht="168.75" customHeight="1" x14ac:dyDescent="0.25">
      <c r="A1" s="33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5"/>
    </row>
    <row r="2" spans="1:19" ht="26.25" x14ac:dyDescent="0.25">
      <c r="A2" s="36" t="s">
        <v>613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1:19" ht="26.25" x14ac:dyDescent="0.25">
      <c r="A3" s="37" t="s">
        <v>636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19" ht="15" customHeight="1" x14ac:dyDescent="0.25">
      <c r="A4" s="37" t="s">
        <v>626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6" t="s">
        <v>637</v>
      </c>
      <c r="P4" s="36"/>
      <c r="Q4" s="36"/>
      <c r="R4" s="36"/>
      <c r="S4" s="36"/>
    </row>
    <row r="5" spans="1:19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6"/>
      <c r="P5" s="36"/>
      <c r="Q5" s="36"/>
      <c r="R5" s="36"/>
      <c r="S5" s="36"/>
    </row>
    <row r="6" spans="1:19" ht="26.25" x14ac:dyDescent="0.25">
      <c r="A6" s="37" t="s">
        <v>638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6" t="s">
        <v>614</v>
      </c>
      <c r="Q6" s="36"/>
      <c r="R6" s="36"/>
      <c r="S6" s="36"/>
    </row>
    <row r="7" spans="1:19" ht="26.25" x14ac:dyDescent="0.25">
      <c r="A7" s="37" t="s">
        <v>639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17" t="s">
        <v>615</v>
      </c>
      <c r="Q7" s="17" t="s">
        <v>616</v>
      </c>
      <c r="R7" s="17" t="s">
        <v>640</v>
      </c>
      <c r="S7" s="18" t="s">
        <v>617</v>
      </c>
    </row>
    <row r="8" spans="1:19" ht="26.25" x14ac:dyDescent="0.25">
      <c r="A8" s="37" t="s">
        <v>641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17" t="s">
        <v>618</v>
      </c>
      <c r="Q8" s="19">
        <v>2.5000000000000001E-2</v>
      </c>
      <c r="R8" s="17" t="s">
        <v>619</v>
      </c>
      <c r="S8" s="20">
        <v>0.22140000000000001</v>
      </c>
    </row>
    <row r="9" spans="1:19" ht="105" x14ac:dyDescent="0.4">
      <c r="A9" s="21" t="s">
        <v>0</v>
      </c>
      <c r="B9" s="21" t="s">
        <v>1</v>
      </c>
      <c r="C9" s="21" t="s">
        <v>2</v>
      </c>
      <c r="D9" s="21" t="s">
        <v>3</v>
      </c>
      <c r="E9" s="21" t="s">
        <v>4</v>
      </c>
      <c r="F9" s="21" t="s">
        <v>5</v>
      </c>
      <c r="G9" s="21" t="s">
        <v>6</v>
      </c>
      <c r="H9" s="21" t="s">
        <v>7</v>
      </c>
      <c r="I9" s="21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21" t="s">
        <v>13</v>
      </c>
      <c r="O9" s="21" t="s">
        <v>14</v>
      </c>
      <c r="P9" s="21" t="s">
        <v>15</v>
      </c>
      <c r="Q9" s="21" t="s">
        <v>16</v>
      </c>
      <c r="R9" s="21" t="s">
        <v>17</v>
      </c>
      <c r="S9" s="21" t="s">
        <v>18</v>
      </c>
    </row>
    <row r="10" spans="1:19" ht="45" customHeight="1" x14ac:dyDescent="0.25">
      <c r="A10" s="17" t="s">
        <v>19</v>
      </c>
      <c r="B10" s="17" t="s">
        <v>20</v>
      </c>
      <c r="C10" s="17" t="s">
        <v>21</v>
      </c>
      <c r="D10" s="17" t="s">
        <v>21</v>
      </c>
      <c r="E10" s="17" t="s">
        <v>22</v>
      </c>
      <c r="F10" s="17" t="s">
        <v>21</v>
      </c>
      <c r="G10" s="17" t="s">
        <v>21</v>
      </c>
      <c r="H10" s="17" t="s">
        <v>21</v>
      </c>
      <c r="I10" s="17" t="s">
        <v>21</v>
      </c>
      <c r="J10" s="17" t="s">
        <v>21</v>
      </c>
      <c r="K10" s="17" t="s">
        <v>21</v>
      </c>
      <c r="L10" s="22">
        <f>ROUND(L11,2)</f>
        <v>3999.78</v>
      </c>
      <c r="M10" s="17" t="s">
        <v>21</v>
      </c>
      <c r="N10" s="17" t="s">
        <v>21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</row>
    <row r="11" spans="1:19" ht="51" x14ac:dyDescent="0.25">
      <c r="A11" s="23" t="s">
        <v>23</v>
      </c>
      <c r="B11" s="23" t="s">
        <v>24</v>
      </c>
      <c r="C11" s="23" t="s">
        <v>25</v>
      </c>
      <c r="D11" s="23" t="s">
        <v>26</v>
      </c>
      <c r="E11" s="23" t="s">
        <v>27</v>
      </c>
      <c r="F11" s="24">
        <f>R11</f>
        <v>6.48</v>
      </c>
      <c r="G11" s="23" t="s">
        <v>28</v>
      </c>
      <c r="H11" s="25">
        <v>505.36</v>
      </c>
      <c r="I11" s="25">
        <v>505.36</v>
      </c>
      <c r="J11" s="26">
        <v>0.22140000000000001</v>
      </c>
      <c r="K11" s="25">
        <f>ROUND(I11,2)+(ROUND(I11,2)*J11)</f>
        <v>617.24670400000002</v>
      </c>
      <c r="L11" s="25">
        <f>ROUND(S11,2)</f>
        <v>3999.78</v>
      </c>
      <c r="M11" s="23" t="s">
        <v>21</v>
      </c>
      <c r="N11" s="23" t="s">
        <v>20</v>
      </c>
      <c r="O11" s="23" t="s">
        <v>22</v>
      </c>
      <c r="P11" s="23" t="s">
        <v>20</v>
      </c>
      <c r="Q11" s="23" t="s">
        <v>29</v>
      </c>
      <c r="R11" s="24">
        <v>6.48</v>
      </c>
      <c r="S11" s="25">
        <f>ROUND(K11,2)*R11</f>
        <v>3999.78</v>
      </c>
    </row>
    <row r="12" spans="1:19" ht="45" customHeight="1" x14ac:dyDescent="0.25">
      <c r="A12" s="17" t="s">
        <v>19</v>
      </c>
      <c r="B12" s="17" t="s">
        <v>30</v>
      </c>
      <c r="C12" s="17" t="s">
        <v>21</v>
      </c>
      <c r="D12" s="17" t="s">
        <v>21</v>
      </c>
      <c r="E12" s="17" t="s">
        <v>31</v>
      </c>
      <c r="F12" s="17" t="s">
        <v>21</v>
      </c>
      <c r="G12" s="17" t="s">
        <v>21</v>
      </c>
      <c r="H12" s="17" t="s">
        <v>21</v>
      </c>
      <c r="I12" s="17" t="s">
        <v>21</v>
      </c>
      <c r="J12" s="17" t="s">
        <v>21</v>
      </c>
      <c r="K12" s="17" t="s">
        <v>21</v>
      </c>
      <c r="L12" s="22">
        <f>ROUND(L13,2)</f>
        <v>62489.03</v>
      </c>
      <c r="M12" s="17" t="s">
        <v>21</v>
      </c>
      <c r="N12" s="17" t="s">
        <v>21</v>
      </c>
      <c r="O12" s="17" t="s">
        <v>21</v>
      </c>
      <c r="P12" s="17" t="s">
        <v>21</v>
      </c>
      <c r="Q12" s="17" t="s">
        <v>21</v>
      </c>
      <c r="R12" s="17" t="s">
        <v>21</v>
      </c>
      <c r="S12" s="17" t="s">
        <v>21</v>
      </c>
    </row>
    <row r="13" spans="1:19" ht="51" x14ac:dyDescent="0.25">
      <c r="A13" s="23" t="s">
        <v>23</v>
      </c>
      <c r="B13" s="23" t="s">
        <v>32</v>
      </c>
      <c r="C13" s="23" t="s">
        <v>25</v>
      </c>
      <c r="D13" s="23" t="s">
        <v>33</v>
      </c>
      <c r="E13" s="23" t="s">
        <v>34</v>
      </c>
      <c r="F13" s="24">
        <f>R13</f>
        <v>697.5</v>
      </c>
      <c r="G13" s="23" t="s">
        <v>35</v>
      </c>
      <c r="H13" s="25">
        <v>73.349999999999994</v>
      </c>
      <c r="I13" s="25">
        <v>73.349999999999994</v>
      </c>
      <c r="J13" s="26">
        <v>0.22140000000000001</v>
      </c>
      <c r="K13" s="25">
        <f>ROUND(I13,2)+(ROUND(I13,2)*J13)</f>
        <v>89.58968999999999</v>
      </c>
      <c r="L13" s="25">
        <f>ROUND(S13,2)</f>
        <v>62489.03</v>
      </c>
      <c r="M13" s="23" t="s">
        <v>36</v>
      </c>
      <c r="N13" s="23" t="s">
        <v>30</v>
      </c>
      <c r="O13" s="23" t="s">
        <v>31</v>
      </c>
      <c r="P13" s="23" t="s">
        <v>20</v>
      </c>
      <c r="Q13" s="23" t="s">
        <v>29</v>
      </c>
      <c r="R13" s="24">
        <v>697.5</v>
      </c>
      <c r="S13" s="25">
        <f>ROUND(K13,2)*R13</f>
        <v>62489.025000000001</v>
      </c>
    </row>
    <row r="14" spans="1:19" ht="26.25" x14ac:dyDescent="0.25">
      <c r="A14" s="17" t="s">
        <v>19</v>
      </c>
      <c r="B14" s="17" t="s">
        <v>37</v>
      </c>
      <c r="C14" s="17" t="s">
        <v>21</v>
      </c>
      <c r="D14" s="17" t="s">
        <v>21</v>
      </c>
      <c r="E14" s="17" t="s">
        <v>38</v>
      </c>
      <c r="F14" s="17" t="s">
        <v>21</v>
      </c>
      <c r="G14" s="17" t="s">
        <v>21</v>
      </c>
      <c r="H14" s="17" t="s">
        <v>21</v>
      </c>
      <c r="I14" s="17" t="s">
        <v>21</v>
      </c>
      <c r="J14" s="17" t="s">
        <v>21</v>
      </c>
      <c r="K14" s="17" t="s">
        <v>21</v>
      </c>
      <c r="L14" s="22">
        <f>ROUND(L15,2)+ROUND(L16,2)+ROUND(L17,2)+ROUND(L18,2)+ROUND(L19,2)+ROUND(L20,2)+ROUND(L21,2)+ROUND(L22,2)+ROUND(L23,2)+ROUND(L24,2)+ROUND(L25,2)+ROUND(L26,2)</f>
        <v>416067.17000000004</v>
      </c>
      <c r="M14" s="17" t="s">
        <v>21</v>
      </c>
      <c r="N14" s="17" t="s">
        <v>21</v>
      </c>
      <c r="O14" s="17" t="s">
        <v>21</v>
      </c>
      <c r="P14" s="17" t="s">
        <v>21</v>
      </c>
      <c r="Q14" s="17" t="s">
        <v>21</v>
      </c>
      <c r="R14" s="17" t="s">
        <v>21</v>
      </c>
      <c r="S14" s="17" t="s">
        <v>21</v>
      </c>
    </row>
    <row r="15" spans="1:19" ht="51" x14ac:dyDescent="0.25">
      <c r="A15" s="23" t="s">
        <v>23</v>
      </c>
      <c r="B15" s="23" t="s">
        <v>39</v>
      </c>
      <c r="C15" s="23" t="s">
        <v>25</v>
      </c>
      <c r="D15" s="23" t="s">
        <v>40</v>
      </c>
      <c r="E15" s="23" t="s">
        <v>41</v>
      </c>
      <c r="F15" s="24">
        <f t="shared" ref="F15:F26" si="0">R15</f>
        <v>313.25</v>
      </c>
      <c r="G15" s="23" t="s">
        <v>42</v>
      </c>
      <c r="H15" s="25">
        <v>44.21</v>
      </c>
      <c r="I15" s="25">
        <v>44.21</v>
      </c>
      <c r="J15" s="26">
        <v>0.22140000000000001</v>
      </c>
      <c r="K15" s="25">
        <f t="shared" ref="K15:K26" si="1">ROUND(I15,2)+(ROUND(I15,2)*J15)</f>
        <v>53.998094000000002</v>
      </c>
      <c r="L15" s="25">
        <f t="shared" ref="L15:L26" si="2">ROUND(S15,2)</f>
        <v>16915.5</v>
      </c>
      <c r="M15" s="23" t="s">
        <v>43</v>
      </c>
      <c r="N15" s="23" t="s">
        <v>37</v>
      </c>
      <c r="O15" s="23" t="s">
        <v>38</v>
      </c>
      <c r="P15" s="23" t="s">
        <v>20</v>
      </c>
      <c r="Q15" s="23" t="s">
        <v>29</v>
      </c>
      <c r="R15" s="24">
        <v>313.25</v>
      </c>
      <c r="S15" s="25">
        <f t="shared" ref="S15:S26" si="3">ROUND(K15,2)*R15</f>
        <v>16915.5</v>
      </c>
    </row>
    <row r="16" spans="1:19" ht="51" x14ac:dyDescent="0.25">
      <c r="A16" s="23" t="s">
        <v>23</v>
      </c>
      <c r="B16" s="23" t="s">
        <v>44</v>
      </c>
      <c r="C16" s="23" t="s">
        <v>25</v>
      </c>
      <c r="D16" s="23" t="s">
        <v>45</v>
      </c>
      <c r="E16" s="23" t="s">
        <v>46</v>
      </c>
      <c r="F16" s="24">
        <f t="shared" si="0"/>
        <v>1423.5</v>
      </c>
      <c r="G16" s="23" t="s">
        <v>28</v>
      </c>
      <c r="H16" s="25">
        <v>3.58</v>
      </c>
      <c r="I16" s="25">
        <v>3.58</v>
      </c>
      <c r="J16" s="26">
        <v>0.22140000000000001</v>
      </c>
      <c r="K16" s="25">
        <f t="shared" si="1"/>
        <v>4.3726120000000002</v>
      </c>
      <c r="L16" s="25">
        <f t="shared" si="2"/>
        <v>6220.7</v>
      </c>
      <c r="M16" s="23" t="s">
        <v>47</v>
      </c>
      <c r="N16" s="23" t="s">
        <v>37</v>
      </c>
      <c r="O16" s="23" t="s">
        <v>38</v>
      </c>
      <c r="P16" s="23" t="s">
        <v>20</v>
      </c>
      <c r="Q16" s="23" t="s">
        <v>29</v>
      </c>
      <c r="R16" s="24">
        <v>1423.5</v>
      </c>
      <c r="S16" s="25">
        <f t="shared" si="3"/>
        <v>6220.6949999999997</v>
      </c>
    </row>
    <row r="17" spans="1:19" ht="51" x14ac:dyDescent="0.25">
      <c r="A17" s="23" t="s">
        <v>23</v>
      </c>
      <c r="B17" s="23" t="s">
        <v>48</v>
      </c>
      <c r="C17" s="23" t="s">
        <v>25</v>
      </c>
      <c r="D17" s="23" t="s">
        <v>49</v>
      </c>
      <c r="E17" s="23" t="s">
        <v>50</v>
      </c>
      <c r="F17" s="24">
        <f t="shared" si="0"/>
        <v>1423.5</v>
      </c>
      <c r="G17" s="23" t="s">
        <v>28</v>
      </c>
      <c r="H17" s="25">
        <v>2.63</v>
      </c>
      <c r="I17" s="25">
        <v>2.63</v>
      </c>
      <c r="J17" s="26">
        <v>0.22140000000000001</v>
      </c>
      <c r="K17" s="25">
        <f t="shared" si="1"/>
        <v>3.2122820000000001</v>
      </c>
      <c r="L17" s="25">
        <f t="shared" si="2"/>
        <v>4569.4399999999996</v>
      </c>
      <c r="M17" s="23" t="s">
        <v>47</v>
      </c>
      <c r="N17" s="23" t="s">
        <v>37</v>
      </c>
      <c r="O17" s="23" t="s">
        <v>38</v>
      </c>
      <c r="P17" s="23" t="s">
        <v>20</v>
      </c>
      <c r="Q17" s="23" t="s">
        <v>29</v>
      </c>
      <c r="R17" s="24">
        <v>1423.5</v>
      </c>
      <c r="S17" s="25">
        <f t="shared" si="3"/>
        <v>4569.4350000000004</v>
      </c>
    </row>
    <row r="18" spans="1:19" ht="51" x14ac:dyDescent="0.25">
      <c r="A18" s="23" t="s">
        <v>23</v>
      </c>
      <c r="B18" s="23" t="s">
        <v>51</v>
      </c>
      <c r="C18" s="23" t="s">
        <v>25</v>
      </c>
      <c r="D18" s="23" t="s">
        <v>52</v>
      </c>
      <c r="E18" s="23" t="s">
        <v>53</v>
      </c>
      <c r="F18" s="24">
        <f t="shared" si="0"/>
        <v>67.25</v>
      </c>
      <c r="G18" s="23" t="s">
        <v>42</v>
      </c>
      <c r="H18" s="25">
        <v>221.33</v>
      </c>
      <c r="I18" s="25">
        <v>221.33</v>
      </c>
      <c r="J18" s="26">
        <v>0.22140000000000001</v>
      </c>
      <c r="K18" s="25">
        <f t="shared" si="1"/>
        <v>270.33246200000002</v>
      </c>
      <c r="L18" s="25">
        <f t="shared" si="2"/>
        <v>18179.689999999999</v>
      </c>
      <c r="M18" s="23" t="s">
        <v>54</v>
      </c>
      <c r="N18" s="23" t="s">
        <v>37</v>
      </c>
      <c r="O18" s="23" t="s">
        <v>38</v>
      </c>
      <c r="P18" s="23" t="s">
        <v>20</v>
      </c>
      <c r="Q18" s="23" t="s">
        <v>29</v>
      </c>
      <c r="R18" s="24">
        <v>67.25</v>
      </c>
      <c r="S18" s="25">
        <f t="shared" si="3"/>
        <v>18179.692499999997</v>
      </c>
    </row>
    <row r="19" spans="1:19" ht="51" x14ac:dyDescent="0.25">
      <c r="A19" s="23" t="s">
        <v>23</v>
      </c>
      <c r="B19" s="23" t="s">
        <v>55</v>
      </c>
      <c r="C19" s="23" t="s">
        <v>25</v>
      </c>
      <c r="D19" s="23" t="s">
        <v>56</v>
      </c>
      <c r="E19" s="23" t="s">
        <v>57</v>
      </c>
      <c r="F19" s="24">
        <f t="shared" si="0"/>
        <v>166.75</v>
      </c>
      <c r="G19" s="23" t="s">
        <v>28</v>
      </c>
      <c r="H19" s="25">
        <v>149.54</v>
      </c>
      <c r="I19" s="25">
        <v>149.54</v>
      </c>
      <c r="J19" s="26">
        <v>0.22140000000000001</v>
      </c>
      <c r="K19" s="25">
        <f t="shared" si="1"/>
        <v>182.648156</v>
      </c>
      <c r="L19" s="25">
        <f t="shared" si="2"/>
        <v>30456.89</v>
      </c>
      <c r="M19" s="23" t="s">
        <v>58</v>
      </c>
      <c r="N19" s="23" t="s">
        <v>37</v>
      </c>
      <c r="O19" s="23" t="s">
        <v>38</v>
      </c>
      <c r="P19" s="23" t="s">
        <v>20</v>
      </c>
      <c r="Q19" s="23" t="s">
        <v>29</v>
      </c>
      <c r="R19" s="24">
        <v>166.75</v>
      </c>
      <c r="S19" s="25">
        <f t="shared" si="3"/>
        <v>30456.887500000001</v>
      </c>
    </row>
    <row r="20" spans="1:19" ht="51" x14ac:dyDescent="0.25">
      <c r="A20" s="23" t="s">
        <v>23</v>
      </c>
      <c r="B20" s="23" t="s">
        <v>59</v>
      </c>
      <c r="C20" s="23" t="s">
        <v>25</v>
      </c>
      <c r="D20" s="23" t="s">
        <v>60</v>
      </c>
      <c r="E20" s="23" t="s">
        <v>61</v>
      </c>
      <c r="F20" s="24">
        <f t="shared" si="0"/>
        <v>9050</v>
      </c>
      <c r="G20" s="23" t="s">
        <v>62</v>
      </c>
      <c r="H20" s="25">
        <v>12.45</v>
      </c>
      <c r="I20" s="25">
        <v>12.45</v>
      </c>
      <c r="J20" s="26">
        <v>0.22140000000000001</v>
      </c>
      <c r="K20" s="25">
        <f t="shared" si="1"/>
        <v>15.206429999999999</v>
      </c>
      <c r="L20" s="25">
        <f t="shared" si="2"/>
        <v>137650.5</v>
      </c>
      <c r="M20" s="23" t="s">
        <v>63</v>
      </c>
      <c r="N20" s="23" t="s">
        <v>37</v>
      </c>
      <c r="O20" s="23" t="s">
        <v>38</v>
      </c>
      <c r="P20" s="23" t="s">
        <v>20</v>
      </c>
      <c r="Q20" s="23" t="s">
        <v>29</v>
      </c>
      <c r="R20" s="24">
        <v>9050</v>
      </c>
      <c r="S20" s="25">
        <f t="shared" si="3"/>
        <v>137650.5</v>
      </c>
    </row>
    <row r="21" spans="1:19" ht="51" x14ac:dyDescent="0.25">
      <c r="A21" s="23" t="s">
        <v>23</v>
      </c>
      <c r="B21" s="23" t="s">
        <v>64</v>
      </c>
      <c r="C21" s="23" t="s">
        <v>25</v>
      </c>
      <c r="D21" s="23" t="s">
        <v>65</v>
      </c>
      <c r="E21" s="23" t="s">
        <v>66</v>
      </c>
      <c r="F21" s="24">
        <f t="shared" si="0"/>
        <v>715</v>
      </c>
      <c r="G21" s="23" t="s">
        <v>62</v>
      </c>
      <c r="H21" s="25">
        <v>10.67</v>
      </c>
      <c r="I21" s="25">
        <v>10.67</v>
      </c>
      <c r="J21" s="26">
        <v>0.22140000000000001</v>
      </c>
      <c r="K21" s="25">
        <f t="shared" si="1"/>
        <v>13.032337999999999</v>
      </c>
      <c r="L21" s="25">
        <f t="shared" si="2"/>
        <v>9316.4500000000007</v>
      </c>
      <c r="M21" s="23" t="s">
        <v>67</v>
      </c>
      <c r="N21" s="23" t="s">
        <v>37</v>
      </c>
      <c r="O21" s="23" t="s">
        <v>38</v>
      </c>
      <c r="P21" s="23" t="s">
        <v>20</v>
      </c>
      <c r="Q21" s="23" t="s">
        <v>29</v>
      </c>
      <c r="R21" s="24">
        <v>715</v>
      </c>
      <c r="S21" s="25">
        <f t="shared" si="3"/>
        <v>9316.4499999999989</v>
      </c>
    </row>
    <row r="22" spans="1:19" ht="51" x14ac:dyDescent="0.25">
      <c r="A22" s="23" t="s">
        <v>23</v>
      </c>
      <c r="B22" s="23" t="s">
        <v>68</v>
      </c>
      <c r="C22" s="23" t="s">
        <v>25</v>
      </c>
      <c r="D22" s="23" t="s">
        <v>69</v>
      </c>
      <c r="E22" s="23" t="s">
        <v>70</v>
      </c>
      <c r="F22" s="24">
        <f t="shared" si="0"/>
        <v>97.5</v>
      </c>
      <c r="G22" s="23" t="s">
        <v>62</v>
      </c>
      <c r="H22" s="25">
        <v>14.14</v>
      </c>
      <c r="I22" s="25">
        <v>14.14</v>
      </c>
      <c r="J22" s="26">
        <v>0.22140000000000001</v>
      </c>
      <c r="K22" s="25">
        <f t="shared" si="1"/>
        <v>17.270596000000001</v>
      </c>
      <c r="L22" s="25">
        <f t="shared" si="2"/>
        <v>1683.83</v>
      </c>
      <c r="M22" s="23" t="s">
        <v>71</v>
      </c>
      <c r="N22" s="23" t="s">
        <v>37</v>
      </c>
      <c r="O22" s="23" t="s">
        <v>38</v>
      </c>
      <c r="P22" s="23" t="s">
        <v>20</v>
      </c>
      <c r="Q22" s="23" t="s">
        <v>29</v>
      </c>
      <c r="R22" s="24">
        <v>97.5</v>
      </c>
      <c r="S22" s="25">
        <f t="shared" si="3"/>
        <v>1683.825</v>
      </c>
    </row>
    <row r="23" spans="1:19" ht="51" x14ac:dyDescent="0.25">
      <c r="A23" s="23" t="s">
        <v>23</v>
      </c>
      <c r="B23" s="23" t="s">
        <v>72</v>
      </c>
      <c r="C23" s="23" t="s">
        <v>73</v>
      </c>
      <c r="D23" s="23" t="s">
        <v>74</v>
      </c>
      <c r="E23" s="23" t="s">
        <v>75</v>
      </c>
      <c r="F23" s="24">
        <f t="shared" si="0"/>
        <v>227</v>
      </c>
      <c r="G23" s="23" t="s">
        <v>42</v>
      </c>
      <c r="H23" s="25">
        <v>571.65</v>
      </c>
      <c r="I23" s="25">
        <v>571.65</v>
      </c>
      <c r="J23" s="26">
        <v>0.22140000000000001</v>
      </c>
      <c r="K23" s="25">
        <f t="shared" si="1"/>
        <v>698.21330999999998</v>
      </c>
      <c r="L23" s="25">
        <f t="shared" si="2"/>
        <v>158493.67000000001</v>
      </c>
      <c r="M23" s="23" t="s">
        <v>76</v>
      </c>
      <c r="N23" s="23" t="s">
        <v>37</v>
      </c>
      <c r="O23" s="23" t="s">
        <v>38</v>
      </c>
      <c r="P23" s="23" t="s">
        <v>20</v>
      </c>
      <c r="Q23" s="23" t="s">
        <v>29</v>
      </c>
      <c r="R23" s="24">
        <v>227</v>
      </c>
      <c r="S23" s="25">
        <f t="shared" si="3"/>
        <v>158493.67000000001</v>
      </c>
    </row>
    <row r="24" spans="1:19" ht="51" x14ac:dyDescent="0.25">
      <c r="A24" s="23" t="s">
        <v>23</v>
      </c>
      <c r="B24" s="23" t="s">
        <v>77</v>
      </c>
      <c r="C24" s="23" t="s">
        <v>25</v>
      </c>
      <c r="D24" s="23" t="s">
        <v>78</v>
      </c>
      <c r="E24" s="23" t="s">
        <v>79</v>
      </c>
      <c r="F24" s="24">
        <f t="shared" si="0"/>
        <v>17</v>
      </c>
      <c r="G24" s="23" t="s">
        <v>42</v>
      </c>
      <c r="H24" s="25">
        <v>28.28</v>
      </c>
      <c r="I24" s="25">
        <v>28.28</v>
      </c>
      <c r="J24" s="26">
        <v>0.22140000000000001</v>
      </c>
      <c r="K24" s="25">
        <f t="shared" si="1"/>
        <v>34.541192000000002</v>
      </c>
      <c r="L24" s="25">
        <f t="shared" si="2"/>
        <v>587.17999999999995</v>
      </c>
      <c r="M24" s="23" t="s">
        <v>80</v>
      </c>
      <c r="N24" s="23" t="s">
        <v>37</v>
      </c>
      <c r="O24" s="23" t="s">
        <v>38</v>
      </c>
      <c r="P24" s="23" t="s">
        <v>20</v>
      </c>
      <c r="Q24" s="23" t="s">
        <v>29</v>
      </c>
      <c r="R24" s="24">
        <v>17</v>
      </c>
      <c r="S24" s="25">
        <f t="shared" si="3"/>
        <v>587.17999999999995</v>
      </c>
    </row>
    <row r="25" spans="1:19" ht="51" x14ac:dyDescent="0.25">
      <c r="A25" s="23" t="s">
        <v>23</v>
      </c>
      <c r="B25" s="23" t="s">
        <v>81</v>
      </c>
      <c r="C25" s="23" t="s">
        <v>25</v>
      </c>
      <c r="D25" s="23" t="s">
        <v>82</v>
      </c>
      <c r="E25" s="23" t="s">
        <v>83</v>
      </c>
      <c r="F25" s="24">
        <f t="shared" si="0"/>
        <v>790.5</v>
      </c>
      <c r="G25" s="23" t="s">
        <v>28</v>
      </c>
      <c r="H25" s="25">
        <v>32.159999999999997</v>
      </c>
      <c r="I25" s="25">
        <v>32.159999999999997</v>
      </c>
      <c r="J25" s="26">
        <v>0.22140000000000001</v>
      </c>
      <c r="K25" s="25">
        <f t="shared" si="1"/>
        <v>39.280223999999997</v>
      </c>
      <c r="L25" s="25">
        <f t="shared" si="2"/>
        <v>31050.84</v>
      </c>
      <c r="M25" s="23" t="s">
        <v>84</v>
      </c>
      <c r="N25" s="23" t="s">
        <v>37</v>
      </c>
      <c r="O25" s="23" t="s">
        <v>38</v>
      </c>
      <c r="P25" s="23" t="s">
        <v>20</v>
      </c>
      <c r="Q25" s="23" t="s">
        <v>29</v>
      </c>
      <c r="R25" s="24">
        <v>790.5</v>
      </c>
      <c r="S25" s="25">
        <f t="shared" si="3"/>
        <v>31050.84</v>
      </c>
    </row>
    <row r="26" spans="1:19" ht="51" x14ac:dyDescent="0.25">
      <c r="A26" s="23" t="s">
        <v>23</v>
      </c>
      <c r="B26" s="23" t="s">
        <v>85</v>
      </c>
      <c r="C26" s="23" t="s">
        <v>73</v>
      </c>
      <c r="D26" s="23" t="s">
        <v>86</v>
      </c>
      <c r="E26" s="23" t="s">
        <v>87</v>
      </c>
      <c r="F26" s="24">
        <f t="shared" si="0"/>
        <v>115.5</v>
      </c>
      <c r="G26" s="23" t="s">
        <v>28</v>
      </c>
      <c r="H26" s="25">
        <v>6.68</v>
      </c>
      <c r="I26" s="25">
        <v>6.68</v>
      </c>
      <c r="J26" s="26">
        <v>0.22140000000000001</v>
      </c>
      <c r="K26" s="25">
        <f t="shared" si="1"/>
        <v>8.1589519999999993</v>
      </c>
      <c r="L26" s="25">
        <f t="shared" si="2"/>
        <v>942.48</v>
      </c>
      <c r="M26" s="23" t="s">
        <v>88</v>
      </c>
      <c r="N26" s="23" t="s">
        <v>37</v>
      </c>
      <c r="O26" s="23" t="s">
        <v>38</v>
      </c>
      <c r="P26" s="23" t="s">
        <v>20</v>
      </c>
      <c r="Q26" s="23" t="s">
        <v>29</v>
      </c>
      <c r="R26" s="24">
        <v>115.5</v>
      </c>
      <c r="S26" s="25">
        <f t="shared" si="3"/>
        <v>942.48</v>
      </c>
    </row>
    <row r="27" spans="1:19" ht="45" customHeight="1" x14ac:dyDescent="0.25">
      <c r="A27" s="17" t="s">
        <v>19</v>
      </c>
      <c r="B27" s="17" t="s">
        <v>89</v>
      </c>
      <c r="C27" s="17" t="s">
        <v>21</v>
      </c>
      <c r="D27" s="17" t="s">
        <v>21</v>
      </c>
      <c r="E27" s="17" t="s">
        <v>90</v>
      </c>
      <c r="F27" s="17" t="s">
        <v>21</v>
      </c>
      <c r="G27" s="17" t="s">
        <v>21</v>
      </c>
      <c r="H27" s="17" t="s">
        <v>21</v>
      </c>
      <c r="I27" s="17" t="s">
        <v>21</v>
      </c>
      <c r="J27" s="17" t="s">
        <v>21</v>
      </c>
      <c r="K27" s="17" t="s">
        <v>21</v>
      </c>
      <c r="L27" s="22">
        <f>ROUND(L28,2)+ROUND(L30,2)+ROUND(L32,2)+ROUND(L34,2)+ROUND(L36,2)+ROUND(L38,2)+ROUND(L40,2)+ROUND(L42,2)+ROUND(L44,2)+ROUND(L46,2)</f>
        <v>294663.24</v>
      </c>
      <c r="M27" s="17" t="s">
        <v>21</v>
      </c>
      <c r="N27" s="17" t="s">
        <v>21</v>
      </c>
      <c r="O27" s="17" t="s">
        <v>21</v>
      </c>
      <c r="P27" s="17" t="s">
        <v>21</v>
      </c>
      <c r="Q27" s="17" t="s">
        <v>21</v>
      </c>
      <c r="R27" s="17" t="s">
        <v>21</v>
      </c>
      <c r="S27" s="17" t="s">
        <v>21</v>
      </c>
    </row>
    <row r="28" spans="1:19" ht="45" customHeight="1" x14ac:dyDescent="0.25">
      <c r="A28" s="39" t="s">
        <v>23</v>
      </c>
      <c r="B28" s="39" t="s">
        <v>91</v>
      </c>
      <c r="C28" s="39" t="s">
        <v>25</v>
      </c>
      <c r="D28" s="39" t="s">
        <v>92</v>
      </c>
      <c r="E28" s="39" t="s">
        <v>93</v>
      </c>
      <c r="F28" s="41">
        <f>R28+R29</f>
        <v>359.76</v>
      </c>
      <c r="G28" s="39" t="s">
        <v>28</v>
      </c>
      <c r="H28" s="42">
        <v>65.25</v>
      </c>
      <c r="I28" s="42">
        <v>65.25</v>
      </c>
      <c r="J28" s="44">
        <v>0.22140000000000001</v>
      </c>
      <c r="K28" s="42">
        <f>ROUND(I28,2)+(ROUND(I28,2)*J28)</f>
        <v>79.696349999999995</v>
      </c>
      <c r="L28" s="42">
        <f>ROUND(S28,2)+ROUND(S29,2)</f>
        <v>28672.880000000001</v>
      </c>
      <c r="M28" s="39" t="s">
        <v>94</v>
      </c>
      <c r="N28" s="39" t="s">
        <v>89</v>
      </c>
      <c r="O28" s="39" t="s">
        <v>90</v>
      </c>
      <c r="P28" s="23" t="s">
        <v>30</v>
      </c>
      <c r="Q28" s="23" t="s">
        <v>95</v>
      </c>
      <c r="R28" s="24">
        <v>179.88</v>
      </c>
      <c r="S28" s="25">
        <f>ROUND(K28,2)*R28</f>
        <v>14336.436</v>
      </c>
    </row>
    <row r="29" spans="1:19" ht="45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23" t="s">
        <v>37</v>
      </c>
      <c r="Q29" s="23" t="s">
        <v>95</v>
      </c>
      <c r="R29" s="24">
        <v>179.88</v>
      </c>
      <c r="S29" s="25">
        <f>ROUND(K28,2)*R29</f>
        <v>14336.436</v>
      </c>
    </row>
    <row r="30" spans="1:19" ht="45" customHeight="1" x14ac:dyDescent="0.25">
      <c r="A30" s="39" t="s">
        <v>23</v>
      </c>
      <c r="B30" s="39" t="s">
        <v>96</v>
      </c>
      <c r="C30" s="39" t="s">
        <v>73</v>
      </c>
      <c r="D30" s="39" t="s">
        <v>97</v>
      </c>
      <c r="E30" s="39" t="s">
        <v>98</v>
      </c>
      <c r="F30" s="41">
        <f>R30+R31</f>
        <v>513.5</v>
      </c>
      <c r="G30" s="39" t="s">
        <v>28</v>
      </c>
      <c r="H30" s="42">
        <v>67.77</v>
      </c>
      <c r="I30" s="42">
        <v>67.77</v>
      </c>
      <c r="J30" s="44">
        <v>0.22140000000000001</v>
      </c>
      <c r="K30" s="42">
        <f>ROUND(I30,2)+(ROUND(I30,2)*J30)</f>
        <v>82.774277999999995</v>
      </c>
      <c r="L30" s="42">
        <f>ROUND(S30,2)+ROUND(S31,2)</f>
        <v>42502.400000000001</v>
      </c>
      <c r="M30" s="39" t="s">
        <v>99</v>
      </c>
      <c r="N30" s="39" t="s">
        <v>89</v>
      </c>
      <c r="O30" s="39" t="s">
        <v>90</v>
      </c>
      <c r="P30" s="23" t="s">
        <v>30</v>
      </c>
      <c r="Q30" s="23" t="s">
        <v>95</v>
      </c>
      <c r="R30" s="24">
        <v>256.75</v>
      </c>
      <c r="S30" s="25">
        <f>ROUND(K30,2)*R30</f>
        <v>21251.197499999998</v>
      </c>
    </row>
    <row r="31" spans="1:19" ht="45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23" t="s">
        <v>37</v>
      </c>
      <c r="Q31" s="23" t="s">
        <v>95</v>
      </c>
      <c r="R31" s="24">
        <v>256.75</v>
      </c>
      <c r="S31" s="25">
        <f>ROUND(K30,2)*R31</f>
        <v>21251.197499999998</v>
      </c>
    </row>
    <row r="32" spans="1:19" ht="45" customHeight="1" x14ac:dyDescent="0.25">
      <c r="A32" s="39" t="s">
        <v>23</v>
      </c>
      <c r="B32" s="39" t="s">
        <v>100</v>
      </c>
      <c r="C32" s="39" t="s">
        <v>25</v>
      </c>
      <c r="D32" s="39" t="s">
        <v>101</v>
      </c>
      <c r="E32" s="39" t="s">
        <v>102</v>
      </c>
      <c r="F32" s="41">
        <f>R32+R33</f>
        <v>103.26</v>
      </c>
      <c r="G32" s="39" t="s">
        <v>28</v>
      </c>
      <c r="H32" s="42">
        <v>129.81</v>
      </c>
      <c r="I32" s="42">
        <v>129.81</v>
      </c>
      <c r="J32" s="44">
        <v>0.22140000000000001</v>
      </c>
      <c r="K32" s="42">
        <f>ROUND(I32,2)+(ROUND(I32,2)*J32)</f>
        <v>158.54993400000001</v>
      </c>
      <c r="L32" s="42">
        <f>ROUND(S32,2)+ROUND(S33,2)</f>
        <v>16371.88</v>
      </c>
      <c r="M32" s="39" t="s">
        <v>103</v>
      </c>
      <c r="N32" s="39" t="s">
        <v>89</v>
      </c>
      <c r="O32" s="39" t="s">
        <v>90</v>
      </c>
      <c r="P32" s="23" t="s">
        <v>30</v>
      </c>
      <c r="Q32" s="23" t="s">
        <v>95</v>
      </c>
      <c r="R32" s="24">
        <v>51.63</v>
      </c>
      <c r="S32" s="25">
        <f>ROUND(K32,2)*R32</f>
        <v>8185.9365000000007</v>
      </c>
    </row>
    <row r="33" spans="1:19" ht="45" customHeight="1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23" t="s">
        <v>37</v>
      </c>
      <c r="Q33" s="23" t="s">
        <v>95</v>
      </c>
      <c r="R33" s="24">
        <v>51.63</v>
      </c>
      <c r="S33" s="25">
        <f>ROUND(K32,2)*R33</f>
        <v>8185.9365000000007</v>
      </c>
    </row>
    <row r="34" spans="1:19" ht="45" customHeight="1" x14ac:dyDescent="0.25">
      <c r="A34" s="39" t="s">
        <v>23</v>
      </c>
      <c r="B34" s="39" t="s">
        <v>104</v>
      </c>
      <c r="C34" s="39" t="s">
        <v>25</v>
      </c>
      <c r="D34" s="39" t="s">
        <v>69</v>
      </c>
      <c r="E34" s="39" t="s">
        <v>70</v>
      </c>
      <c r="F34" s="41">
        <f>R34+R35</f>
        <v>1760</v>
      </c>
      <c r="G34" s="39" t="s">
        <v>62</v>
      </c>
      <c r="H34" s="42">
        <v>14.14</v>
      </c>
      <c r="I34" s="42">
        <v>14.14</v>
      </c>
      <c r="J34" s="44">
        <v>0.22140000000000001</v>
      </c>
      <c r="K34" s="42">
        <f>ROUND(I34,2)+(ROUND(I34,2)*J34)</f>
        <v>17.270596000000001</v>
      </c>
      <c r="L34" s="42">
        <f>ROUND(S34,2)+ROUND(S35,2)</f>
        <v>30395.200000000001</v>
      </c>
      <c r="M34" s="39" t="s">
        <v>105</v>
      </c>
      <c r="N34" s="39" t="s">
        <v>89</v>
      </c>
      <c r="O34" s="39" t="s">
        <v>90</v>
      </c>
      <c r="P34" s="23" t="s">
        <v>30</v>
      </c>
      <c r="Q34" s="23" t="s">
        <v>95</v>
      </c>
      <c r="R34" s="24">
        <v>880</v>
      </c>
      <c r="S34" s="25">
        <f>ROUND(K34,2)*R34</f>
        <v>15197.6</v>
      </c>
    </row>
    <row r="35" spans="1:19" ht="45" customHeight="1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23" t="s">
        <v>37</v>
      </c>
      <c r="Q35" s="23" t="s">
        <v>95</v>
      </c>
      <c r="R35" s="24">
        <v>880</v>
      </c>
      <c r="S35" s="25">
        <f>ROUND(K34,2)*R35</f>
        <v>15197.6</v>
      </c>
    </row>
    <row r="36" spans="1:19" ht="45" customHeight="1" x14ac:dyDescent="0.25">
      <c r="A36" s="39" t="s">
        <v>23</v>
      </c>
      <c r="B36" s="39" t="s">
        <v>106</v>
      </c>
      <c r="C36" s="39" t="s">
        <v>25</v>
      </c>
      <c r="D36" s="39" t="s">
        <v>107</v>
      </c>
      <c r="E36" s="39" t="s">
        <v>108</v>
      </c>
      <c r="F36" s="41">
        <f>R36+R37</f>
        <v>375</v>
      </c>
      <c r="G36" s="39" t="s">
        <v>62</v>
      </c>
      <c r="H36" s="42">
        <v>13.06</v>
      </c>
      <c r="I36" s="42">
        <v>13.06</v>
      </c>
      <c r="J36" s="44">
        <v>0.22140000000000001</v>
      </c>
      <c r="K36" s="42">
        <f>ROUND(I36,2)+(ROUND(I36,2)*J36)</f>
        <v>15.951484000000001</v>
      </c>
      <c r="L36" s="42">
        <f>ROUND(S36,2)+ROUND(S37,2)</f>
        <v>5981.26</v>
      </c>
      <c r="M36" s="39" t="s">
        <v>109</v>
      </c>
      <c r="N36" s="39" t="s">
        <v>89</v>
      </c>
      <c r="O36" s="39" t="s">
        <v>90</v>
      </c>
      <c r="P36" s="23" t="s">
        <v>30</v>
      </c>
      <c r="Q36" s="23" t="s">
        <v>95</v>
      </c>
      <c r="R36" s="24">
        <v>187.5</v>
      </c>
      <c r="S36" s="25">
        <f>ROUND(K36,2)*R36</f>
        <v>2990.625</v>
      </c>
    </row>
    <row r="37" spans="1:19" ht="45" customHeight="1" x14ac:dyDescent="0.2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23" t="s">
        <v>37</v>
      </c>
      <c r="Q37" s="23" t="s">
        <v>95</v>
      </c>
      <c r="R37" s="24">
        <v>187.5</v>
      </c>
      <c r="S37" s="25">
        <f>ROUND(K36,2)*R37</f>
        <v>2990.625</v>
      </c>
    </row>
    <row r="38" spans="1:19" ht="45" customHeight="1" x14ac:dyDescent="0.25">
      <c r="A38" s="39" t="s">
        <v>23</v>
      </c>
      <c r="B38" s="39" t="s">
        <v>110</v>
      </c>
      <c r="C38" s="39" t="s">
        <v>25</v>
      </c>
      <c r="D38" s="39" t="s">
        <v>111</v>
      </c>
      <c r="E38" s="39" t="s">
        <v>112</v>
      </c>
      <c r="F38" s="41">
        <f>R38+R39</f>
        <v>1632.5</v>
      </c>
      <c r="G38" s="39" t="s">
        <v>62</v>
      </c>
      <c r="H38" s="42">
        <v>12.07</v>
      </c>
      <c r="I38" s="42">
        <v>12.07</v>
      </c>
      <c r="J38" s="44">
        <v>0.22140000000000001</v>
      </c>
      <c r="K38" s="42">
        <f>ROUND(I38,2)+(ROUND(I38,2)*J38)</f>
        <v>14.742298</v>
      </c>
      <c r="L38" s="42">
        <f>ROUND(S38,2)+ROUND(S39,2)</f>
        <v>24063.06</v>
      </c>
      <c r="M38" s="39" t="s">
        <v>113</v>
      </c>
      <c r="N38" s="39" t="s">
        <v>89</v>
      </c>
      <c r="O38" s="39" t="s">
        <v>90</v>
      </c>
      <c r="P38" s="23" t="s">
        <v>30</v>
      </c>
      <c r="Q38" s="23" t="s">
        <v>95</v>
      </c>
      <c r="R38" s="24">
        <v>816.25</v>
      </c>
      <c r="S38" s="25">
        <f>ROUND(K38,2)*R38</f>
        <v>12031.525</v>
      </c>
    </row>
    <row r="39" spans="1:19" ht="45" customHeight="1" x14ac:dyDescent="0.25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23" t="s">
        <v>37</v>
      </c>
      <c r="Q39" s="23" t="s">
        <v>95</v>
      </c>
      <c r="R39" s="24">
        <v>816.25</v>
      </c>
      <c r="S39" s="25">
        <f>ROUND(K38,2)*R39</f>
        <v>12031.525</v>
      </c>
    </row>
    <row r="40" spans="1:19" ht="45" customHeight="1" x14ac:dyDescent="0.25">
      <c r="A40" s="39" t="s">
        <v>23</v>
      </c>
      <c r="B40" s="39" t="s">
        <v>114</v>
      </c>
      <c r="C40" s="39" t="s">
        <v>25</v>
      </c>
      <c r="D40" s="39" t="s">
        <v>65</v>
      </c>
      <c r="E40" s="39" t="s">
        <v>66</v>
      </c>
      <c r="F40" s="41">
        <f>R40+R41</f>
        <v>2140</v>
      </c>
      <c r="G40" s="39" t="s">
        <v>62</v>
      </c>
      <c r="H40" s="42">
        <v>10.67</v>
      </c>
      <c r="I40" s="42">
        <v>10.67</v>
      </c>
      <c r="J40" s="44">
        <v>0.22140000000000001</v>
      </c>
      <c r="K40" s="42">
        <f>ROUND(I40,2)+(ROUND(I40,2)*J40)</f>
        <v>13.032337999999999</v>
      </c>
      <c r="L40" s="42">
        <f>ROUND(S40,2)+ROUND(S41,2)</f>
        <v>27884.2</v>
      </c>
      <c r="M40" s="39" t="s">
        <v>115</v>
      </c>
      <c r="N40" s="39" t="s">
        <v>89</v>
      </c>
      <c r="O40" s="39" t="s">
        <v>90</v>
      </c>
      <c r="P40" s="23" t="s">
        <v>30</v>
      </c>
      <c r="Q40" s="23" t="s">
        <v>95</v>
      </c>
      <c r="R40" s="24">
        <v>1070</v>
      </c>
      <c r="S40" s="25">
        <f>ROUND(K40,2)*R40</f>
        <v>13942.099999999999</v>
      </c>
    </row>
    <row r="41" spans="1:19" ht="45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23" t="s">
        <v>37</v>
      </c>
      <c r="Q41" s="23" t="s">
        <v>95</v>
      </c>
      <c r="R41" s="24">
        <v>1070</v>
      </c>
      <c r="S41" s="25">
        <f>ROUND(K40,2)*R41</f>
        <v>13942.099999999999</v>
      </c>
    </row>
    <row r="42" spans="1:19" ht="45" customHeight="1" x14ac:dyDescent="0.25">
      <c r="A42" s="39" t="s">
        <v>23</v>
      </c>
      <c r="B42" s="39" t="s">
        <v>116</v>
      </c>
      <c r="C42" s="39" t="s">
        <v>25</v>
      </c>
      <c r="D42" s="39" t="s">
        <v>117</v>
      </c>
      <c r="E42" s="39" t="s">
        <v>118</v>
      </c>
      <c r="F42" s="41">
        <f>R42+R43</f>
        <v>144.26</v>
      </c>
      <c r="G42" s="39" t="s">
        <v>28</v>
      </c>
      <c r="H42" s="42">
        <v>207.81</v>
      </c>
      <c r="I42" s="42">
        <v>207.81</v>
      </c>
      <c r="J42" s="44">
        <v>0.22140000000000001</v>
      </c>
      <c r="K42" s="42">
        <f>ROUND(I42,2)+(ROUND(I42,2)*J42)</f>
        <v>253.81913400000002</v>
      </c>
      <c r="L42" s="42">
        <f>ROUND(S42,2)+ROUND(S43,2)</f>
        <v>36616.080000000002</v>
      </c>
      <c r="M42" s="39" t="s">
        <v>119</v>
      </c>
      <c r="N42" s="39" t="s">
        <v>89</v>
      </c>
      <c r="O42" s="39" t="s">
        <v>90</v>
      </c>
      <c r="P42" s="23" t="s">
        <v>30</v>
      </c>
      <c r="Q42" s="23" t="s">
        <v>95</v>
      </c>
      <c r="R42" s="24">
        <v>72.13</v>
      </c>
      <c r="S42" s="25">
        <f>ROUND(K42,2)*R42</f>
        <v>18308.036599999999</v>
      </c>
    </row>
    <row r="43" spans="1:19" ht="45" customHeight="1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23" t="s">
        <v>37</v>
      </c>
      <c r="Q43" s="23" t="s">
        <v>95</v>
      </c>
      <c r="R43" s="24">
        <v>72.13</v>
      </c>
      <c r="S43" s="25">
        <f>ROUND(K42,2)*R43</f>
        <v>18308.036599999999</v>
      </c>
    </row>
    <row r="44" spans="1:19" ht="45" customHeight="1" x14ac:dyDescent="0.25">
      <c r="A44" s="39" t="s">
        <v>23</v>
      </c>
      <c r="B44" s="39" t="s">
        <v>120</v>
      </c>
      <c r="C44" s="39" t="s">
        <v>73</v>
      </c>
      <c r="D44" s="39" t="s">
        <v>121</v>
      </c>
      <c r="E44" s="39" t="s">
        <v>122</v>
      </c>
      <c r="F44" s="41">
        <f>R44+R45</f>
        <v>32</v>
      </c>
      <c r="G44" s="39" t="s">
        <v>42</v>
      </c>
      <c r="H44" s="42">
        <v>869.69</v>
      </c>
      <c r="I44" s="42">
        <v>869.69</v>
      </c>
      <c r="J44" s="44">
        <v>0.22140000000000001</v>
      </c>
      <c r="K44" s="42">
        <f>ROUND(I44,2)+(ROUND(I44,2)*J44)</f>
        <v>1062.239366</v>
      </c>
      <c r="L44" s="42">
        <f>ROUND(S44,2)+ROUND(S45,2)</f>
        <v>33991.68</v>
      </c>
      <c r="M44" s="39" t="s">
        <v>123</v>
      </c>
      <c r="N44" s="39" t="s">
        <v>89</v>
      </c>
      <c r="O44" s="39" t="s">
        <v>90</v>
      </c>
      <c r="P44" s="23" t="s">
        <v>30</v>
      </c>
      <c r="Q44" s="23" t="s">
        <v>95</v>
      </c>
      <c r="R44" s="24">
        <v>16</v>
      </c>
      <c r="S44" s="25">
        <f>ROUND(K44,2)*R44</f>
        <v>16995.84</v>
      </c>
    </row>
    <row r="45" spans="1:19" ht="45" customHeight="1" x14ac:dyDescent="0.2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23" t="s">
        <v>37</v>
      </c>
      <c r="Q45" s="23" t="s">
        <v>95</v>
      </c>
      <c r="R45" s="24">
        <v>16</v>
      </c>
      <c r="S45" s="25">
        <f>ROUND(K44,2)*R45</f>
        <v>16995.84</v>
      </c>
    </row>
    <row r="46" spans="1:19" ht="45" customHeight="1" x14ac:dyDescent="0.25">
      <c r="A46" s="39" t="s">
        <v>23</v>
      </c>
      <c r="B46" s="39" t="s">
        <v>124</v>
      </c>
      <c r="C46" s="39" t="s">
        <v>73</v>
      </c>
      <c r="D46" s="39" t="s">
        <v>125</v>
      </c>
      <c r="E46" s="39" t="s">
        <v>126</v>
      </c>
      <c r="F46" s="41">
        <f>R46+R47</f>
        <v>44.5</v>
      </c>
      <c r="G46" s="39" t="s">
        <v>42</v>
      </c>
      <c r="H46" s="42">
        <v>886.52</v>
      </c>
      <c r="I46" s="42">
        <v>886.52</v>
      </c>
      <c r="J46" s="44">
        <v>0.22140000000000001</v>
      </c>
      <c r="K46" s="42">
        <f>ROUND(I46,2)+(ROUND(I46,2)*J46)</f>
        <v>1082.7955280000001</v>
      </c>
      <c r="L46" s="42">
        <f>ROUND(S46,2)+ROUND(S47,2)</f>
        <v>48184.6</v>
      </c>
      <c r="M46" s="39" t="s">
        <v>127</v>
      </c>
      <c r="N46" s="39" t="s">
        <v>89</v>
      </c>
      <c r="O46" s="39" t="s">
        <v>90</v>
      </c>
      <c r="P46" s="23" t="s">
        <v>30</v>
      </c>
      <c r="Q46" s="23" t="s">
        <v>95</v>
      </c>
      <c r="R46" s="24">
        <v>22.25</v>
      </c>
      <c r="S46" s="25">
        <f>ROUND(K46,2)*R46</f>
        <v>24092.3</v>
      </c>
    </row>
    <row r="47" spans="1:19" ht="45" customHeight="1" x14ac:dyDescent="0.25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23" t="s">
        <v>37</v>
      </c>
      <c r="Q47" s="23" t="s">
        <v>95</v>
      </c>
      <c r="R47" s="24">
        <v>22.25</v>
      </c>
      <c r="S47" s="25">
        <f>ROUND(K46,2)*R47</f>
        <v>24092.3</v>
      </c>
    </row>
    <row r="48" spans="1:19" ht="45" customHeight="1" x14ac:dyDescent="0.25">
      <c r="A48" s="17" t="s">
        <v>19</v>
      </c>
      <c r="B48" s="17" t="s">
        <v>128</v>
      </c>
      <c r="C48" s="17" t="s">
        <v>21</v>
      </c>
      <c r="D48" s="17" t="s">
        <v>21</v>
      </c>
      <c r="E48" s="17" t="s">
        <v>129</v>
      </c>
      <c r="F48" s="17" t="s">
        <v>21</v>
      </c>
      <c r="G48" s="17" t="s">
        <v>21</v>
      </c>
      <c r="H48" s="17" t="s">
        <v>21</v>
      </c>
      <c r="I48" s="17" t="s">
        <v>21</v>
      </c>
      <c r="J48" s="17" t="s">
        <v>21</v>
      </c>
      <c r="K48" s="17" t="s">
        <v>21</v>
      </c>
      <c r="L48" s="22">
        <f>ROUND(L49,2)+ROUND(L51,2)+ROUND(L53,2)+ROUND(L55,2)+ROUND(L57,2)+ROUND(L59,2)+ROUND(L61,2)+ROUND(L63,2)</f>
        <v>541493.32000000007</v>
      </c>
      <c r="M48" s="17" t="s">
        <v>21</v>
      </c>
      <c r="N48" s="17" t="s">
        <v>21</v>
      </c>
      <c r="O48" s="17" t="s">
        <v>21</v>
      </c>
      <c r="P48" s="17" t="s">
        <v>21</v>
      </c>
      <c r="Q48" s="17" t="s">
        <v>21</v>
      </c>
      <c r="R48" s="17" t="s">
        <v>21</v>
      </c>
      <c r="S48" s="17" t="s">
        <v>21</v>
      </c>
    </row>
    <row r="49" spans="1:19" ht="45" customHeight="1" x14ac:dyDescent="0.25">
      <c r="A49" s="39" t="s">
        <v>23</v>
      </c>
      <c r="B49" s="39" t="s">
        <v>130</v>
      </c>
      <c r="C49" s="39" t="s">
        <v>25</v>
      </c>
      <c r="D49" s="39" t="s">
        <v>131</v>
      </c>
      <c r="E49" s="39" t="s">
        <v>132</v>
      </c>
      <c r="F49" s="41">
        <f>R49+R50</f>
        <v>2162.5</v>
      </c>
      <c r="G49" s="39" t="s">
        <v>28</v>
      </c>
      <c r="H49" s="42">
        <v>98.43</v>
      </c>
      <c r="I49" s="42">
        <v>98.43</v>
      </c>
      <c r="J49" s="44">
        <v>0.22140000000000001</v>
      </c>
      <c r="K49" s="42">
        <f>ROUND(I49,2)+(ROUND(I49,2)*J49)</f>
        <v>120.22240200000002</v>
      </c>
      <c r="L49" s="42">
        <f>ROUND(S49,2)+ROUND(S50,2)</f>
        <v>259975.76</v>
      </c>
      <c r="M49" s="39" t="s">
        <v>133</v>
      </c>
      <c r="N49" s="39" t="s">
        <v>128</v>
      </c>
      <c r="O49" s="39" t="s">
        <v>129</v>
      </c>
      <c r="P49" s="23" t="s">
        <v>30</v>
      </c>
      <c r="Q49" s="23" t="s">
        <v>95</v>
      </c>
      <c r="R49" s="24">
        <v>1081.25</v>
      </c>
      <c r="S49" s="25">
        <f>ROUND(K49,2)*R49</f>
        <v>129987.875</v>
      </c>
    </row>
    <row r="50" spans="1:19" ht="45" customHeight="1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23" t="s">
        <v>37</v>
      </c>
      <c r="Q50" s="23" t="s">
        <v>95</v>
      </c>
      <c r="R50" s="24">
        <v>1081.25</v>
      </c>
      <c r="S50" s="25">
        <f>ROUND(K49,2)*R50</f>
        <v>129987.875</v>
      </c>
    </row>
    <row r="51" spans="1:19" ht="45" customHeight="1" x14ac:dyDescent="0.25">
      <c r="A51" s="39" t="s">
        <v>23</v>
      </c>
      <c r="B51" s="39" t="s">
        <v>134</v>
      </c>
      <c r="C51" s="39" t="s">
        <v>25</v>
      </c>
      <c r="D51" s="39" t="s">
        <v>135</v>
      </c>
      <c r="E51" s="39" t="s">
        <v>136</v>
      </c>
      <c r="F51" s="41">
        <f>R51+R52</f>
        <v>405</v>
      </c>
      <c r="G51" s="39" t="s">
        <v>35</v>
      </c>
      <c r="H51" s="42">
        <v>59.05</v>
      </c>
      <c r="I51" s="42">
        <v>59.05</v>
      </c>
      <c r="J51" s="44">
        <v>0.22140000000000001</v>
      </c>
      <c r="K51" s="42">
        <f>ROUND(I51,2)+(ROUND(I51,2)*J51)</f>
        <v>72.123670000000004</v>
      </c>
      <c r="L51" s="42">
        <f>ROUND(S51,2)+ROUND(S52,2)</f>
        <v>29208.6</v>
      </c>
      <c r="M51" s="39" t="s">
        <v>137</v>
      </c>
      <c r="N51" s="39" t="s">
        <v>128</v>
      </c>
      <c r="O51" s="39" t="s">
        <v>129</v>
      </c>
      <c r="P51" s="23" t="s">
        <v>30</v>
      </c>
      <c r="Q51" s="23" t="s">
        <v>95</v>
      </c>
      <c r="R51" s="24">
        <v>202.5</v>
      </c>
      <c r="S51" s="25">
        <f>ROUND(K51,2)*R51</f>
        <v>14604.300000000001</v>
      </c>
    </row>
    <row r="52" spans="1:19" ht="45" customHeight="1" x14ac:dyDescent="0.2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23" t="s">
        <v>37</v>
      </c>
      <c r="Q52" s="23" t="s">
        <v>95</v>
      </c>
      <c r="R52" s="24">
        <v>202.5</v>
      </c>
      <c r="S52" s="25">
        <f>ROUND(K51,2)*R52</f>
        <v>14604.300000000001</v>
      </c>
    </row>
    <row r="53" spans="1:19" ht="45" customHeight="1" x14ac:dyDescent="0.25">
      <c r="A53" s="39" t="s">
        <v>23</v>
      </c>
      <c r="B53" s="39" t="s">
        <v>138</v>
      </c>
      <c r="C53" s="39" t="s">
        <v>25</v>
      </c>
      <c r="D53" s="39" t="s">
        <v>139</v>
      </c>
      <c r="E53" s="39" t="s">
        <v>140</v>
      </c>
      <c r="F53" s="41">
        <f>R53+R54</f>
        <v>230</v>
      </c>
      <c r="G53" s="39" t="s">
        <v>35</v>
      </c>
      <c r="H53" s="42">
        <v>45.9</v>
      </c>
      <c r="I53" s="42">
        <v>45.9</v>
      </c>
      <c r="J53" s="44">
        <v>0.22140000000000001</v>
      </c>
      <c r="K53" s="42">
        <f>ROUND(I53,2)+(ROUND(I53,2)*J53)</f>
        <v>56.062259999999995</v>
      </c>
      <c r="L53" s="42">
        <f>ROUND(S53,2)+ROUND(S54,2)</f>
        <v>12893.8</v>
      </c>
      <c r="M53" s="39" t="s">
        <v>141</v>
      </c>
      <c r="N53" s="39" t="s">
        <v>128</v>
      </c>
      <c r="O53" s="39" t="s">
        <v>129</v>
      </c>
      <c r="P53" s="23" t="s">
        <v>30</v>
      </c>
      <c r="Q53" s="23" t="s">
        <v>95</v>
      </c>
      <c r="R53" s="24">
        <v>115</v>
      </c>
      <c r="S53" s="25">
        <f>ROUND(K53,2)*R53</f>
        <v>6446.9000000000005</v>
      </c>
    </row>
    <row r="54" spans="1:19" ht="45" customHeight="1" x14ac:dyDescent="0.25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23" t="s">
        <v>37</v>
      </c>
      <c r="Q54" s="23" t="s">
        <v>95</v>
      </c>
      <c r="R54" s="24">
        <v>115</v>
      </c>
      <c r="S54" s="25">
        <f>ROUND(K53,2)*R54</f>
        <v>6446.9000000000005</v>
      </c>
    </row>
    <row r="55" spans="1:19" ht="45" customHeight="1" x14ac:dyDescent="0.25">
      <c r="A55" s="39" t="s">
        <v>23</v>
      </c>
      <c r="B55" s="39" t="s">
        <v>142</v>
      </c>
      <c r="C55" s="39" t="s">
        <v>25</v>
      </c>
      <c r="D55" s="39" t="s">
        <v>143</v>
      </c>
      <c r="E55" s="39" t="s">
        <v>144</v>
      </c>
      <c r="F55" s="41">
        <f>R55+R56</f>
        <v>84</v>
      </c>
      <c r="G55" s="39" t="s">
        <v>28</v>
      </c>
      <c r="H55" s="42">
        <v>847.82</v>
      </c>
      <c r="I55" s="42">
        <v>847.82</v>
      </c>
      <c r="J55" s="44">
        <v>0.22140000000000001</v>
      </c>
      <c r="K55" s="42">
        <f>ROUND(I55,2)+(ROUND(I55,2)*J55)</f>
        <v>1035.5273480000001</v>
      </c>
      <c r="L55" s="42">
        <f>ROUND(S55,2)+ROUND(S56,2)</f>
        <v>86984.52</v>
      </c>
      <c r="M55" s="39" t="s">
        <v>145</v>
      </c>
      <c r="N55" s="39" t="s">
        <v>128</v>
      </c>
      <c r="O55" s="39" t="s">
        <v>129</v>
      </c>
      <c r="P55" s="23" t="s">
        <v>30</v>
      </c>
      <c r="Q55" s="23" t="s">
        <v>95</v>
      </c>
      <c r="R55" s="24">
        <v>42</v>
      </c>
      <c r="S55" s="25">
        <f>ROUND(K55,2)*R55</f>
        <v>43492.26</v>
      </c>
    </row>
    <row r="56" spans="1:19" ht="45" customHeight="1" x14ac:dyDescent="0.25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23" t="s">
        <v>37</v>
      </c>
      <c r="Q56" s="23" t="s">
        <v>95</v>
      </c>
      <c r="R56" s="24">
        <v>42</v>
      </c>
      <c r="S56" s="25">
        <f>ROUND(K55,2)*R56</f>
        <v>43492.26</v>
      </c>
    </row>
    <row r="57" spans="1:19" ht="45" customHeight="1" x14ac:dyDescent="0.25">
      <c r="A57" s="39" t="s">
        <v>23</v>
      </c>
      <c r="B57" s="39" t="s">
        <v>146</v>
      </c>
      <c r="C57" s="39" t="s">
        <v>25</v>
      </c>
      <c r="D57" s="39" t="s">
        <v>147</v>
      </c>
      <c r="E57" s="39" t="s">
        <v>148</v>
      </c>
      <c r="F57" s="41">
        <f>R57+R58</f>
        <v>65</v>
      </c>
      <c r="G57" s="39" t="s">
        <v>28</v>
      </c>
      <c r="H57" s="42">
        <v>295.61</v>
      </c>
      <c r="I57" s="42">
        <v>295.61</v>
      </c>
      <c r="J57" s="44">
        <v>0.22140000000000001</v>
      </c>
      <c r="K57" s="42">
        <f>ROUND(I57,2)+(ROUND(I57,2)*J57)</f>
        <v>361.05805400000003</v>
      </c>
      <c r="L57" s="42">
        <f>ROUND(S57,2)+ROUND(S58,2)</f>
        <v>23468.9</v>
      </c>
      <c r="M57" s="39" t="s">
        <v>149</v>
      </c>
      <c r="N57" s="39" t="s">
        <v>128</v>
      </c>
      <c r="O57" s="39" t="s">
        <v>129</v>
      </c>
      <c r="P57" s="23" t="s">
        <v>30</v>
      </c>
      <c r="Q57" s="23" t="s">
        <v>95</v>
      </c>
      <c r="R57" s="24">
        <v>32.5</v>
      </c>
      <c r="S57" s="25">
        <f>ROUND(K57,2)*R57</f>
        <v>11734.45</v>
      </c>
    </row>
    <row r="58" spans="1:19" ht="45" customHeight="1" x14ac:dyDescent="0.25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23" t="s">
        <v>37</v>
      </c>
      <c r="Q58" s="23" t="s">
        <v>95</v>
      </c>
      <c r="R58" s="24">
        <v>32.5</v>
      </c>
      <c r="S58" s="25">
        <f>ROUND(K57,2)*R58</f>
        <v>11734.45</v>
      </c>
    </row>
    <row r="59" spans="1:19" ht="45" customHeight="1" x14ac:dyDescent="0.25">
      <c r="A59" s="39" t="s">
        <v>23</v>
      </c>
      <c r="B59" s="39" t="s">
        <v>150</v>
      </c>
      <c r="C59" s="39" t="s">
        <v>25</v>
      </c>
      <c r="D59" s="39" t="s">
        <v>151</v>
      </c>
      <c r="E59" s="39" t="s">
        <v>152</v>
      </c>
      <c r="F59" s="41">
        <f>R59+R60</f>
        <v>70</v>
      </c>
      <c r="G59" s="39" t="s">
        <v>28</v>
      </c>
      <c r="H59" s="42">
        <v>422.7</v>
      </c>
      <c r="I59" s="42">
        <v>422.7</v>
      </c>
      <c r="J59" s="44">
        <v>0.22140000000000001</v>
      </c>
      <c r="K59" s="42">
        <f>ROUND(I59,2)+(ROUND(I59,2)*J59)</f>
        <v>516.28577999999993</v>
      </c>
      <c r="L59" s="42">
        <f>ROUND(S59,2)+ROUND(S60,2)</f>
        <v>36140.300000000003</v>
      </c>
      <c r="M59" s="39" t="s">
        <v>153</v>
      </c>
      <c r="N59" s="39" t="s">
        <v>128</v>
      </c>
      <c r="O59" s="39" t="s">
        <v>129</v>
      </c>
      <c r="P59" s="23" t="s">
        <v>30</v>
      </c>
      <c r="Q59" s="23" t="s">
        <v>95</v>
      </c>
      <c r="R59" s="24">
        <v>35</v>
      </c>
      <c r="S59" s="25">
        <f>ROUND(K59,2)*R59</f>
        <v>18070.149999999998</v>
      </c>
    </row>
    <row r="60" spans="1:19" ht="45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23" t="s">
        <v>37</v>
      </c>
      <c r="Q60" s="23" t="s">
        <v>95</v>
      </c>
      <c r="R60" s="24">
        <v>35</v>
      </c>
      <c r="S60" s="25">
        <f>ROUND(K59,2)*R60</f>
        <v>18070.149999999998</v>
      </c>
    </row>
    <row r="61" spans="1:19" ht="45" customHeight="1" x14ac:dyDescent="0.25">
      <c r="A61" s="39" t="s">
        <v>23</v>
      </c>
      <c r="B61" s="39" t="s">
        <v>154</v>
      </c>
      <c r="C61" s="39" t="s">
        <v>25</v>
      </c>
      <c r="D61" s="39" t="s">
        <v>155</v>
      </c>
      <c r="E61" s="39" t="s">
        <v>156</v>
      </c>
      <c r="F61" s="41">
        <f>R61+R62</f>
        <v>12</v>
      </c>
      <c r="G61" s="39" t="s">
        <v>28</v>
      </c>
      <c r="H61" s="42">
        <v>563.17999999999995</v>
      </c>
      <c r="I61" s="42">
        <v>563.17999999999995</v>
      </c>
      <c r="J61" s="44">
        <v>0.22140000000000001</v>
      </c>
      <c r="K61" s="42">
        <f>ROUND(I61,2)+(ROUND(I61,2)*J61)</f>
        <v>687.86805199999992</v>
      </c>
      <c r="L61" s="42">
        <f>ROUND(S61,2)+ROUND(S62,2)</f>
        <v>8254.44</v>
      </c>
      <c r="M61" s="39" t="s">
        <v>157</v>
      </c>
      <c r="N61" s="39" t="s">
        <v>128</v>
      </c>
      <c r="O61" s="39" t="s">
        <v>129</v>
      </c>
      <c r="P61" s="23" t="s">
        <v>30</v>
      </c>
      <c r="Q61" s="23" t="s">
        <v>95</v>
      </c>
      <c r="R61" s="24">
        <v>6</v>
      </c>
      <c r="S61" s="25">
        <f>ROUND(K61,2)*R61</f>
        <v>4127.22</v>
      </c>
    </row>
    <row r="62" spans="1:19" ht="45" customHeight="1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23" t="s">
        <v>37</v>
      </c>
      <c r="Q62" s="23" t="s">
        <v>95</v>
      </c>
      <c r="R62" s="24">
        <v>6</v>
      </c>
      <c r="S62" s="25">
        <f>ROUND(K61,2)*R62</f>
        <v>4127.22</v>
      </c>
    </row>
    <row r="63" spans="1:19" ht="45" customHeight="1" x14ac:dyDescent="0.25">
      <c r="A63" s="39" t="s">
        <v>23</v>
      </c>
      <c r="B63" s="39" t="s">
        <v>158</v>
      </c>
      <c r="C63" s="39" t="s">
        <v>25</v>
      </c>
      <c r="D63" s="39" t="s">
        <v>159</v>
      </c>
      <c r="E63" s="39" t="s">
        <v>160</v>
      </c>
      <c r="F63" s="41">
        <f>R63+R64</f>
        <v>75</v>
      </c>
      <c r="G63" s="39" t="s">
        <v>161</v>
      </c>
      <c r="H63" s="42">
        <v>923.17</v>
      </c>
      <c r="I63" s="42">
        <v>923.17</v>
      </c>
      <c r="J63" s="44">
        <v>0.22140000000000001</v>
      </c>
      <c r="K63" s="42">
        <f>ROUND(I63,2)+(ROUND(I63,2)*J63)</f>
        <v>1127.5598379999999</v>
      </c>
      <c r="L63" s="42">
        <f>ROUND(S63,2)+ROUND(S64,2)</f>
        <v>84567</v>
      </c>
      <c r="M63" s="39" t="s">
        <v>162</v>
      </c>
      <c r="N63" s="39" t="s">
        <v>128</v>
      </c>
      <c r="O63" s="39" t="s">
        <v>129</v>
      </c>
      <c r="P63" s="23" t="s">
        <v>30</v>
      </c>
      <c r="Q63" s="23" t="s">
        <v>95</v>
      </c>
      <c r="R63" s="24">
        <v>37.5</v>
      </c>
      <c r="S63" s="25">
        <f>ROUND(K63,2)*R63</f>
        <v>42283.5</v>
      </c>
    </row>
    <row r="64" spans="1:19" ht="45" customHeight="1" x14ac:dyDescent="0.25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23" t="s">
        <v>37</v>
      </c>
      <c r="Q64" s="23" t="s">
        <v>95</v>
      </c>
      <c r="R64" s="24">
        <v>37.5</v>
      </c>
      <c r="S64" s="25">
        <f>ROUND(K63,2)*R64</f>
        <v>42283.5</v>
      </c>
    </row>
    <row r="65" spans="1:19" ht="45" customHeight="1" x14ac:dyDescent="0.25">
      <c r="A65" s="17" t="s">
        <v>19</v>
      </c>
      <c r="B65" s="17" t="s">
        <v>163</v>
      </c>
      <c r="C65" s="17" t="s">
        <v>21</v>
      </c>
      <c r="D65" s="17" t="s">
        <v>21</v>
      </c>
      <c r="E65" s="17" t="s">
        <v>164</v>
      </c>
      <c r="F65" s="17" t="s">
        <v>21</v>
      </c>
      <c r="G65" s="17" t="s">
        <v>21</v>
      </c>
      <c r="H65" s="17" t="s">
        <v>21</v>
      </c>
      <c r="I65" s="17" t="s">
        <v>21</v>
      </c>
      <c r="J65" s="17" t="s">
        <v>21</v>
      </c>
      <c r="K65" s="17" t="s">
        <v>21</v>
      </c>
      <c r="L65" s="22">
        <f>ROUND(L66,2)+ROUND(L67,2)+ROUND(L68,2)+ROUND(L69,2)+ROUND(L70,2)+ROUND(L71,2)</f>
        <v>787063.01</v>
      </c>
      <c r="M65" s="17" t="s">
        <v>21</v>
      </c>
      <c r="N65" s="17" t="s">
        <v>21</v>
      </c>
      <c r="O65" s="17" t="s">
        <v>21</v>
      </c>
      <c r="P65" s="17" t="s">
        <v>21</v>
      </c>
      <c r="Q65" s="17" t="s">
        <v>21</v>
      </c>
      <c r="R65" s="17" t="s">
        <v>21</v>
      </c>
      <c r="S65" s="17" t="s">
        <v>21</v>
      </c>
    </row>
    <row r="66" spans="1:19" ht="51" x14ac:dyDescent="0.25">
      <c r="A66" s="23" t="s">
        <v>23</v>
      </c>
      <c r="B66" s="23" t="s">
        <v>165</v>
      </c>
      <c r="C66" s="23" t="s">
        <v>25</v>
      </c>
      <c r="D66" s="23" t="s">
        <v>166</v>
      </c>
      <c r="E66" s="23" t="s">
        <v>167</v>
      </c>
      <c r="F66" s="24">
        <f t="shared" ref="F66:F71" si="4">R66</f>
        <v>1837.25</v>
      </c>
      <c r="G66" s="23" t="s">
        <v>28</v>
      </c>
      <c r="H66" s="25">
        <v>106.54</v>
      </c>
      <c r="I66" s="25">
        <v>106.54</v>
      </c>
      <c r="J66" s="26">
        <v>0.22140000000000001</v>
      </c>
      <c r="K66" s="25">
        <f t="shared" ref="K66:K71" si="5">ROUND(I66,2)+(ROUND(I66,2)*J66)</f>
        <v>130.12795600000001</v>
      </c>
      <c r="L66" s="25">
        <f t="shared" ref="L66:L71" si="6">ROUND(S66,2)</f>
        <v>239081.34</v>
      </c>
      <c r="M66" s="23" t="s">
        <v>168</v>
      </c>
      <c r="N66" s="23" t="s">
        <v>163</v>
      </c>
      <c r="O66" s="23" t="s">
        <v>164</v>
      </c>
      <c r="P66" s="23" t="s">
        <v>89</v>
      </c>
      <c r="Q66" s="23" t="s">
        <v>164</v>
      </c>
      <c r="R66" s="24">
        <v>1837.25</v>
      </c>
      <c r="S66" s="25">
        <f t="shared" ref="S66:S71" si="7">ROUND(K66,2)*R66</f>
        <v>239081.3425</v>
      </c>
    </row>
    <row r="67" spans="1:19" ht="45" customHeight="1" x14ac:dyDescent="0.25">
      <c r="A67" s="23" t="s">
        <v>23</v>
      </c>
      <c r="B67" s="23" t="s">
        <v>169</v>
      </c>
      <c r="C67" s="23" t="s">
        <v>25</v>
      </c>
      <c r="D67" s="23" t="s">
        <v>170</v>
      </c>
      <c r="E67" s="23" t="s">
        <v>171</v>
      </c>
      <c r="F67" s="24">
        <f t="shared" si="4"/>
        <v>1837.25</v>
      </c>
      <c r="G67" s="23" t="s">
        <v>28</v>
      </c>
      <c r="H67" s="25">
        <v>98.06</v>
      </c>
      <c r="I67" s="25">
        <v>98.06</v>
      </c>
      <c r="J67" s="26">
        <v>0.22140000000000001</v>
      </c>
      <c r="K67" s="25">
        <f t="shared" si="5"/>
        <v>119.77048400000001</v>
      </c>
      <c r="L67" s="25">
        <f t="shared" si="6"/>
        <v>220047.43</v>
      </c>
      <c r="M67" s="23" t="s">
        <v>168</v>
      </c>
      <c r="N67" s="23" t="s">
        <v>163</v>
      </c>
      <c r="O67" s="23" t="s">
        <v>164</v>
      </c>
      <c r="P67" s="23" t="s">
        <v>89</v>
      </c>
      <c r="Q67" s="23" t="s">
        <v>164</v>
      </c>
      <c r="R67" s="24">
        <v>1837.25</v>
      </c>
      <c r="S67" s="25">
        <f t="shared" si="7"/>
        <v>220047.4325</v>
      </c>
    </row>
    <row r="68" spans="1:19" ht="45" customHeight="1" x14ac:dyDescent="0.25">
      <c r="A68" s="23" t="s">
        <v>23</v>
      </c>
      <c r="B68" s="23" t="s">
        <v>172</v>
      </c>
      <c r="C68" s="23" t="s">
        <v>25</v>
      </c>
      <c r="D68" s="23" t="s">
        <v>173</v>
      </c>
      <c r="E68" s="23" t="s">
        <v>174</v>
      </c>
      <c r="F68" s="24">
        <f t="shared" si="4"/>
        <v>2595</v>
      </c>
      <c r="G68" s="23" t="s">
        <v>28</v>
      </c>
      <c r="H68" s="25">
        <v>11.88</v>
      </c>
      <c r="I68" s="25">
        <v>11.88</v>
      </c>
      <c r="J68" s="26">
        <v>0.22140000000000001</v>
      </c>
      <c r="K68" s="25">
        <f t="shared" si="5"/>
        <v>14.510232000000002</v>
      </c>
      <c r="L68" s="25">
        <f t="shared" si="6"/>
        <v>37653.449999999997</v>
      </c>
      <c r="M68" s="23" t="s">
        <v>175</v>
      </c>
      <c r="N68" s="23" t="s">
        <v>163</v>
      </c>
      <c r="O68" s="23" t="s">
        <v>164</v>
      </c>
      <c r="P68" s="23" t="s">
        <v>89</v>
      </c>
      <c r="Q68" s="23" t="s">
        <v>164</v>
      </c>
      <c r="R68" s="24">
        <v>2595</v>
      </c>
      <c r="S68" s="25">
        <f t="shared" si="7"/>
        <v>37653.449999999997</v>
      </c>
    </row>
    <row r="69" spans="1:19" ht="45" customHeight="1" x14ac:dyDescent="0.25">
      <c r="A69" s="23" t="s">
        <v>23</v>
      </c>
      <c r="B69" s="23" t="s">
        <v>176</v>
      </c>
      <c r="C69" s="23" t="s">
        <v>25</v>
      </c>
      <c r="D69" s="23" t="s">
        <v>177</v>
      </c>
      <c r="E69" s="23" t="s">
        <v>178</v>
      </c>
      <c r="F69" s="24">
        <f t="shared" si="4"/>
        <v>13150</v>
      </c>
      <c r="G69" s="23" t="s">
        <v>161</v>
      </c>
      <c r="H69" s="25">
        <v>3.24</v>
      </c>
      <c r="I69" s="25">
        <v>3.24</v>
      </c>
      <c r="J69" s="26">
        <v>0.22140000000000001</v>
      </c>
      <c r="K69" s="25">
        <f t="shared" si="5"/>
        <v>3.9573360000000002</v>
      </c>
      <c r="L69" s="25">
        <f t="shared" si="6"/>
        <v>52074</v>
      </c>
      <c r="M69" s="23" t="s">
        <v>179</v>
      </c>
      <c r="N69" s="23" t="s">
        <v>163</v>
      </c>
      <c r="O69" s="23" t="s">
        <v>164</v>
      </c>
      <c r="P69" s="23" t="s">
        <v>89</v>
      </c>
      <c r="Q69" s="23" t="s">
        <v>164</v>
      </c>
      <c r="R69" s="24">
        <v>13150</v>
      </c>
      <c r="S69" s="25">
        <f t="shared" si="7"/>
        <v>52074</v>
      </c>
    </row>
    <row r="70" spans="1:19" ht="51" x14ac:dyDescent="0.25">
      <c r="A70" s="23" t="s">
        <v>23</v>
      </c>
      <c r="B70" s="23" t="s">
        <v>180</v>
      </c>
      <c r="C70" s="23" t="s">
        <v>25</v>
      </c>
      <c r="D70" s="23" t="s">
        <v>181</v>
      </c>
      <c r="E70" s="23" t="s">
        <v>182</v>
      </c>
      <c r="F70" s="24">
        <f t="shared" si="4"/>
        <v>266.25</v>
      </c>
      <c r="G70" s="23" t="s">
        <v>35</v>
      </c>
      <c r="H70" s="25">
        <v>41.03</v>
      </c>
      <c r="I70" s="25">
        <v>41.03</v>
      </c>
      <c r="J70" s="26">
        <v>0.22140000000000001</v>
      </c>
      <c r="K70" s="25">
        <f t="shared" si="5"/>
        <v>50.114041999999998</v>
      </c>
      <c r="L70" s="25">
        <f t="shared" si="6"/>
        <v>13341.79</v>
      </c>
      <c r="M70" s="23" t="s">
        <v>183</v>
      </c>
      <c r="N70" s="23" t="s">
        <v>163</v>
      </c>
      <c r="O70" s="23" t="s">
        <v>164</v>
      </c>
      <c r="P70" s="23" t="s">
        <v>89</v>
      </c>
      <c r="Q70" s="23" t="s">
        <v>164</v>
      </c>
      <c r="R70" s="24">
        <v>266.25</v>
      </c>
      <c r="S70" s="25">
        <f t="shared" si="7"/>
        <v>13341.7875</v>
      </c>
    </row>
    <row r="71" spans="1:19" ht="51" x14ac:dyDescent="0.25">
      <c r="A71" s="23" t="s">
        <v>23</v>
      </c>
      <c r="B71" s="23" t="s">
        <v>184</v>
      </c>
      <c r="C71" s="23" t="s">
        <v>25</v>
      </c>
      <c r="D71" s="23" t="s">
        <v>185</v>
      </c>
      <c r="E71" s="23" t="s">
        <v>186</v>
      </c>
      <c r="F71" s="24">
        <f t="shared" si="4"/>
        <v>100</v>
      </c>
      <c r="G71" s="23" t="s">
        <v>161</v>
      </c>
      <c r="H71" s="25">
        <v>1841.04</v>
      </c>
      <c r="I71" s="25">
        <v>1841.04</v>
      </c>
      <c r="J71" s="26">
        <v>0.22140000000000001</v>
      </c>
      <c r="K71" s="25">
        <f t="shared" si="5"/>
        <v>2248.646256</v>
      </c>
      <c r="L71" s="25">
        <f t="shared" si="6"/>
        <v>224865</v>
      </c>
      <c r="M71" s="23" t="s">
        <v>187</v>
      </c>
      <c r="N71" s="23" t="s">
        <v>163</v>
      </c>
      <c r="O71" s="23" t="s">
        <v>164</v>
      </c>
      <c r="P71" s="23" t="s">
        <v>89</v>
      </c>
      <c r="Q71" s="23" t="s">
        <v>164</v>
      </c>
      <c r="R71" s="24">
        <v>100</v>
      </c>
      <c r="S71" s="25">
        <f t="shared" si="7"/>
        <v>224865</v>
      </c>
    </row>
    <row r="72" spans="1:19" ht="45" customHeight="1" x14ac:dyDescent="0.25">
      <c r="A72" s="17" t="s">
        <v>19</v>
      </c>
      <c r="B72" s="17" t="s">
        <v>188</v>
      </c>
      <c r="C72" s="17" t="s">
        <v>21</v>
      </c>
      <c r="D72" s="17" t="s">
        <v>21</v>
      </c>
      <c r="E72" s="17" t="s">
        <v>189</v>
      </c>
      <c r="F72" s="17" t="s">
        <v>21</v>
      </c>
      <c r="G72" s="17" t="s">
        <v>21</v>
      </c>
      <c r="H72" s="17" t="s">
        <v>21</v>
      </c>
      <c r="I72" s="17" t="s">
        <v>21</v>
      </c>
      <c r="J72" s="17" t="s">
        <v>21</v>
      </c>
      <c r="K72" s="17" t="s">
        <v>21</v>
      </c>
      <c r="L72" s="22">
        <f>ROUND(L73,2)+ROUND(L74,2)+ROUND(L75,2)+ROUND(L76,2)+ROUND(L77,2)+ROUND(L78,2)+ROUND(L79,2)+ROUND(L80,2)+ROUND(L81,2)+ROUND(L82,2)+ROUND(L83,2)+ROUND(L84,2)+ROUND(L85,2)+ROUND(L86,2)+ROUND(L87,2)+ROUND(L88,2)+ROUND(L89,2)+ROUND(L90,2)+ROUND(L91,2)+ROUND(L92,2)+ROUND(L93,2)+ROUND(L94,2)</f>
        <v>486582.19000000006</v>
      </c>
      <c r="M72" s="17" t="s">
        <v>21</v>
      </c>
      <c r="N72" s="17" t="s">
        <v>21</v>
      </c>
      <c r="O72" s="17" t="s">
        <v>21</v>
      </c>
      <c r="P72" s="17" t="s">
        <v>21</v>
      </c>
      <c r="Q72" s="17" t="s">
        <v>21</v>
      </c>
      <c r="R72" s="17" t="s">
        <v>21</v>
      </c>
      <c r="S72" s="17" t="s">
        <v>21</v>
      </c>
    </row>
    <row r="73" spans="1:19" ht="51" x14ac:dyDescent="0.25">
      <c r="A73" s="23" t="s">
        <v>23</v>
      </c>
      <c r="B73" s="23" t="s">
        <v>190</v>
      </c>
      <c r="C73" s="23" t="s">
        <v>25</v>
      </c>
      <c r="D73" s="23" t="s">
        <v>191</v>
      </c>
      <c r="E73" s="23" t="s">
        <v>192</v>
      </c>
      <c r="F73" s="24">
        <f t="shared" ref="F73:F94" si="8">R73</f>
        <v>3402.5</v>
      </c>
      <c r="G73" s="23" t="s">
        <v>28</v>
      </c>
      <c r="H73" s="25">
        <v>4.9000000000000004</v>
      </c>
      <c r="I73" s="25">
        <v>4.9000000000000004</v>
      </c>
      <c r="J73" s="26">
        <v>0.22140000000000001</v>
      </c>
      <c r="K73" s="25">
        <f t="shared" ref="K73:K94" si="9">ROUND(I73,2)+(ROUND(I73,2)*J73)</f>
        <v>5.9848600000000003</v>
      </c>
      <c r="L73" s="25">
        <f t="shared" ref="L73:L94" si="10">ROUND(S73,2)</f>
        <v>20346.95</v>
      </c>
      <c r="M73" s="23" t="s">
        <v>193</v>
      </c>
      <c r="N73" s="23" t="s">
        <v>188</v>
      </c>
      <c r="O73" s="23" t="s">
        <v>189</v>
      </c>
      <c r="P73" s="23" t="s">
        <v>128</v>
      </c>
      <c r="Q73" s="23" t="s">
        <v>189</v>
      </c>
      <c r="R73" s="24">
        <v>3402.5</v>
      </c>
      <c r="S73" s="25">
        <f t="shared" ref="S73:S94" si="11">ROUND(K73,2)*R73</f>
        <v>20346.95</v>
      </c>
    </row>
    <row r="74" spans="1:19" ht="51" x14ac:dyDescent="0.25">
      <c r="A74" s="23" t="s">
        <v>23</v>
      </c>
      <c r="B74" s="23" t="s">
        <v>194</v>
      </c>
      <c r="C74" s="23" t="s">
        <v>25</v>
      </c>
      <c r="D74" s="23" t="s">
        <v>195</v>
      </c>
      <c r="E74" s="23" t="s">
        <v>196</v>
      </c>
      <c r="F74" s="24">
        <f t="shared" si="8"/>
        <v>111</v>
      </c>
      <c r="G74" s="23" t="s">
        <v>28</v>
      </c>
      <c r="H74" s="25">
        <v>6.38</v>
      </c>
      <c r="I74" s="25">
        <v>6.38</v>
      </c>
      <c r="J74" s="26">
        <v>0.22140000000000001</v>
      </c>
      <c r="K74" s="25">
        <f t="shared" si="9"/>
        <v>7.7925319999999996</v>
      </c>
      <c r="L74" s="25">
        <f t="shared" si="10"/>
        <v>864.69</v>
      </c>
      <c r="M74" s="23" t="s">
        <v>197</v>
      </c>
      <c r="N74" s="23" t="s">
        <v>188</v>
      </c>
      <c r="O74" s="23" t="s">
        <v>189</v>
      </c>
      <c r="P74" s="23" t="s">
        <v>128</v>
      </c>
      <c r="Q74" s="23" t="s">
        <v>189</v>
      </c>
      <c r="R74" s="24">
        <v>111</v>
      </c>
      <c r="S74" s="25">
        <f t="shared" si="11"/>
        <v>864.69</v>
      </c>
    </row>
    <row r="75" spans="1:19" ht="51" x14ac:dyDescent="0.25">
      <c r="A75" s="23" t="s">
        <v>23</v>
      </c>
      <c r="B75" s="23" t="s">
        <v>198</v>
      </c>
      <c r="C75" s="23" t="s">
        <v>25</v>
      </c>
      <c r="D75" s="23" t="s">
        <v>199</v>
      </c>
      <c r="E75" s="23" t="s">
        <v>200</v>
      </c>
      <c r="F75" s="24">
        <f t="shared" si="8"/>
        <v>587.25</v>
      </c>
      <c r="G75" s="23" t="s">
        <v>28</v>
      </c>
      <c r="H75" s="25">
        <v>32.479999999999997</v>
      </c>
      <c r="I75" s="25">
        <v>32.479999999999997</v>
      </c>
      <c r="J75" s="26">
        <v>0.22140000000000001</v>
      </c>
      <c r="K75" s="25">
        <f t="shared" si="9"/>
        <v>39.671071999999995</v>
      </c>
      <c r="L75" s="25">
        <f t="shared" si="10"/>
        <v>23296.21</v>
      </c>
      <c r="M75" s="23" t="s">
        <v>201</v>
      </c>
      <c r="N75" s="23" t="s">
        <v>188</v>
      </c>
      <c r="O75" s="23" t="s">
        <v>189</v>
      </c>
      <c r="P75" s="23" t="s">
        <v>128</v>
      </c>
      <c r="Q75" s="23" t="s">
        <v>189</v>
      </c>
      <c r="R75" s="24">
        <v>587.25</v>
      </c>
      <c r="S75" s="25">
        <f t="shared" si="11"/>
        <v>23296.2075</v>
      </c>
    </row>
    <row r="76" spans="1:19" ht="51" x14ac:dyDescent="0.25">
      <c r="A76" s="23" t="s">
        <v>23</v>
      </c>
      <c r="B76" s="23" t="s">
        <v>202</v>
      </c>
      <c r="C76" s="23" t="s">
        <v>25</v>
      </c>
      <c r="D76" s="23" t="s">
        <v>203</v>
      </c>
      <c r="E76" s="23" t="s">
        <v>204</v>
      </c>
      <c r="F76" s="24">
        <f t="shared" si="8"/>
        <v>2001.25</v>
      </c>
      <c r="G76" s="23" t="s">
        <v>28</v>
      </c>
      <c r="H76" s="25">
        <v>29.11</v>
      </c>
      <c r="I76" s="25">
        <v>29.11</v>
      </c>
      <c r="J76" s="26">
        <v>0.22140000000000001</v>
      </c>
      <c r="K76" s="25">
        <f t="shared" si="9"/>
        <v>35.554954000000002</v>
      </c>
      <c r="L76" s="25">
        <f t="shared" si="10"/>
        <v>71144.44</v>
      </c>
      <c r="M76" s="23" t="s">
        <v>205</v>
      </c>
      <c r="N76" s="23" t="s">
        <v>188</v>
      </c>
      <c r="O76" s="23" t="s">
        <v>189</v>
      </c>
      <c r="P76" s="23" t="s">
        <v>128</v>
      </c>
      <c r="Q76" s="23" t="s">
        <v>189</v>
      </c>
      <c r="R76" s="24">
        <v>2001.25</v>
      </c>
      <c r="S76" s="25">
        <f t="shared" si="11"/>
        <v>71144.4375</v>
      </c>
    </row>
    <row r="77" spans="1:19" ht="51" x14ac:dyDescent="0.25">
      <c r="A77" s="23" t="s">
        <v>23</v>
      </c>
      <c r="B77" s="23" t="s">
        <v>206</v>
      </c>
      <c r="C77" s="23" t="s">
        <v>25</v>
      </c>
      <c r="D77" s="23" t="s">
        <v>207</v>
      </c>
      <c r="E77" s="23" t="s">
        <v>208</v>
      </c>
      <c r="F77" s="24">
        <f t="shared" si="8"/>
        <v>814</v>
      </c>
      <c r="G77" s="23" t="s">
        <v>28</v>
      </c>
      <c r="H77" s="25">
        <v>25.64</v>
      </c>
      <c r="I77" s="25">
        <v>25.64</v>
      </c>
      <c r="J77" s="26">
        <v>0.22140000000000001</v>
      </c>
      <c r="K77" s="25">
        <f t="shared" si="9"/>
        <v>31.316696</v>
      </c>
      <c r="L77" s="25">
        <f t="shared" si="10"/>
        <v>25494.48</v>
      </c>
      <c r="M77" s="23" t="s">
        <v>209</v>
      </c>
      <c r="N77" s="23" t="s">
        <v>188</v>
      </c>
      <c r="O77" s="23" t="s">
        <v>189</v>
      </c>
      <c r="P77" s="23" t="s">
        <v>128</v>
      </c>
      <c r="Q77" s="23" t="s">
        <v>189</v>
      </c>
      <c r="R77" s="24">
        <v>814</v>
      </c>
      <c r="S77" s="25">
        <f t="shared" si="11"/>
        <v>25494.48</v>
      </c>
    </row>
    <row r="78" spans="1:19" ht="51" x14ac:dyDescent="0.25">
      <c r="A78" s="23" t="s">
        <v>23</v>
      </c>
      <c r="B78" s="23" t="s">
        <v>210</v>
      </c>
      <c r="C78" s="23" t="s">
        <v>25</v>
      </c>
      <c r="D78" s="23" t="s">
        <v>211</v>
      </c>
      <c r="E78" s="23" t="s">
        <v>212</v>
      </c>
      <c r="F78" s="24">
        <f t="shared" si="8"/>
        <v>111</v>
      </c>
      <c r="G78" s="23" t="s">
        <v>28</v>
      </c>
      <c r="H78" s="25">
        <v>35.64</v>
      </c>
      <c r="I78" s="25">
        <v>35.64</v>
      </c>
      <c r="J78" s="26">
        <v>0.22140000000000001</v>
      </c>
      <c r="K78" s="25">
        <f t="shared" si="9"/>
        <v>43.530695999999999</v>
      </c>
      <c r="L78" s="25">
        <f t="shared" si="10"/>
        <v>4831.83</v>
      </c>
      <c r="M78" s="23" t="s">
        <v>197</v>
      </c>
      <c r="N78" s="23" t="s">
        <v>188</v>
      </c>
      <c r="O78" s="23" t="s">
        <v>189</v>
      </c>
      <c r="P78" s="23" t="s">
        <v>128</v>
      </c>
      <c r="Q78" s="23" t="s">
        <v>189</v>
      </c>
      <c r="R78" s="24">
        <v>111</v>
      </c>
      <c r="S78" s="25">
        <f t="shared" si="11"/>
        <v>4831.83</v>
      </c>
    </row>
    <row r="79" spans="1:19" ht="51" x14ac:dyDescent="0.25">
      <c r="A79" s="23" t="s">
        <v>23</v>
      </c>
      <c r="B79" s="23" t="s">
        <v>213</v>
      </c>
      <c r="C79" s="23" t="s">
        <v>25</v>
      </c>
      <c r="D79" s="23" t="s">
        <v>214</v>
      </c>
      <c r="E79" s="23" t="s">
        <v>215</v>
      </c>
      <c r="F79" s="24">
        <f t="shared" si="8"/>
        <v>491.25</v>
      </c>
      <c r="G79" s="23" t="s">
        <v>28</v>
      </c>
      <c r="H79" s="25">
        <v>65.75</v>
      </c>
      <c r="I79" s="25">
        <v>65.75</v>
      </c>
      <c r="J79" s="26">
        <v>0.22140000000000001</v>
      </c>
      <c r="K79" s="25">
        <f t="shared" si="9"/>
        <v>80.307050000000004</v>
      </c>
      <c r="L79" s="25">
        <f t="shared" si="10"/>
        <v>39452.29</v>
      </c>
      <c r="M79" s="23" t="s">
        <v>216</v>
      </c>
      <c r="N79" s="23" t="s">
        <v>188</v>
      </c>
      <c r="O79" s="23" t="s">
        <v>189</v>
      </c>
      <c r="P79" s="23" t="s">
        <v>128</v>
      </c>
      <c r="Q79" s="23" t="s">
        <v>189</v>
      </c>
      <c r="R79" s="24">
        <v>491.25</v>
      </c>
      <c r="S79" s="25">
        <f t="shared" si="11"/>
        <v>39452.287499999999</v>
      </c>
    </row>
    <row r="80" spans="1:19" ht="51" x14ac:dyDescent="0.25">
      <c r="A80" s="23" t="s">
        <v>23</v>
      </c>
      <c r="B80" s="23" t="s">
        <v>217</v>
      </c>
      <c r="C80" s="23" t="s">
        <v>25</v>
      </c>
      <c r="D80" s="23" t="s">
        <v>218</v>
      </c>
      <c r="E80" s="23" t="s">
        <v>219</v>
      </c>
      <c r="F80" s="24">
        <f t="shared" si="8"/>
        <v>96</v>
      </c>
      <c r="G80" s="23" t="s">
        <v>28</v>
      </c>
      <c r="H80" s="25">
        <v>59.84</v>
      </c>
      <c r="I80" s="25">
        <v>59.84</v>
      </c>
      <c r="J80" s="26">
        <v>0.22140000000000001</v>
      </c>
      <c r="K80" s="25">
        <f t="shared" si="9"/>
        <v>73.088576000000003</v>
      </c>
      <c r="L80" s="25">
        <f t="shared" si="10"/>
        <v>7016.64</v>
      </c>
      <c r="M80" s="23" t="s">
        <v>220</v>
      </c>
      <c r="N80" s="23" t="s">
        <v>188</v>
      </c>
      <c r="O80" s="23" t="s">
        <v>189</v>
      </c>
      <c r="P80" s="23" t="s">
        <v>128</v>
      </c>
      <c r="Q80" s="23" t="s">
        <v>189</v>
      </c>
      <c r="R80" s="24">
        <v>96</v>
      </c>
      <c r="S80" s="25">
        <f t="shared" si="11"/>
        <v>7016.64</v>
      </c>
    </row>
    <row r="81" spans="1:19" ht="51" x14ac:dyDescent="0.25">
      <c r="A81" s="23" t="s">
        <v>23</v>
      </c>
      <c r="B81" s="23" t="s">
        <v>221</v>
      </c>
      <c r="C81" s="23" t="s">
        <v>25</v>
      </c>
      <c r="D81" s="23" t="s">
        <v>222</v>
      </c>
      <c r="E81" s="23" t="s">
        <v>223</v>
      </c>
      <c r="F81" s="24">
        <f t="shared" si="8"/>
        <v>758.75</v>
      </c>
      <c r="G81" s="23" t="s">
        <v>28</v>
      </c>
      <c r="H81" s="25">
        <v>8.89</v>
      </c>
      <c r="I81" s="25">
        <v>8.89</v>
      </c>
      <c r="J81" s="26">
        <v>0.22140000000000001</v>
      </c>
      <c r="K81" s="25">
        <f t="shared" si="9"/>
        <v>10.858246000000001</v>
      </c>
      <c r="L81" s="25">
        <f t="shared" si="10"/>
        <v>8240.0300000000007</v>
      </c>
      <c r="M81" s="23" t="s">
        <v>224</v>
      </c>
      <c r="N81" s="23" t="s">
        <v>188</v>
      </c>
      <c r="O81" s="23" t="s">
        <v>189</v>
      </c>
      <c r="P81" s="23" t="s">
        <v>128</v>
      </c>
      <c r="Q81" s="23" t="s">
        <v>189</v>
      </c>
      <c r="R81" s="24">
        <v>758.75</v>
      </c>
      <c r="S81" s="25">
        <f t="shared" si="11"/>
        <v>8240.0249999999996</v>
      </c>
    </row>
    <row r="82" spans="1:19" ht="51" x14ac:dyDescent="0.25">
      <c r="A82" s="23" t="s">
        <v>23</v>
      </c>
      <c r="B82" s="23" t="s">
        <v>225</v>
      </c>
      <c r="C82" s="23" t="s">
        <v>25</v>
      </c>
      <c r="D82" s="23" t="s">
        <v>226</v>
      </c>
      <c r="E82" s="23" t="s">
        <v>227</v>
      </c>
      <c r="F82" s="24">
        <f t="shared" si="8"/>
        <v>761.25</v>
      </c>
      <c r="G82" s="23" t="s">
        <v>28</v>
      </c>
      <c r="H82" s="25">
        <v>7.61</v>
      </c>
      <c r="I82" s="25">
        <v>7.61</v>
      </c>
      <c r="J82" s="26">
        <v>0.22140000000000001</v>
      </c>
      <c r="K82" s="25">
        <f t="shared" si="9"/>
        <v>9.2948540000000008</v>
      </c>
      <c r="L82" s="25">
        <f t="shared" si="10"/>
        <v>7072.01</v>
      </c>
      <c r="M82" s="23" t="s">
        <v>228</v>
      </c>
      <c r="N82" s="23" t="s">
        <v>188</v>
      </c>
      <c r="O82" s="23" t="s">
        <v>189</v>
      </c>
      <c r="P82" s="23" t="s">
        <v>128</v>
      </c>
      <c r="Q82" s="23" t="s">
        <v>189</v>
      </c>
      <c r="R82" s="24">
        <v>761.25</v>
      </c>
      <c r="S82" s="25">
        <f t="shared" si="11"/>
        <v>7072.0124999999989</v>
      </c>
    </row>
    <row r="83" spans="1:19" ht="45" customHeight="1" x14ac:dyDescent="0.25">
      <c r="A83" s="23" t="s">
        <v>23</v>
      </c>
      <c r="B83" s="23" t="s">
        <v>229</v>
      </c>
      <c r="C83" s="23" t="s">
        <v>25</v>
      </c>
      <c r="D83" s="23" t="s">
        <v>230</v>
      </c>
      <c r="E83" s="23" t="s">
        <v>231</v>
      </c>
      <c r="F83" s="24">
        <f t="shared" si="8"/>
        <v>761.25</v>
      </c>
      <c r="G83" s="23" t="s">
        <v>28</v>
      </c>
      <c r="H83" s="25">
        <v>44.61</v>
      </c>
      <c r="I83" s="25">
        <v>44.61</v>
      </c>
      <c r="J83" s="26">
        <v>0.22140000000000001</v>
      </c>
      <c r="K83" s="25">
        <f t="shared" si="9"/>
        <v>54.486654000000001</v>
      </c>
      <c r="L83" s="25">
        <f t="shared" si="10"/>
        <v>41480.51</v>
      </c>
      <c r="M83" s="23" t="s">
        <v>228</v>
      </c>
      <c r="N83" s="23" t="s">
        <v>188</v>
      </c>
      <c r="O83" s="23" t="s">
        <v>189</v>
      </c>
      <c r="P83" s="23" t="s">
        <v>128</v>
      </c>
      <c r="Q83" s="23" t="s">
        <v>189</v>
      </c>
      <c r="R83" s="24">
        <v>761.25</v>
      </c>
      <c r="S83" s="25">
        <f t="shared" si="11"/>
        <v>41480.512500000004</v>
      </c>
    </row>
    <row r="84" spans="1:19" ht="51" x14ac:dyDescent="0.25">
      <c r="A84" s="23" t="s">
        <v>23</v>
      </c>
      <c r="B84" s="23" t="s">
        <v>232</v>
      </c>
      <c r="C84" s="23" t="s">
        <v>25</v>
      </c>
      <c r="D84" s="23" t="s">
        <v>233</v>
      </c>
      <c r="E84" s="23" t="s">
        <v>234</v>
      </c>
      <c r="F84" s="24">
        <f t="shared" si="8"/>
        <v>758.75</v>
      </c>
      <c r="G84" s="23" t="s">
        <v>28</v>
      </c>
      <c r="H84" s="25">
        <v>60.21</v>
      </c>
      <c r="I84" s="25">
        <v>60.21</v>
      </c>
      <c r="J84" s="26">
        <v>0.22140000000000001</v>
      </c>
      <c r="K84" s="25">
        <f t="shared" si="9"/>
        <v>73.540493999999995</v>
      </c>
      <c r="L84" s="25">
        <f t="shared" si="10"/>
        <v>55798.48</v>
      </c>
      <c r="M84" s="23" t="s">
        <v>224</v>
      </c>
      <c r="N84" s="23" t="s">
        <v>188</v>
      </c>
      <c r="O84" s="23" t="s">
        <v>189</v>
      </c>
      <c r="P84" s="23" t="s">
        <v>128</v>
      </c>
      <c r="Q84" s="23" t="s">
        <v>189</v>
      </c>
      <c r="R84" s="24">
        <v>758.75</v>
      </c>
      <c r="S84" s="25">
        <f t="shared" si="11"/>
        <v>55798.475000000006</v>
      </c>
    </row>
    <row r="85" spans="1:19" ht="51" x14ac:dyDescent="0.25">
      <c r="A85" s="23" t="s">
        <v>23</v>
      </c>
      <c r="B85" s="23" t="s">
        <v>235</v>
      </c>
      <c r="C85" s="23" t="s">
        <v>25</v>
      </c>
      <c r="D85" s="23" t="s">
        <v>236</v>
      </c>
      <c r="E85" s="23" t="s">
        <v>237</v>
      </c>
      <c r="F85" s="24">
        <f t="shared" si="8"/>
        <v>897.5</v>
      </c>
      <c r="G85" s="23" t="s">
        <v>28</v>
      </c>
      <c r="H85" s="25">
        <v>60.03</v>
      </c>
      <c r="I85" s="25">
        <v>60.03</v>
      </c>
      <c r="J85" s="26">
        <v>0.22140000000000001</v>
      </c>
      <c r="K85" s="25">
        <f t="shared" si="9"/>
        <v>73.320642000000007</v>
      </c>
      <c r="L85" s="25">
        <f t="shared" si="10"/>
        <v>65804.7</v>
      </c>
      <c r="M85" s="23" t="s">
        <v>238</v>
      </c>
      <c r="N85" s="23" t="s">
        <v>188</v>
      </c>
      <c r="O85" s="23" t="s">
        <v>189</v>
      </c>
      <c r="P85" s="23" t="s">
        <v>128</v>
      </c>
      <c r="Q85" s="23" t="s">
        <v>189</v>
      </c>
      <c r="R85" s="24">
        <v>897.5</v>
      </c>
      <c r="S85" s="25">
        <f t="shared" si="11"/>
        <v>65804.7</v>
      </c>
    </row>
    <row r="86" spans="1:19" ht="45" customHeight="1" x14ac:dyDescent="0.25">
      <c r="A86" s="23" t="s">
        <v>23</v>
      </c>
      <c r="B86" s="23" t="s">
        <v>239</v>
      </c>
      <c r="C86" s="23" t="s">
        <v>25</v>
      </c>
      <c r="D86" s="23" t="s">
        <v>240</v>
      </c>
      <c r="E86" s="23" t="s">
        <v>241</v>
      </c>
      <c r="F86" s="24">
        <f t="shared" si="8"/>
        <v>2815.25</v>
      </c>
      <c r="G86" s="23" t="s">
        <v>28</v>
      </c>
      <c r="H86" s="25">
        <v>4.68</v>
      </c>
      <c r="I86" s="25">
        <v>4.68</v>
      </c>
      <c r="J86" s="26">
        <v>0.22140000000000001</v>
      </c>
      <c r="K86" s="25">
        <f t="shared" si="9"/>
        <v>5.7161519999999992</v>
      </c>
      <c r="L86" s="25">
        <f t="shared" si="10"/>
        <v>16103.23</v>
      </c>
      <c r="M86" s="23" t="s">
        <v>242</v>
      </c>
      <c r="N86" s="23" t="s">
        <v>188</v>
      </c>
      <c r="O86" s="23" t="s">
        <v>189</v>
      </c>
      <c r="P86" s="23" t="s">
        <v>128</v>
      </c>
      <c r="Q86" s="23" t="s">
        <v>189</v>
      </c>
      <c r="R86" s="24">
        <v>2815.25</v>
      </c>
      <c r="S86" s="25">
        <f t="shared" si="11"/>
        <v>16103.23</v>
      </c>
    </row>
    <row r="87" spans="1:19" ht="45" customHeight="1" x14ac:dyDescent="0.25">
      <c r="A87" s="23" t="s">
        <v>23</v>
      </c>
      <c r="B87" s="23" t="s">
        <v>243</v>
      </c>
      <c r="C87" s="23" t="s">
        <v>25</v>
      </c>
      <c r="D87" s="23" t="s">
        <v>244</v>
      </c>
      <c r="E87" s="23" t="s">
        <v>245</v>
      </c>
      <c r="F87" s="24">
        <f t="shared" si="8"/>
        <v>111</v>
      </c>
      <c r="G87" s="23" t="s">
        <v>28</v>
      </c>
      <c r="H87" s="25">
        <v>5.73</v>
      </c>
      <c r="I87" s="25">
        <v>5.73</v>
      </c>
      <c r="J87" s="26">
        <v>0.22140000000000001</v>
      </c>
      <c r="K87" s="25">
        <f t="shared" si="9"/>
        <v>6.998622000000001</v>
      </c>
      <c r="L87" s="25">
        <f t="shared" si="10"/>
        <v>777</v>
      </c>
      <c r="M87" s="23" t="s">
        <v>197</v>
      </c>
      <c r="N87" s="23" t="s">
        <v>188</v>
      </c>
      <c r="O87" s="23" t="s">
        <v>189</v>
      </c>
      <c r="P87" s="23" t="s">
        <v>128</v>
      </c>
      <c r="Q87" s="23" t="s">
        <v>189</v>
      </c>
      <c r="R87" s="24">
        <v>111</v>
      </c>
      <c r="S87" s="25">
        <f t="shared" si="11"/>
        <v>777</v>
      </c>
    </row>
    <row r="88" spans="1:19" ht="45" customHeight="1" x14ac:dyDescent="0.25">
      <c r="A88" s="23" t="s">
        <v>23</v>
      </c>
      <c r="B88" s="23" t="s">
        <v>246</v>
      </c>
      <c r="C88" s="23" t="s">
        <v>25</v>
      </c>
      <c r="D88" s="23" t="s">
        <v>247</v>
      </c>
      <c r="E88" s="23" t="s">
        <v>248</v>
      </c>
      <c r="F88" s="24">
        <f t="shared" si="8"/>
        <v>111</v>
      </c>
      <c r="G88" s="23" t="s">
        <v>28</v>
      </c>
      <c r="H88" s="25">
        <v>13.88</v>
      </c>
      <c r="I88" s="25">
        <v>13.88</v>
      </c>
      <c r="J88" s="26">
        <v>0.22140000000000001</v>
      </c>
      <c r="K88" s="25">
        <f t="shared" si="9"/>
        <v>16.953032</v>
      </c>
      <c r="L88" s="25">
        <f t="shared" si="10"/>
        <v>1881.45</v>
      </c>
      <c r="M88" s="23" t="s">
        <v>197</v>
      </c>
      <c r="N88" s="23" t="s">
        <v>188</v>
      </c>
      <c r="O88" s="23" t="s">
        <v>189</v>
      </c>
      <c r="P88" s="23" t="s">
        <v>128</v>
      </c>
      <c r="Q88" s="23" t="s">
        <v>189</v>
      </c>
      <c r="R88" s="24">
        <v>111</v>
      </c>
      <c r="S88" s="25">
        <f t="shared" si="11"/>
        <v>1881.4499999999998</v>
      </c>
    </row>
    <row r="89" spans="1:19" ht="45" customHeight="1" x14ac:dyDescent="0.25">
      <c r="A89" s="23" t="s">
        <v>23</v>
      </c>
      <c r="B89" s="23" t="s">
        <v>249</v>
      </c>
      <c r="C89" s="23" t="s">
        <v>25</v>
      </c>
      <c r="D89" s="23" t="s">
        <v>250</v>
      </c>
      <c r="E89" s="23" t="s">
        <v>251</v>
      </c>
      <c r="F89" s="24">
        <f t="shared" si="8"/>
        <v>2815.25</v>
      </c>
      <c r="G89" s="23" t="s">
        <v>28</v>
      </c>
      <c r="H89" s="25">
        <v>11.3</v>
      </c>
      <c r="I89" s="25">
        <v>11.3</v>
      </c>
      <c r="J89" s="26">
        <v>0.22140000000000001</v>
      </c>
      <c r="K89" s="25">
        <f t="shared" si="9"/>
        <v>13.801820000000001</v>
      </c>
      <c r="L89" s="25">
        <f t="shared" si="10"/>
        <v>38850.449999999997</v>
      </c>
      <c r="M89" s="23" t="s">
        <v>242</v>
      </c>
      <c r="N89" s="23" t="s">
        <v>188</v>
      </c>
      <c r="O89" s="23" t="s">
        <v>189</v>
      </c>
      <c r="P89" s="23" t="s">
        <v>128</v>
      </c>
      <c r="Q89" s="23" t="s">
        <v>189</v>
      </c>
      <c r="R89" s="24">
        <v>2815.25</v>
      </c>
      <c r="S89" s="25">
        <f t="shared" si="11"/>
        <v>38850.450000000004</v>
      </c>
    </row>
    <row r="90" spans="1:19" ht="45" customHeight="1" x14ac:dyDescent="0.25">
      <c r="A90" s="23" t="s">
        <v>23</v>
      </c>
      <c r="B90" s="23" t="s">
        <v>252</v>
      </c>
      <c r="C90" s="23" t="s">
        <v>25</v>
      </c>
      <c r="D90" s="23" t="s">
        <v>253</v>
      </c>
      <c r="E90" s="23" t="s">
        <v>254</v>
      </c>
      <c r="F90" s="24">
        <f t="shared" si="8"/>
        <v>1520</v>
      </c>
      <c r="G90" s="23" t="s">
        <v>28</v>
      </c>
      <c r="H90" s="25">
        <v>5.6</v>
      </c>
      <c r="I90" s="25">
        <v>5.6</v>
      </c>
      <c r="J90" s="26">
        <v>0.22140000000000001</v>
      </c>
      <c r="K90" s="25">
        <f t="shared" si="9"/>
        <v>6.8398399999999997</v>
      </c>
      <c r="L90" s="25">
        <f t="shared" si="10"/>
        <v>10396.799999999999</v>
      </c>
      <c r="M90" s="23" t="s">
        <v>255</v>
      </c>
      <c r="N90" s="23" t="s">
        <v>188</v>
      </c>
      <c r="O90" s="23" t="s">
        <v>189</v>
      </c>
      <c r="P90" s="23" t="s">
        <v>128</v>
      </c>
      <c r="Q90" s="23" t="s">
        <v>189</v>
      </c>
      <c r="R90" s="24">
        <v>1520</v>
      </c>
      <c r="S90" s="25">
        <f t="shared" si="11"/>
        <v>10396.799999999999</v>
      </c>
    </row>
    <row r="91" spans="1:19" ht="45" customHeight="1" x14ac:dyDescent="0.25">
      <c r="A91" s="23" t="s">
        <v>23</v>
      </c>
      <c r="B91" s="23" t="s">
        <v>256</v>
      </c>
      <c r="C91" s="23" t="s">
        <v>25</v>
      </c>
      <c r="D91" s="23" t="s">
        <v>250</v>
      </c>
      <c r="E91" s="23" t="s">
        <v>251</v>
      </c>
      <c r="F91" s="24">
        <f t="shared" si="8"/>
        <v>1520</v>
      </c>
      <c r="G91" s="23" t="s">
        <v>28</v>
      </c>
      <c r="H91" s="25">
        <v>11.3</v>
      </c>
      <c r="I91" s="25">
        <v>11.3</v>
      </c>
      <c r="J91" s="26">
        <v>0.22140000000000001</v>
      </c>
      <c r="K91" s="25">
        <f t="shared" si="9"/>
        <v>13.801820000000001</v>
      </c>
      <c r="L91" s="25">
        <f t="shared" si="10"/>
        <v>20976</v>
      </c>
      <c r="M91" s="23" t="s">
        <v>255</v>
      </c>
      <c r="N91" s="23" t="s">
        <v>188</v>
      </c>
      <c r="O91" s="23" t="s">
        <v>189</v>
      </c>
      <c r="P91" s="23" t="s">
        <v>128</v>
      </c>
      <c r="Q91" s="23" t="s">
        <v>189</v>
      </c>
      <c r="R91" s="24">
        <v>1520</v>
      </c>
      <c r="S91" s="25">
        <f t="shared" si="11"/>
        <v>20976</v>
      </c>
    </row>
    <row r="92" spans="1:19" ht="45" customHeight="1" x14ac:dyDescent="0.25">
      <c r="A92" s="23" t="s">
        <v>23</v>
      </c>
      <c r="B92" s="23" t="s">
        <v>257</v>
      </c>
      <c r="C92" s="23" t="s">
        <v>25</v>
      </c>
      <c r="D92" s="23" t="s">
        <v>258</v>
      </c>
      <c r="E92" s="23" t="s">
        <v>259</v>
      </c>
      <c r="F92" s="24">
        <f t="shared" si="8"/>
        <v>525</v>
      </c>
      <c r="G92" s="23" t="s">
        <v>28</v>
      </c>
      <c r="H92" s="25">
        <v>2.29</v>
      </c>
      <c r="I92" s="25">
        <v>2.29</v>
      </c>
      <c r="J92" s="26">
        <v>0.22140000000000001</v>
      </c>
      <c r="K92" s="25">
        <f t="shared" si="9"/>
        <v>2.7970060000000001</v>
      </c>
      <c r="L92" s="25">
        <f t="shared" si="10"/>
        <v>1470</v>
      </c>
      <c r="M92" s="23" t="s">
        <v>260</v>
      </c>
      <c r="N92" s="23" t="s">
        <v>188</v>
      </c>
      <c r="O92" s="23" t="s">
        <v>189</v>
      </c>
      <c r="P92" s="23" t="s">
        <v>128</v>
      </c>
      <c r="Q92" s="23" t="s">
        <v>189</v>
      </c>
      <c r="R92" s="24">
        <v>525</v>
      </c>
      <c r="S92" s="25">
        <f t="shared" si="11"/>
        <v>1470</v>
      </c>
    </row>
    <row r="93" spans="1:19" ht="45" customHeight="1" x14ac:dyDescent="0.25">
      <c r="A93" s="23" t="s">
        <v>23</v>
      </c>
      <c r="B93" s="23" t="s">
        <v>261</v>
      </c>
      <c r="C93" s="23" t="s">
        <v>73</v>
      </c>
      <c r="D93" s="23" t="s">
        <v>262</v>
      </c>
      <c r="E93" s="23" t="s">
        <v>263</v>
      </c>
      <c r="F93" s="24">
        <f t="shared" si="8"/>
        <v>525</v>
      </c>
      <c r="G93" s="23" t="s">
        <v>28</v>
      </c>
      <c r="H93" s="25">
        <v>19.510000000000002</v>
      </c>
      <c r="I93" s="25">
        <v>19.510000000000002</v>
      </c>
      <c r="J93" s="26">
        <v>0.22140000000000001</v>
      </c>
      <c r="K93" s="25">
        <f t="shared" si="9"/>
        <v>23.829514000000003</v>
      </c>
      <c r="L93" s="25">
        <f t="shared" si="10"/>
        <v>12510.75</v>
      </c>
      <c r="M93" s="23" t="s">
        <v>21</v>
      </c>
      <c r="N93" s="23" t="s">
        <v>188</v>
      </c>
      <c r="O93" s="23" t="s">
        <v>189</v>
      </c>
      <c r="P93" s="23" t="s">
        <v>128</v>
      </c>
      <c r="Q93" s="23" t="s">
        <v>189</v>
      </c>
      <c r="R93" s="24">
        <v>525</v>
      </c>
      <c r="S93" s="25">
        <f t="shared" si="11"/>
        <v>12510.75</v>
      </c>
    </row>
    <row r="94" spans="1:19" ht="45" customHeight="1" x14ac:dyDescent="0.25">
      <c r="A94" s="23" t="s">
        <v>23</v>
      </c>
      <c r="B94" s="23" t="s">
        <v>264</v>
      </c>
      <c r="C94" s="23" t="s">
        <v>25</v>
      </c>
      <c r="D94" s="23" t="s">
        <v>265</v>
      </c>
      <c r="E94" s="23" t="s">
        <v>266</v>
      </c>
      <c r="F94" s="24">
        <f t="shared" si="8"/>
        <v>525</v>
      </c>
      <c r="G94" s="23" t="s">
        <v>28</v>
      </c>
      <c r="H94" s="25">
        <v>19.920000000000002</v>
      </c>
      <c r="I94" s="25">
        <v>19.920000000000002</v>
      </c>
      <c r="J94" s="26">
        <v>0.22140000000000001</v>
      </c>
      <c r="K94" s="25">
        <f t="shared" si="9"/>
        <v>24.330288000000003</v>
      </c>
      <c r="L94" s="25">
        <f t="shared" si="10"/>
        <v>12773.25</v>
      </c>
      <c r="M94" s="23" t="s">
        <v>260</v>
      </c>
      <c r="N94" s="23" t="s">
        <v>188</v>
      </c>
      <c r="O94" s="23" t="s">
        <v>189</v>
      </c>
      <c r="P94" s="23" t="s">
        <v>128</v>
      </c>
      <c r="Q94" s="23" t="s">
        <v>189</v>
      </c>
      <c r="R94" s="24">
        <v>525</v>
      </c>
      <c r="S94" s="25">
        <f t="shared" si="11"/>
        <v>12773.25</v>
      </c>
    </row>
    <row r="95" spans="1:19" ht="45" customHeight="1" x14ac:dyDescent="0.25">
      <c r="A95" s="17" t="s">
        <v>19</v>
      </c>
      <c r="B95" s="17" t="s">
        <v>267</v>
      </c>
      <c r="C95" s="17" t="s">
        <v>21</v>
      </c>
      <c r="D95" s="17" t="s">
        <v>21</v>
      </c>
      <c r="E95" s="17" t="s">
        <v>268</v>
      </c>
      <c r="F95" s="17" t="s">
        <v>21</v>
      </c>
      <c r="G95" s="17" t="s">
        <v>21</v>
      </c>
      <c r="H95" s="17" t="s">
        <v>21</v>
      </c>
      <c r="I95" s="17" t="s">
        <v>21</v>
      </c>
      <c r="J95" s="17" t="s">
        <v>21</v>
      </c>
      <c r="K95" s="17" t="s">
        <v>21</v>
      </c>
      <c r="L95" s="22">
        <f>ROUND(L96,2)+ROUND(L97,2)+ROUND(L98,2)+ROUND(L99,2)+ROUND(L100,2)+ROUND(L101,2)+ROUND(L102,2)+ROUND(L103,2)</f>
        <v>157762.34999999998</v>
      </c>
      <c r="M95" s="17" t="s">
        <v>21</v>
      </c>
      <c r="N95" s="17" t="s">
        <v>21</v>
      </c>
      <c r="O95" s="17" t="s">
        <v>21</v>
      </c>
      <c r="P95" s="17" t="s">
        <v>21</v>
      </c>
      <c r="Q95" s="17" t="s">
        <v>21</v>
      </c>
      <c r="R95" s="17" t="s">
        <v>21</v>
      </c>
      <c r="S95" s="17" t="s">
        <v>21</v>
      </c>
    </row>
    <row r="96" spans="1:19" ht="51" x14ac:dyDescent="0.25">
      <c r="A96" s="23" t="s">
        <v>23</v>
      </c>
      <c r="B96" s="23" t="s">
        <v>269</v>
      </c>
      <c r="C96" s="23" t="s">
        <v>25</v>
      </c>
      <c r="D96" s="23" t="s">
        <v>270</v>
      </c>
      <c r="E96" s="23" t="s">
        <v>271</v>
      </c>
      <c r="F96" s="24">
        <f t="shared" ref="F96:F103" si="12">R96</f>
        <v>420</v>
      </c>
      <c r="G96" s="23" t="s">
        <v>28</v>
      </c>
      <c r="H96" s="25">
        <v>60.15</v>
      </c>
      <c r="I96" s="25">
        <v>60.15</v>
      </c>
      <c r="J96" s="26">
        <v>0.22140000000000001</v>
      </c>
      <c r="K96" s="25">
        <f t="shared" ref="K96:K103" si="13">ROUND(I96,2)+(ROUND(I96,2)*J96)</f>
        <v>73.467209999999994</v>
      </c>
      <c r="L96" s="25">
        <f t="shared" ref="L96:L103" si="14">ROUND(S96,2)</f>
        <v>30857.4</v>
      </c>
      <c r="M96" s="23" t="s">
        <v>272</v>
      </c>
      <c r="N96" s="23" t="s">
        <v>267</v>
      </c>
      <c r="O96" s="23" t="s">
        <v>268</v>
      </c>
      <c r="P96" s="23" t="s">
        <v>163</v>
      </c>
      <c r="Q96" s="23" t="s">
        <v>268</v>
      </c>
      <c r="R96" s="24">
        <v>420</v>
      </c>
      <c r="S96" s="25">
        <f t="shared" ref="S96:S103" si="15">ROUND(K96,2)*R96</f>
        <v>30857.399999999998</v>
      </c>
    </row>
    <row r="97" spans="1:19" ht="51" x14ac:dyDescent="0.25">
      <c r="A97" s="23" t="s">
        <v>23</v>
      </c>
      <c r="B97" s="23" t="s">
        <v>273</v>
      </c>
      <c r="C97" s="23" t="s">
        <v>25</v>
      </c>
      <c r="D97" s="23" t="s">
        <v>274</v>
      </c>
      <c r="E97" s="23" t="s">
        <v>275</v>
      </c>
      <c r="F97" s="24">
        <f t="shared" si="12"/>
        <v>477.5</v>
      </c>
      <c r="G97" s="23" t="s">
        <v>28</v>
      </c>
      <c r="H97" s="25">
        <v>51.58</v>
      </c>
      <c r="I97" s="25">
        <v>51.58</v>
      </c>
      <c r="J97" s="26">
        <v>0.22140000000000001</v>
      </c>
      <c r="K97" s="25">
        <f t="shared" si="13"/>
        <v>62.999811999999999</v>
      </c>
      <c r="L97" s="25">
        <f t="shared" si="14"/>
        <v>30082.5</v>
      </c>
      <c r="M97" s="23" t="s">
        <v>276</v>
      </c>
      <c r="N97" s="23" t="s">
        <v>267</v>
      </c>
      <c r="O97" s="23" t="s">
        <v>268</v>
      </c>
      <c r="P97" s="23" t="s">
        <v>163</v>
      </c>
      <c r="Q97" s="23" t="s">
        <v>268</v>
      </c>
      <c r="R97" s="24">
        <v>477.5</v>
      </c>
      <c r="S97" s="25">
        <f t="shared" si="15"/>
        <v>30082.5</v>
      </c>
    </row>
    <row r="98" spans="1:19" ht="51" x14ac:dyDescent="0.25">
      <c r="A98" s="23" t="s">
        <v>23</v>
      </c>
      <c r="B98" s="23" t="s">
        <v>277</v>
      </c>
      <c r="C98" s="23" t="s">
        <v>25</v>
      </c>
      <c r="D98" s="23" t="s">
        <v>278</v>
      </c>
      <c r="E98" s="23" t="s">
        <v>279</v>
      </c>
      <c r="F98" s="24">
        <f t="shared" si="12"/>
        <v>324.5</v>
      </c>
      <c r="G98" s="23" t="s">
        <v>28</v>
      </c>
      <c r="H98" s="25">
        <v>68.209999999999994</v>
      </c>
      <c r="I98" s="25">
        <v>68.209999999999994</v>
      </c>
      <c r="J98" s="26">
        <v>0.22140000000000001</v>
      </c>
      <c r="K98" s="25">
        <f t="shared" si="13"/>
        <v>83.311693999999989</v>
      </c>
      <c r="L98" s="25">
        <f t="shared" si="14"/>
        <v>27034.1</v>
      </c>
      <c r="M98" s="23" t="s">
        <v>280</v>
      </c>
      <c r="N98" s="23" t="s">
        <v>267</v>
      </c>
      <c r="O98" s="23" t="s">
        <v>268</v>
      </c>
      <c r="P98" s="23" t="s">
        <v>163</v>
      </c>
      <c r="Q98" s="23" t="s">
        <v>268</v>
      </c>
      <c r="R98" s="24">
        <v>324.5</v>
      </c>
      <c r="S98" s="25">
        <f t="shared" si="15"/>
        <v>27034.095000000001</v>
      </c>
    </row>
    <row r="99" spans="1:19" ht="51" x14ac:dyDescent="0.25">
      <c r="A99" s="23" t="s">
        <v>23</v>
      </c>
      <c r="B99" s="23" t="s">
        <v>281</v>
      </c>
      <c r="C99" s="23" t="s">
        <v>25</v>
      </c>
      <c r="D99" s="23" t="s">
        <v>282</v>
      </c>
      <c r="E99" s="23" t="s">
        <v>283</v>
      </c>
      <c r="F99" s="24">
        <f t="shared" si="12"/>
        <v>403.75</v>
      </c>
      <c r="G99" s="23" t="s">
        <v>28</v>
      </c>
      <c r="H99" s="25">
        <v>0.75</v>
      </c>
      <c r="I99" s="25">
        <v>0.75</v>
      </c>
      <c r="J99" s="26">
        <v>0.22140000000000001</v>
      </c>
      <c r="K99" s="25">
        <f t="shared" si="13"/>
        <v>0.91605000000000003</v>
      </c>
      <c r="L99" s="25">
        <f t="shared" si="14"/>
        <v>371.45</v>
      </c>
      <c r="M99" s="23" t="s">
        <v>284</v>
      </c>
      <c r="N99" s="23" t="s">
        <v>267</v>
      </c>
      <c r="O99" s="23" t="s">
        <v>268</v>
      </c>
      <c r="P99" s="23" t="s">
        <v>163</v>
      </c>
      <c r="Q99" s="23" t="s">
        <v>268</v>
      </c>
      <c r="R99" s="24">
        <v>403.75</v>
      </c>
      <c r="S99" s="25">
        <f t="shared" si="15"/>
        <v>371.45</v>
      </c>
    </row>
    <row r="100" spans="1:19" ht="45" customHeight="1" x14ac:dyDescent="0.25">
      <c r="A100" s="23" t="s">
        <v>23</v>
      </c>
      <c r="B100" s="23" t="s">
        <v>285</v>
      </c>
      <c r="C100" s="23" t="s">
        <v>25</v>
      </c>
      <c r="D100" s="23" t="s">
        <v>286</v>
      </c>
      <c r="E100" s="23" t="s">
        <v>287</v>
      </c>
      <c r="F100" s="24">
        <f t="shared" si="12"/>
        <v>28.25</v>
      </c>
      <c r="G100" s="23" t="s">
        <v>42</v>
      </c>
      <c r="H100" s="25">
        <v>861.65</v>
      </c>
      <c r="I100" s="25">
        <v>861.65</v>
      </c>
      <c r="J100" s="26">
        <v>0.22140000000000001</v>
      </c>
      <c r="K100" s="25">
        <f t="shared" si="13"/>
        <v>1052.41931</v>
      </c>
      <c r="L100" s="25">
        <f t="shared" si="14"/>
        <v>29730.87</v>
      </c>
      <c r="M100" s="23" t="s">
        <v>288</v>
      </c>
      <c r="N100" s="23" t="s">
        <v>267</v>
      </c>
      <c r="O100" s="23" t="s">
        <v>268</v>
      </c>
      <c r="P100" s="23" t="s">
        <v>163</v>
      </c>
      <c r="Q100" s="23" t="s">
        <v>268</v>
      </c>
      <c r="R100" s="24">
        <v>28.25</v>
      </c>
      <c r="S100" s="25">
        <f t="shared" si="15"/>
        <v>29730.865000000002</v>
      </c>
    </row>
    <row r="101" spans="1:19" ht="25.5" x14ac:dyDescent="0.25">
      <c r="A101" s="23" t="s">
        <v>23</v>
      </c>
      <c r="B101" s="23" t="s">
        <v>289</v>
      </c>
      <c r="C101" s="23" t="s">
        <v>25</v>
      </c>
      <c r="D101" s="23" t="s">
        <v>290</v>
      </c>
      <c r="E101" s="23" t="s">
        <v>291</v>
      </c>
      <c r="F101" s="24">
        <f t="shared" si="12"/>
        <v>63</v>
      </c>
      <c r="G101" s="23" t="s">
        <v>35</v>
      </c>
      <c r="H101" s="25">
        <v>87.04</v>
      </c>
      <c r="I101" s="25">
        <v>87.04</v>
      </c>
      <c r="J101" s="26">
        <v>0.22140000000000001</v>
      </c>
      <c r="K101" s="25">
        <f t="shared" si="13"/>
        <v>106.31065600000001</v>
      </c>
      <c r="L101" s="25">
        <f t="shared" si="14"/>
        <v>6697.53</v>
      </c>
      <c r="M101" s="23" t="s">
        <v>292</v>
      </c>
      <c r="N101" s="23" t="s">
        <v>267</v>
      </c>
      <c r="O101" s="23" t="s">
        <v>268</v>
      </c>
      <c r="P101" s="23" t="s">
        <v>163</v>
      </c>
      <c r="Q101" s="23" t="s">
        <v>268</v>
      </c>
      <c r="R101" s="24">
        <v>63</v>
      </c>
      <c r="S101" s="25">
        <f t="shared" si="15"/>
        <v>6697.53</v>
      </c>
    </row>
    <row r="102" spans="1:19" ht="25.5" x14ac:dyDescent="0.25">
      <c r="A102" s="23" t="s">
        <v>23</v>
      </c>
      <c r="B102" s="23" t="s">
        <v>293</v>
      </c>
      <c r="C102" s="23" t="s">
        <v>25</v>
      </c>
      <c r="D102" s="23" t="s">
        <v>294</v>
      </c>
      <c r="E102" s="23" t="s">
        <v>295</v>
      </c>
      <c r="F102" s="24">
        <f t="shared" si="12"/>
        <v>967.5</v>
      </c>
      <c r="G102" s="23" t="s">
        <v>35</v>
      </c>
      <c r="H102" s="25">
        <v>7.7</v>
      </c>
      <c r="I102" s="25">
        <v>7.7</v>
      </c>
      <c r="J102" s="26">
        <v>0.22140000000000001</v>
      </c>
      <c r="K102" s="25">
        <f t="shared" si="13"/>
        <v>9.4047800000000006</v>
      </c>
      <c r="L102" s="25">
        <f t="shared" si="14"/>
        <v>9094.5</v>
      </c>
      <c r="M102" s="23" t="s">
        <v>296</v>
      </c>
      <c r="N102" s="23" t="s">
        <v>267</v>
      </c>
      <c r="O102" s="23" t="s">
        <v>268</v>
      </c>
      <c r="P102" s="23" t="s">
        <v>163</v>
      </c>
      <c r="Q102" s="23" t="s">
        <v>268</v>
      </c>
      <c r="R102" s="24">
        <v>967.5</v>
      </c>
      <c r="S102" s="25">
        <f t="shared" si="15"/>
        <v>9094.5</v>
      </c>
    </row>
    <row r="103" spans="1:19" ht="25.5" x14ac:dyDescent="0.25">
      <c r="A103" s="23" t="s">
        <v>23</v>
      </c>
      <c r="B103" s="23" t="s">
        <v>297</v>
      </c>
      <c r="C103" s="23" t="s">
        <v>25</v>
      </c>
      <c r="D103" s="23" t="s">
        <v>298</v>
      </c>
      <c r="E103" s="23" t="s">
        <v>299</v>
      </c>
      <c r="F103" s="24">
        <f t="shared" si="12"/>
        <v>162.5</v>
      </c>
      <c r="G103" s="23" t="s">
        <v>35</v>
      </c>
      <c r="H103" s="25">
        <v>120.39</v>
      </c>
      <c r="I103" s="25">
        <v>120.39</v>
      </c>
      <c r="J103" s="26">
        <v>0.22140000000000001</v>
      </c>
      <c r="K103" s="25">
        <f t="shared" si="13"/>
        <v>147.04434599999999</v>
      </c>
      <c r="L103" s="25">
        <f t="shared" si="14"/>
        <v>23894</v>
      </c>
      <c r="M103" s="23" t="s">
        <v>300</v>
      </c>
      <c r="N103" s="23" t="s">
        <v>267</v>
      </c>
      <c r="O103" s="23" t="s">
        <v>268</v>
      </c>
      <c r="P103" s="23" t="s">
        <v>163</v>
      </c>
      <c r="Q103" s="23" t="s">
        <v>268</v>
      </c>
      <c r="R103" s="24">
        <v>162.5</v>
      </c>
      <c r="S103" s="25">
        <f t="shared" si="15"/>
        <v>23894</v>
      </c>
    </row>
    <row r="104" spans="1:19" ht="45" customHeight="1" x14ac:dyDescent="0.25">
      <c r="A104" s="17" t="s">
        <v>19</v>
      </c>
      <c r="B104" s="17" t="s">
        <v>301</v>
      </c>
      <c r="C104" s="17" t="s">
        <v>21</v>
      </c>
      <c r="D104" s="17" t="s">
        <v>21</v>
      </c>
      <c r="E104" s="17" t="s">
        <v>302</v>
      </c>
      <c r="F104" s="17" t="s">
        <v>21</v>
      </c>
      <c r="G104" s="17" t="s">
        <v>21</v>
      </c>
      <c r="H104" s="17" t="s">
        <v>21</v>
      </c>
      <c r="I104" s="17" t="s">
        <v>21</v>
      </c>
      <c r="J104" s="17" t="s">
        <v>21</v>
      </c>
      <c r="K104" s="17" t="s">
        <v>21</v>
      </c>
      <c r="L104" s="22">
        <f>ROUND(L105,2)+ROUND(L106,2)+ROUND(L107,2)+ROUND(L108,2)+ROUND(L109,2)+ROUND(L110,2)+ROUND(L111,2)+ROUND(L112,2)+ROUND(L113,2)+ROUND(L114,2)+ROUND(L115,2)+ROUND(L116,2)+ROUND(L117,2)+ROUND(L118,2)+ROUND(L119,2)+ROUND(L120,2)+ROUND(L121,2)+ROUND(L122,2)+ROUND(L123,2)+ROUND(L124,2)+ROUND(L125,2)+ROUND(L126,2)+ROUND(L127,2)+ROUND(L128,2)+ROUND(L129,2)+ROUND(L130,2)+ROUND(L131,2)+ROUND(L132,2)+ROUND(L133,2)+ROUND(L134,2)+ROUND(L135,2)+ROUND(L136,2)+ROUND(L137,2)+ROUND(L138,2)+ROUND(L139,2)+ROUND(L140,2)+ROUND(L141,2)+ROUND(L142,2)+ROUND(L143,2)+ROUND(L144,2)+ROUND(L145,2)+ROUND(L146,2)+ROUND(L147,2)+ROUND(L148,2)+ROUND(L149,2)+ROUND(L150,2)+ROUND(L151,2)+ROUND(L152,2)+ROUND(L153,2)+ROUND(L154,2)+ROUND(L155,2)+ROUND(L156,2)+ROUND(L157,2)+ROUND(L158,2)+ROUND(L159,2)+ROUND(L160,2)+ROUND(L161,2)+ROUND(L162,2)+ROUND(L163,2)+ROUND(L164,2)+ROUND(L165,2)+ROUND(L166,2)+ROUND(L167,2)+ROUND(L168,2)+ROUND(L169,2)+ROUND(L170,2)+ROUND(L171,2)+ROUND(L172,2)+ROUND(L173,2)+ROUND(L174,2)+ROUND(L175,2)+ROUND(L176,2)+ROUND(L177,2)+ROUND(L178,2)+ROUND(L179,2)+ROUND(L180,2)+ROUND(L181,2)+ROUND(L182,2)+ROUND(L183,2)+ROUND(L184,2)+ROUND(L185,2)+ROUND(L186,2)+ROUND(L187,2)+ROUND(L188,2)+ROUND(L189,2)</f>
        <v>577557.79999999993</v>
      </c>
      <c r="M104" s="17" t="s">
        <v>21</v>
      </c>
      <c r="N104" s="17" t="s">
        <v>21</v>
      </c>
      <c r="O104" s="17" t="s">
        <v>21</v>
      </c>
      <c r="P104" s="17" t="s">
        <v>21</v>
      </c>
      <c r="Q104" s="17" t="s">
        <v>21</v>
      </c>
      <c r="R104" s="17" t="s">
        <v>21</v>
      </c>
      <c r="S104" s="17" t="s">
        <v>21</v>
      </c>
    </row>
    <row r="105" spans="1:19" ht="45" customHeight="1" x14ac:dyDescent="0.25">
      <c r="A105" s="23" t="s">
        <v>23</v>
      </c>
      <c r="B105" s="23" t="s">
        <v>303</v>
      </c>
      <c r="C105" s="23" t="s">
        <v>25</v>
      </c>
      <c r="D105" s="23" t="s">
        <v>304</v>
      </c>
      <c r="E105" s="23" t="s">
        <v>305</v>
      </c>
      <c r="F105" s="24">
        <f t="shared" ref="F105:F136" si="16">R105</f>
        <v>50</v>
      </c>
      <c r="G105" s="23" t="s">
        <v>161</v>
      </c>
      <c r="H105" s="25">
        <v>14.59</v>
      </c>
      <c r="I105" s="25">
        <v>14.59</v>
      </c>
      <c r="J105" s="26">
        <v>0.22140000000000001</v>
      </c>
      <c r="K105" s="25">
        <f t="shared" ref="K105:K136" si="17">ROUND(I105,2)+(ROUND(I105,2)*J105)</f>
        <v>17.820225999999998</v>
      </c>
      <c r="L105" s="25">
        <f t="shared" ref="L105:L136" si="18">ROUND(S105,2)</f>
        <v>891</v>
      </c>
      <c r="M105" s="23" t="s">
        <v>306</v>
      </c>
      <c r="N105" s="23" t="s">
        <v>301</v>
      </c>
      <c r="O105" s="23" t="s">
        <v>302</v>
      </c>
      <c r="P105" s="23" t="s">
        <v>188</v>
      </c>
      <c r="Q105" s="23" t="s">
        <v>302</v>
      </c>
      <c r="R105" s="24">
        <v>50</v>
      </c>
      <c r="S105" s="25">
        <f t="shared" ref="S105:S136" si="19">ROUND(K105,2)*R105</f>
        <v>891</v>
      </c>
    </row>
    <row r="106" spans="1:19" ht="45" customHeight="1" x14ac:dyDescent="0.25">
      <c r="A106" s="23" t="s">
        <v>23</v>
      </c>
      <c r="B106" s="23" t="s">
        <v>307</v>
      </c>
      <c r="C106" s="23" t="s">
        <v>25</v>
      </c>
      <c r="D106" s="23" t="s">
        <v>308</v>
      </c>
      <c r="E106" s="23" t="s">
        <v>309</v>
      </c>
      <c r="F106" s="24">
        <f t="shared" si="16"/>
        <v>25</v>
      </c>
      <c r="G106" s="23" t="s">
        <v>161</v>
      </c>
      <c r="H106" s="25">
        <v>15.3</v>
      </c>
      <c r="I106" s="25">
        <v>15.3</v>
      </c>
      <c r="J106" s="26">
        <v>0.22140000000000001</v>
      </c>
      <c r="K106" s="25">
        <f t="shared" si="17"/>
        <v>18.687420000000003</v>
      </c>
      <c r="L106" s="25">
        <f t="shared" si="18"/>
        <v>467.25</v>
      </c>
      <c r="M106" s="23" t="s">
        <v>310</v>
      </c>
      <c r="N106" s="23" t="s">
        <v>301</v>
      </c>
      <c r="O106" s="23" t="s">
        <v>302</v>
      </c>
      <c r="P106" s="23" t="s">
        <v>188</v>
      </c>
      <c r="Q106" s="23" t="s">
        <v>302</v>
      </c>
      <c r="R106" s="24">
        <v>25</v>
      </c>
      <c r="S106" s="25">
        <f t="shared" si="19"/>
        <v>467.25000000000006</v>
      </c>
    </row>
    <row r="107" spans="1:19" ht="45" customHeight="1" x14ac:dyDescent="0.25">
      <c r="A107" s="23" t="s">
        <v>23</v>
      </c>
      <c r="B107" s="23" t="s">
        <v>311</v>
      </c>
      <c r="C107" s="23" t="s">
        <v>25</v>
      </c>
      <c r="D107" s="23" t="s">
        <v>312</v>
      </c>
      <c r="E107" s="23" t="s">
        <v>313</v>
      </c>
      <c r="F107" s="24">
        <f t="shared" si="16"/>
        <v>25</v>
      </c>
      <c r="G107" s="23" t="s">
        <v>161</v>
      </c>
      <c r="H107" s="25">
        <v>16.79</v>
      </c>
      <c r="I107" s="25">
        <v>16.79</v>
      </c>
      <c r="J107" s="26">
        <v>0.22140000000000001</v>
      </c>
      <c r="K107" s="25">
        <f t="shared" si="17"/>
        <v>20.507306</v>
      </c>
      <c r="L107" s="25">
        <f t="shared" si="18"/>
        <v>512.75</v>
      </c>
      <c r="M107" s="23" t="s">
        <v>310</v>
      </c>
      <c r="N107" s="23" t="s">
        <v>301</v>
      </c>
      <c r="O107" s="23" t="s">
        <v>302</v>
      </c>
      <c r="P107" s="23" t="s">
        <v>188</v>
      </c>
      <c r="Q107" s="23" t="s">
        <v>302</v>
      </c>
      <c r="R107" s="24">
        <v>25</v>
      </c>
      <c r="S107" s="25">
        <f t="shared" si="19"/>
        <v>512.75</v>
      </c>
    </row>
    <row r="108" spans="1:19" ht="45" customHeight="1" x14ac:dyDescent="0.25">
      <c r="A108" s="23" t="s">
        <v>23</v>
      </c>
      <c r="B108" s="23" t="s">
        <v>314</v>
      </c>
      <c r="C108" s="23" t="s">
        <v>25</v>
      </c>
      <c r="D108" s="23" t="s">
        <v>315</v>
      </c>
      <c r="E108" s="23" t="s">
        <v>316</v>
      </c>
      <c r="F108" s="24">
        <f t="shared" si="16"/>
        <v>25</v>
      </c>
      <c r="G108" s="23" t="s">
        <v>161</v>
      </c>
      <c r="H108" s="25">
        <v>30.18</v>
      </c>
      <c r="I108" s="25">
        <v>30.18</v>
      </c>
      <c r="J108" s="26">
        <v>0.22140000000000001</v>
      </c>
      <c r="K108" s="25">
        <f t="shared" si="17"/>
        <v>36.861851999999999</v>
      </c>
      <c r="L108" s="25">
        <f t="shared" si="18"/>
        <v>921.5</v>
      </c>
      <c r="M108" s="23" t="s">
        <v>310</v>
      </c>
      <c r="N108" s="23" t="s">
        <v>301</v>
      </c>
      <c r="O108" s="23" t="s">
        <v>302</v>
      </c>
      <c r="P108" s="23" t="s">
        <v>188</v>
      </c>
      <c r="Q108" s="23" t="s">
        <v>302</v>
      </c>
      <c r="R108" s="24">
        <v>25</v>
      </c>
      <c r="S108" s="25">
        <f t="shared" si="19"/>
        <v>921.5</v>
      </c>
    </row>
    <row r="109" spans="1:19" ht="45" customHeight="1" x14ac:dyDescent="0.25">
      <c r="A109" s="23" t="s">
        <v>23</v>
      </c>
      <c r="B109" s="23" t="s">
        <v>317</v>
      </c>
      <c r="C109" s="23" t="s">
        <v>73</v>
      </c>
      <c r="D109" s="23" t="s">
        <v>318</v>
      </c>
      <c r="E109" s="23" t="s">
        <v>319</v>
      </c>
      <c r="F109" s="24">
        <f t="shared" si="16"/>
        <v>50</v>
      </c>
      <c r="G109" s="23" t="s">
        <v>161</v>
      </c>
      <c r="H109" s="25">
        <v>220.48</v>
      </c>
      <c r="I109" s="25">
        <v>220.48</v>
      </c>
      <c r="J109" s="26">
        <v>0.22140000000000001</v>
      </c>
      <c r="K109" s="25">
        <f t="shared" si="17"/>
        <v>269.29427199999998</v>
      </c>
      <c r="L109" s="25">
        <f t="shared" si="18"/>
        <v>13464.5</v>
      </c>
      <c r="M109" s="23" t="s">
        <v>306</v>
      </c>
      <c r="N109" s="23" t="s">
        <v>301</v>
      </c>
      <c r="O109" s="23" t="s">
        <v>302</v>
      </c>
      <c r="P109" s="23" t="s">
        <v>188</v>
      </c>
      <c r="Q109" s="23" t="s">
        <v>302</v>
      </c>
      <c r="R109" s="24">
        <v>50</v>
      </c>
      <c r="S109" s="25">
        <f t="shared" si="19"/>
        <v>13464.500000000002</v>
      </c>
    </row>
    <row r="110" spans="1:19" ht="51" x14ac:dyDescent="0.25">
      <c r="A110" s="23" t="s">
        <v>23</v>
      </c>
      <c r="B110" s="23" t="s">
        <v>320</v>
      </c>
      <c r="C110" s="23" t="s">
        <v>25</v>
      </c>
      <c r="D110" s="23" t="s">
        <v>321</v>
      </c>
      <c r="E110" s="23" t="s">
        <v>322</v>
      </c>
      <c r="F110" s="24">
        <f t="shared" si="16"/>
        <v>25</v>
      </c>
      <c r="G110" s="23" t="s">
        <v>161</v>
      </c>
      <c r="H110" s="25">
        <v>1605.86</v>
      </c>
      <c r="I110" s="25">
        <v>1605.86</v>
      </c>
      <c r="J110" s="26">
        <v>0.22140000000000001</v>
      </c>
      <c r="K110" s="25">
        <f t="shared" si="17"/>
        <v>1961.3974039999998</v>
      </c>
      <c r="L110" s="25">
        <f t="shared" si="18"/>
        <v>49035</v>
      </c>
      <c r="M110" s="23" t="s">
        <v>310</v>
      </c>
      <c r="N110" s="23" t="s">
        <v>301</v>
      </c>
      <c r="O110" s="23" t="s">
        <v>302</v>
      </c>
      <c r="P110" s="23" t="s">
        <v>188</v>
      </c>
      <c r="Q110" s="23" t="s">
        <v>302</v>
      </c>
      <c r="R110" s="24">
        <v>25</v>
      </c>
      <c r="S110" s="25">
        <f t="shared" si="19"/>
        <v>49035</v>
      </c>
    </row>
    <row r="111" spans="1:19" ht="45" customHeight="1" x14ac:dyDescent="0.25">
      <c r="A111" s="23" t="s">
        <v>23</v>
      </c>
      <c r="B111" s="23" t="s">
        <v>323</v>
      </c>
      <c r="C111" s="23" t="s">
        <v>73</v>
      </c>
      <c r="D111" s="23" t="s">
        <v>324</v>
      </c>
      <c r="E111" s="23" t="s">
        <v>325</v>
      </c>
      <c r="F111" s="24">
        <f t="shared" si="16"/>
        <v>25</v>
      </c>
      <c r="G111" s="23" t="s">
        <v>161</v>
      </c>
      <c r="H111" s="25">
        <v>248.56</v>
      </c>
      <c r="I111" s="25">
        <v>248.56</v>
      </c>
      <c r="J111" s="26">
        <v>0.22140000000000001</v>
      </c>
      <c r="K111" s="25">
        <f t="shared" si="17"/>
        <v>303.591184</v>
      </c>
      <c r="L111" s="25">
        <f t="shared" si="18"/>
        <v>7589.75</v>
      </c>
      <c r="M111" s="23" t="s">
        <v>310</v>
      </c>
      <c r="N111" s="23" t="s">
        <v>301</v>
      </c>
      <c r="O111" s="23" t="s">
        <v>302</v>
      </c>
      <c r="P111" s="23" t="s">
        <v>188</v>
      </c>
      <c r="Q111" s="23" t="s">
        <v>302</v>
      </c>
      <c r="R111" s="24">
        <v>25</v>
      </c>
      <c r="S111" s="25">
        <f t="shared" si="19"/>
        <v>7589.7499999999991</v>
      </c>
    </row>
    <row r="112" spans="1:19" ht="45" customHeight="1" x14ac:dyDescent="0.25">
      <c r="A112" s="23" t="s">
        <v>23</v>
      </c>
      <c r="B112" s="23" t="s">
        <v>326</v>
      </c>
      <c r="C112" s="23" t="s">
        <v>25</v>
      </c>
      <c r="D112" s="23" t="s">
        <v>327</v>
      </c>
      <c r="E112" s="23" t="s">
        <v>328</v>
      </c>
      <c r="F112" s="24">
        <f t="shared" si="16"/>
        <v>175</v>
      </c>
      <c r="G112" s="23" t="s">
        <v>161</v>
      </c>
      <c r="H112" s="25">
        <v>31.64</v>
      </c>
      <c r="I112" s="25">
        <v>31.64</v>
      </c>
      <c r="J112" s="26">
        <v>0.22140000000000001</v>
      </c>
      <c r="K112" s="25">
        <f t="shared" si="17"/>
        <v>38.645096000000002</v>
      </c>
      <c r="L112" s="25">
        <f t="shared" si="18"/>
        <v>6763.75</v>
      </c>
      <c r="M112" s="23" t="s">
        <v>329</v>
      </c>
      <c r="N112" s="23" t="s">
        <v>301</v>
      </c>
      <c r="O112" s="23" t="s">
        <v>302</v>
      </c>
      <c r="P112" s="23" t="s">
        <v>188</v>
      </c>
      <c r="Q112" s="23" t="s">
        <v>302</v>
      </c>
      <c r="R112" s="24">
        <v>175</v>
      </c>
      <c r="S112" s="25">
        <f t="shared" si="19"/>
        <v>6763.75</v>
      </c>
    </row>
    <row r="113" spans="1:19" ht="45" customHeight="1" x14ac:dyDescent="0.25">
      <c r="A113" s="23" t="s">
        <v>23</v>
      </c>
      <c r="B113" s="23" t="s">
        <v>330</v>
      </c>
      <c r="C113" s="23" t="s">
        <v>25</v>
      </c>
      <c r="D113" s="23" t="s">
        <v>331</v>
      </c>
      <c r="E113" s="23" t="s">
        <v>332</v>
      </c>
      <c r="F113" s="24">
        <f t="shared" si="16"/>
        <v>175</v>
      </c>
      <c r="G113" s="23" t="s">
        <v>161</v>
      </c>
      <c r="H113" s="25">
        <v>14.8</v>
      </c>
      <c r="I113" s="25">
        <v>14.8</v>
      </c>
      <c r="J113" s="26">
        <v>0.22140000000000001</v>
      </c>
      <c r="K113" s="25">
        <f t="shared" si="17"/>
        <v>18.076720000000002</v>
      </c>
      <c r="L113" s="25">
        <f t="shared" si="18"/>
        <v>3164</v>
      </c>
      <c r="M113" s="23" t="s">
        <v>329</v>
      </c>
      <c r="N113" s="23" t="s">
        <v>301</v>
      </c>
      <c r="O113" s="23" t="s">
        <v>302</v>
      </c>
      <c r="P113" s="23" t="s">
        <v>188</v>
      </c>
      <c r="Q113" s="23" t="s">
        <v>302</v>
      </c>
      <c r="R113" s="24">
        <v>175</v>
      </c>
      <c r="S113" s="25">
        <f t="shared" si="19"/>
        <v>3163.9999999999995</v>
      </c>
    </row>
    <row r="114" spans="1:19" ht="45" customHeight="1" x14ac:dyDescent="0.25">
      <c r="A114" s="23" t="s">
        <v>23</v>
      </c>
      <c r="B114" s="23" t="s">
        <v>333</v>
      </c>
      <c r="C114" s="23" t="s">
        <v>25</v>
      </c>
      <c r="D114" s="23" t="s">
        <v>334</v>
      </c>
      <c r="E114" s="23" t="s">
        <v>335</v>
      </c>
      <c r="F114" s="24">
        <f t="shared" si="16"/>
        <v>125</v>
      </c>
      <c r="G114" s="23" t="s">
        <v>161</v>
      </c>
      <c r="H114" s="25">
        <v>31.57</v>
      </c>
      <c r="I114" s="25">
        <v>31.57</v>
      </c>
      <c r="J114" s="26">
        <v>0.22140000000000001</v>
      </c>
      <c r="K114" s="25">
        <f t="shared" si="17"/>
        <v>38.559598000000001</v>
      </c>
      <c r="L114" s="25">
        <f t="shared" si="18"/>
        <v>4820</v>
      </c>
      <c r="M114" s="23" t="s">
        <v>336</v>
      </c>
      <c r="N114" s="23" t="s">
        <v>301</v>
      </c>
      <c r="O114" s="23" t="s">
        <v>302</v>
      </c>
      <c r="P114" s="23" t="s">
        <v>188</v>
      </c>
      <c r="Q114" s="23" t="s">
        <v>302</v>
      </c>
      <c r="R114" s="24">
        <v>125</v>
      </c>
      <c r="S114" s="25">
        <f t="shared" si="19"/>
        <v>4820</v>
      </c>
    </row>
    <row r="115" spans="1:19" ht="45" customHeight="1" x14ac:dyDescent="0.25">
      <c r="A115" s="23" t="s">
        <v>23</v>
      </c>
      <c r="B115" s="23" t="s">
        <v>337</v>
      </c>
      <c r="C115" s="23" t="s">
        <v>25</v>
      </c>
      <c r="D115" s="23" t="s">
        <v>338</v>
      </c>
      <c r="E115" s="23" t="s">
        <v>339</v>
      </c>
      <c r="F115" s="24">
        <f t="shared" si="16"/>
        <v>25</v>
      </c>
      <c r="G115" s="23" t="s">
        <v>161</v>
      </c>
      <c r="H115" s="25">
        <v>47.99</v>
      </c>
      <c r="I115" s="25">
        <v>47.99</v>
      </c>
      <c r="J115" s="26">
        <v>0.22140000000000001</v>
      </c>
      <c r="K115" s="25">
        <f t="shared" si="17"/>
        <v>58.614986000000002</v>
      </c>
      <c r="L115" s="25">
        <f t="shared" si="18"/>
        <v>1465.25</v>
      </c>
      <c r="M115" s="23" t="s">
        <v>310</v>
      </c>
      <c r="N115" s="23" t="s">
        <v>301</v>
      </c>
      <c r="O115" s="23" t="s">
        <v>302</v>
      </c>
      <c r="P115" s="23" t="s">
        <v>188</v>
      </c>
      <c r="Q115" s="23" t="s">
        <v>302</v>
      </c>
      <c r="R115" s="24">
        <v>25</v>
      </c>
      <c r="S115" s="25">
        <f t="shared" si="19"/>
        <v>1465.25</v>
      </c>
    </row>
    <row r="116" spans="1:19" ht="45" customHeight="1" x14ac:dyDescent="0.25">
      <c r="A116" s="23" t="s">
        <v>23</v>
      </c>
      <c r="B116" s="23" t="s">
        <v>340</v>
      </c>
      <c r="C116" s="23" t="s">
        <v>25</v>
      </c>
      <c r="D116" s="23" t="s">
        <v>341</v>
      </c>
      <c r="E116" s="23" t="s">
        <v>342</v>
      </c>
      <c r="F116" s="24">
        <f t="shared" si="16"/>
        <v>250</v>
      </c>
      <c r="G116" s="23" t="s">
        <v>161</v>
      </c>
      <c r="H116" s="25">
        <v>33.06</v>
      </c>
      <c r="I116" s="25">
        <v>33.06</v>
      </c>
      <c r="J116" s="26">
        <v>0.22140000000000001</v>
      </c>
      <c r="K116" s="25">
        <f t="shared" si="17"/>
        <v>40.379484000000005</v>
      </c>
      <c r="L116" s="25">
        <f t="shared" si="18"/>
        <v>10095</v>
      </c>
      <c r="M116" s="23" t="s">
        <v>343</v>
      </c>
      <c r="N116" s="23" t="s">
        <v>301</v>
      </c>
      <c r="O116" s="23" t="s">
        <v>302</v>
      </c>
      <c r="P116" s="23" t="s">
        <v>188</v>
      </c>
      <c r="Q116" s="23" t="s">
        <v>302</v>
      </c>
      <c r="R116" s="24">
        <v>250</v>
      </c>
      <c r="S116" s="25">
        <f t="shared" si="19"/>
        <v>10095</v>
      </c>
    </row>
    <row r="117" spans="1:19" ht="45" customHeight="1" x14ac:dyDescent="0.25">
      <c r="A117" s="23" t="s">
        <v>23</v>
      </c>
      <c r="B117" s="23" t="s">
        <v>344</v>
      </c>
      <c r="C117" s="23" t="s">
        <v>25</v>
      </c>
      <c r="D117" s="23" t="s">
        <v>345</v>
      </c>
      <c r="E117" s="23" t="s">
        <v>346</v>
      </c>
      <c r="F117" s="24">
        <f t="shared" si="16"/>
        <v>150</v>
      </c>
      <c r="G117" s="23" t="s">
        <v>161</v>
      </c>
      <c r="H117" s="25">
        <v>37.340000000000003</v>
      </c>
      <c r="I117" s="25">
        <v>37.340000000000003</v>
      </c>
      <c r="J117" s="26">
        <v>0.22140000000000001</v>
      </c>
      <c r="K117" s="25">
        <f t="shared" si="17"/>
        <v>45.607076000000006</v>
      </c>
      <c r="L117" s="25">
        <f t="shared" si="18"/>
        <v>6841.5</v>
      </c>
      <c r="M117" s="23" t="s">
        <v>347</v>
      </c>
      <c r="N117" s="23" t="s">
        <v>301</v>
      </c>
      <c r="O117" s="23" t="s">
        <v>302</v>
      </c>
      <c r="P117" s="23" t="s">
        <v>188</v>
      </c>
      <c r="Q117" s="23" t="s">
        <v>302</v>
      </c>
      <c r="R117" s="24">
        <v>150</v>
      </c>
      <c r="S117" s="25">
        <f t="shared" si="19"/>
        <v>6841.5</v>
      </c>
    </row>
    <row r="118" spans="1:19" ht="45" customHeight="1" x14ac:dyDescent="0.25">
      <c r="A118" s="23" t="s">
        <v>23</v>
      </c>
      <c r="B118" s="23" t="s">
        <v>348</v>
      </c>
      <c r="C118" s="23" t="s">
        <v>25</v>
      </c>
      <c r="D118" s="23" t="s">
        <v>349</v>
      </c>
      <c r="E118" s="23" t="s">
        <v>350</v>
      </c>
      <c r="F118" s="24">
        <f t="shared" si="16"/>
        <v>25</v>
      </c>
      <c r="G118" s="23" t="s">
        <v>161</v>
      </c>
      <c r="H118" s="25">
        <v>50.57</v>
      </c>
      <c r="I118" s="25">
        <v>50.57</v>
      </c>
      <c r="J118" s="26">
        <v>0.22140000000000001</v>
      </c>
      <c r="K118" s="25">
        <f t="shared" si="17"/>
        <v>61.766198000000003</v>
      </c>
      <c r="L118" s="25">
        <f t="shared" si="18"/>
        <v>1544.25</v>
      </c>
      <c r="M118" s="23" t="s">
        <v>310</v>
      </c>
      <c r="N118" s="23" t="s">
        <v>301</v>
      </c>
      <c r="O118" s="23" t="s">
        <v>302</v>
      </c>
      <c r="P118" s="23" t="s">
        <v>188</v>
      </c>
      <c r="Q118" s="23" t="s">
        <v>302</v>
      </c>
      <c r="R118" s="24">
        <v>25</v>
      </c>
      <c r="S118" s="25">
        <f t="shared" si="19"/>
        <v>1544.25</v>
      </c>
    </row>
    <row r="119" spans="1:19" ht="45" customHeight="1" x14ac:dyDescent="0.25">
      <c r="A119" s="23" t="s">
        <v>23</v>
      </c>
      <c r="B119" s="23" t="s">
        <v>351</v>
      </c>
      <c r="C119" s="23" t="s">
        <v>25</v>
      </c>
      <c r="D119" s="23" t="s">
        <v>352</v>
      </c>
      <c r="E119" s="23" t="s">
        <v>353</v>
      </c>
      <c r="F119" s="24">
        <f t="shared" si="16"/>
        <v>25</v>
      </c>
      <c r="G119" s="23" t="s">
        <v>161</v>
      </c>
      <c r="H119" s="25">
        <v>30.48</v>
      </c>
      <c r="I119" s="25">
        <v>30.48</v>
      </c>
      <c r="J119" s="26">
        <v>0.22140000000000001</v>
      </c>
      <c r="K119" s="25">
        <f t="shared" si="17"/>
        <v>37.228272000000004</v>
      </c>
      <c r="L119" s="25">
        <f t="shared" si="18"/>
        <v>930.75</v>
      </c>
      <c r="M119" s="23" t="s">
        <v>310</v>
      </c>
      <c r="N119" s="23" t="s">
        <v>301</v>
      </c>
      <c r="O119" s="23" t="s">
        <v>302</v>
      </c>
      <c r="P119" s="23" t="s">
        <v>188</v>
      </c>
      <c r="Q119" s="23" t="s">
        <v>302</v>
      </c>
      <c r="R119" s="24">
        <v>25</v>
      </c>
      <c r="S119" s="25">
        <f t="shared" si="19"/>
        <v>930.74999999999989</v>
      </c>
    </row>
    <row r="120" spans="1:19" ht="45" customHeight="1" x14ac:dyDescent="0.25">
      <c r="A120" s="23" t="s">
        <v>23</v>
      </c>
      <c r="B120" s="23" t="s">
        <v>354</v>
      </c>
      <c r="C120" s="23" t="s">
        <v>25</v>
      </c>
      <c r="D120" s="23" t="s">
        <v>355</v>
      </c>
      <c r="E120" s="23" t="s">
        <v>356</v>
      </c>
      <c r="F120" s="24">
        <f t="shared" si="16"/>
        <v>25</v>
      </c>
      <c r="G120" s="23" t="s">
        <v>161</v>
      </c>
      <c r="H120" s="25">
        <v>50.2</v>
      </c>
      <c r="I120" s="25">
        <v>50.2</v>
      </c>
      <c r="J120" s="26">
        <v>0.22140000000000001</v>
      </c>
      <c r="K120" s="25">
        <f t="shared" si="17"/>
        <v>61.314280000000004</v>
      </c>
      <c r="L120" s="25">
        <f t="shared" si="18"/>
        <v>1532.75</v>
      </c>
      <c r="M120" s="23" t="s">
        <v>310</v>
      </c>
      <c r="N120" s="23" t="s">
        <v>301</v>
      </c>
      <c r="O120" s="23" t="s">
        <v>302</v>
      </c>
      <c r="P120" s="23" t="s">
        <v>188</v>
      </c>
      <c r="Q120" s="23" t="s">
        <v>302</v>
      </c>
      <c r="R120" s="24">
        <v>25</v>
      </c>
      <c r="S120" s="25">
        <f t="shared" si="19"/>
        <v>1532.75</v>
      </c>
    </row>
    <row r="121" spans="1:19" ht="45" customHeight="1" x14ac:dyDescent="0.25">
      <c r="A121" s="23" t="s">
        <v>23</v>
      </c>
      <c r="B121" s="23" t="s">
        <v>357</v>
      </c>
      <c r="C121" s="23" t="s">
        <v>73</v>
      </c>
      <c r="D121" s="23" t="s">
        <v>358</v>
      </c>
      <c r="E121" s="23" t="s">
        <v>359</v>
      </c>
      <c r="F121" s="24">
        <f t="shared" si="16"/>
        <v>50</v>
      </c>
      <c r="G121" s="23" t="s">
        <v>161</v>
      </c>
      <c r="H121" s="25">
        <v>8.61</v>
      </c>
      <c r="I121" s="25">
        <v>8.61</v>
      </c>
      <c r="J121" s="26">
        <v>0.22140000000000001</v>
      </c>
      <c r="K121" s="25">
        <f t="shared" si="17"/>
        <v>10.516254</v>
      </c>
      <c r="L121" s="25">
        <f t="shared" si="18"/>
        <v>526</v>
      </c>
      <c r="M121" s="23" t="s">
        <v>306</v>
      </c>
      <c r="N121" s="23" t="s">
        <v>301</v>
      </c>
      <c r="O121" s="23" t="s">
        <v>302</v>
      </c>
      <c r="P121" s="23" t="s">
        <v>188</v>
      </c>
      <c r="Q121" s="23" t="s">
        <v>302</v>
      </c>
      <c r="R121" s="24">
        <v>50</v>
      </c>
      <c r="S121" s="25">
        <f t="shared" si="19"/>
        <v>526</v>
      </c>
    </row>
    <row r="122" spans="1:19" ht="45" customHeight="1" x14ac:dyDescent="0.25">
      <c r="A122" s="23" t="s">
        <v>23</v>
      </c>
      <c r="B122" s="23" t="s">
        <v>360</v>
      </c>
      <c r="C122" s="23" t="s">
        <v>25</v>
      </c>
      <c r="D122" s="23" t="s">
        <v>361</v>
      </c>
      <c r="E122" s="23" t="s">
        <v>362</v>
      </c>
      <c r="F122" s="24">
        <f t="shared" si="16"/>
        <v>300</v>
      </c>
      <c r="G122" s="23" t="s">
        <v>161</v>
      </c>
      <c r="H122" s="25">
        <v>12.9</v>
      </c>
      <c r="I122" s="25">
        <v>12.9</v>
      </c>
      <c r="J122" s="26">
        <v>0.22140000000000001</v>
      </c>
      <c r="K122" s="25">
        <f t="shared" si="17"/>
        <v>15.756060000000002</v>
      </c>
      <c r="L122" s="25">
        <f t="shared" si="18"/>
        <v>4728</v>
      </c>
      <c r="M122" s="23" t="s">
        <v>363</v>
      </c>
      <c r="N122" s="23" t="s">
        <v>301</v>
      </c>
      <c r="O122" s="23" t="s">
        <v>302</v>
      </c>
      <c r="P122" s="23" t="s">
        <v>188</v>
      </c>
      <c r="Q122" s="23" t="s">
        <v>302</v>
      </c>
      <c r="R122" s="24">
        <v>300</v>
      </c>
      <c r="S122" s="25">
        <f t="shared" si="19"/>
        <v>4728</v>
      </c>
    </row>
    <row r="123" spans="1:19" ht="45" customHeight="1" x14ac:dyDescent="0.25">
      <c r="A123" s="23" t="s">
        <v>23</v>
      </c>
      <c r="B123" s="23" t="s">
        <v>364</v>
      </c>
      <c r="C123" s="23" t="s">
        <v>25</v>
      </c>
      <c r="D123" s="23" t="s">
        <v>365</v>
      </c>
      <c r="E123" s="23" t="s">
        <v>366</v>
      </c>
      <c r="F123" s="24">
        <f t="shared" si="16"/>
        <v>325</v>
      </c>
      <c r="G123" s="23" t="s">
        <v>161</v>
      </c>
      <c r="H123" s="25">
        <v>20.16</v>
      </c>
      <c r="I123" s="25">
        <v>20.16</v>
      </c>
      <c r="J123" s="26">
        <v>0.22140000000000001</v>
      </c>
      <c r="K123" s="25">
        <f t="shared" si="17"/>
        <v>24.623424</v>
      </c>
      <c r="L123" s="25">
        <f t="shared" si="18"/>
        <v>8001.5</v>
      </c>
      <c r="M123" s="23" t="s">
        <v>367</v>
      </c>
      <c r="N123" s="23" t="s">
        <v>301</v>
      </c>
      <c r="O123" s="23" t="s">
        <v>302</v>
      </c>
      <c r="P123" s="23" t="s">
        <v>188</v>
      </c>
      <c r="Q123" s="23" t="s">
        <v>302</v>
      </c>
      <c r="R123" s="24">
        <v>325</v>
      </c>
      <c r="S123" s="25">
        <f t="shared" si="19"/>
        <v>8001.5</v>
      </c>
    </row>
    <row r="124" spans="1:19" ht="45" customHeight="1" x14ac:dyDescent="0.25">
      <c r="A124" s="23" t="s">
        <v>23</v>
      </c>
      <c r="B124" s="23" t="s">
        <v>368</v>
      </c>
      <c r="C124" s="23" t="s">
        <v>25</v>
      </c>
      <c r="D124" s="23" t="s">
        <v>369</v>
      </c>
      <c r="E124" s="23" t="s">
        <v>370</v>
      </c>
      <c r="F124" s="24">
        <f t="shared" si="16"/>
        <v>50</v>
      </c>
      <c r="G124" s="23" t="s">
        <v>161</v>
      </c>
      <c r="H124" s="25">
        <v>34.96</v>
      </c>
      <c r="I124" s="25">
        <v>34.96</v>
      </c>
      <c r="J124" s="26">
        <v>0.22140000000000001</v>
      </c>
      <c r="K124" s="25">
        <f t="shared" si="17"/>
        <v>42.700144000000002</v>
      </c>
      <c r="L124" s="25">
        <f t="shared" si="18"/>
        <v>2135</v>
      </c>
      <c r="M124" s="23" t="s">
        <v>306</v>
      </c>
      <c r="N124" s="23" t="s">
        <v>301</v>
      </c>
      <c r="O124" s="23" t="s">
        <v>302</v>
      </c>
      <c r="P124" s="23" t="s">
        <v>188</v>
      </c>
      <c r="Q124" s="23" t="s">
        <v>302</v>
      </c>
      <c r="R124" s="24">
        <v>50</v>
      </c>
      <c r="S124" s="25">
        <f t="shared" si="19"/>
        <v>2135</v>
      </c>
    </row>
    <row r="125" spans="1:19" ht="45" customHeight="1" x14ac:dyDescent="0.25">
      <c r="A125" s="23" t="s">
        <v>23</v>
      </c>
      <c r="B125" s="23" t="s">
        <v>371</v>
      </c>
      <c r="C125" s="23" t="s">
        <v>25</v>
      </c>
      <c r="D125" s="23" t="s">
        <v>372</v>
      </c>
      <c r="E125" s="23" t="s">
        <v>373</v>
      </c>
      <c r="F125" s="24">
        <f t="shared" si="16"/>
        <v>175</v>
      </c>
      <c r="G125" s="23" t="s">
        <v>161</v>
      </c>
      <c r="H125" s="25">
        <v>17.86</v>
      </c>
      <c r="I125" s="25">
        <v>17.86</v>
      </c>
      <c r="J125" s="26">
        <v>0.22140000000000001</v>
      </c>
      <c r="K125" s="25">
        <f t="shared" si="17"/>
        <v>21.814204</v>
      </c>
      <c r="L125" s="25">
        <f t="shared" si="18"/>
        <v>3816.75</v>
      </c>
      <c r="M125" s="23" t="s">
        <v>329</v>
      </c>
      <c r="N125" s="23" t="s">
        <v>301</v>
      </c>
      <c r="O125" s="23" t="s">
        <v>302</v>
      </c>
      <c r="P125" s="23" t="s">
        <v>188</v>
      </c>
      <c r="Q125" s="23" t="s">
        <v>302</v>
      </c>
      <c r="R125" s="24">
        <v>175</v>
      </c>
      <c r="S125" s="25">
        <f t="shared" si="19"/>
        <v>3816.75</v>
      </c>
    </row>
    <row r="126" spans="1:19" ht="51" x14ac:dyDescent="0.25">
      <c r="A126" s="23" t="s">
        <v>23</v>
      </c>
      <c r="B126" s="23" t="s">
        <v>374</v>
      </c>
      <c r="C126" s="23" t="s">
        <v>25</v>
      </c>
      <c r="D126" s="23" t="s">
        <v>375</v>
      </c>
      <c r="E126" s="23" t="s">
        <v>376</v>
      </c>
      <c r="F126" s="24">
        <f t="shared" si="16"/>
        <v>2447.5</v>
      </c>
      <c r="G126" s="23" t="s">
        <v>35</v>
      </c>
      <c r="H126" s="25">
        <v>3.09</v>
      </c>
      <c r="I126" s="25">
        <v>3.09</v>
      </c>
      <c r="J126" s="26">
        <v>0.22140000000000001</v>
      </c>
      <c r="K126" s="25">
        <f t="shared" si="17"/>
        <v>3.7741259999999999</v>
      </c>
      <c r="L126" s="25">
        <f t="shared" si="18"/>
        <v>9227.08</v>
      </c>
      <c r="M126" s="23" t="s">
        <v>377</v>
      </c>
      <c r="N126" s="23" t="s">
        <v>301</v>
      </c>
      <c r="O126" s="23" t="s">
        <v>302</v>
      </c>
      <c r="P126" s="23" t="s">
        <v>188</v>
      </c>
      <c r="Q126" s="23" t="s">
        <v>302</v>
      </c>
      <c r="R126" s="24">
        <v>2447.5</v>
      </c>
      <c r="S126" s="25">
        <f t="shared" si="19"/>
        <v>9227.0750000000007</v>
      </c>
    </row>
    <row r="127" spans="1:19" ht="45" customHeight="1" x14ac:dyDescent="0.25">
      <c r="A127" s="23" t="s">
        <v>23</v>
      </c>
      <c r="B127" s="23" t="s">
        <v>378</v>
      </c>
      <c r="C127" s="23" t="s">
        <v>25</v>
      </c>
      <c r="D127" s="23" t="s">
        <v>379</v>
      </c>
      <c r="E127" s="23" t="s">
        <v>380</v>
      </c>
      <c r="F127" s="24">
        <f t="shared" si="16"/>
        <v>6470</v>
      </c>
      <c r="G127" s="23" t="s">
        <v>35</v>
      </c>
      <c r="H127" s="25">
        <v>4.47</v>
      </c>
      <c r="I127" s="25">
        <v>4.47</v>
      </c>
      <c r="J127" s="26">
        <v>0.22140000000000001</v>
      </c>
      <c r="K127" s="25">
        <f t="shared" si="17"/>
        <v>5.4596580000000001</v>
      </c>
      <c r="L127" s="25">
        <f t="shared" si="18"/>
        <v>35326.199999999997</v>
      </c>
      <c r="M127" s="23" t="s">
        <v>381</v>
      </c>
      <c r="N127" s="23" t="s">
        <v>301</v>
      </c>
      <c r="O127" s="23" t="s">
        <v>302</v>
      </c>
      <c r="P127" s="23" t="s">
        <v>188</v>
      </c>
      <c r="Q127" s="23" t="s">
        <v>302</v>
      </c>
      <c r="R127" s="24">
        <v>6470</v>
      </c>
      <c r="S127" s="25">
        <f t="shared" si="19"/>
        <v>35326.199999999997</v>
      </c>
    </row>
    <row r="128" spans="1:19" ht="45" customHeight="1" x14ac:dyDescent="0.25">
      <c r="A128" s="23" t="s">
        <v>23</v>
      </c>
      <c r="B128" s="23" t="s">
        <v>382</v>
      </c>
      <c r="C128" s="23" t="s">
        <v>25</v>
      </c>
      <c r="D128" s="23" t="s">
        <v>383</v>
      </c>
      <c r="E128" s="23" t="s">
        <v>384</v>
      </c>
      <c r="F128" s="24">
        <f t="shared" si="16"/>
        <v>620</v>
      </c>
      <c r="G128" s="23" t="s">
        <v>35</v>
      </c>
      <c r="H128" s="25">
        <v>6.9</v>
      </c>
      <c r="I128" s="25">
        <v>6.9</v>
      </c>
      <c r="J128" s="26">
        <v>0.22140000000000001</v>
      </c>
      <c r="K128" s="25">
        <f t="shared" si="17"/>
        <v>8.4276600000000013</v>
      </c>
      <c r="L128" s="25">
        <f t="shared" si="18"/>
        <v>5226.6000000000004</v>
      </c>
      <c r="M128" s="23" t="s">
        <v>385</v>
      </c>
      <c r="N128" s="23" t="s">
        <v>301</v>
      </c>
      <c r="O128" s="23" t="s">
        <v>302</v>
      </c>
      <c r="P128" s="23" t="s">
        <v>188</v>
      </c>
      <c r="Q128" s="23" t="s">
        <v>302</v>
      </c>
      <c r="R128" s="24">
        <v>620</v>
      </c>
      <c r="S128" s="25">
        <f t="shared" si="19"/>
        <v>5226.5999999999995</v>
      </c>
    </row>
    <row r="129" spans="1:19" ht="45" customHeight="1" x14ac:dyDescent="0.25">
      <c r="A129" s="23" t="s">
        <v>23</v>
      </c>
      <c r="B129" s="23" t="s">
        <v>386</v>
      </c>
      <c r="C129" s="23" t="s">
        <v>25</v>
      </c>
      <c r="D129" s="23" t="s">
        <v>387</v>
      </c>
      <c r="E129" s="23" t="s">
        <v>388</v>
      </c>
      <c r="F129" s="24">
        <f t="shared" si="16"/>
        <v>647.5</v>
      </c>
      <c r="G129" s="23" t="s">
        <v>35</v>
      </c>
      <c r="H129" s="25">
        <v>10.78</v>
      </c>
      <c r="I129" s="25">
        <v>10.78</v>
      </c>
      <c r="J129" s="26">
        <v>0.22140000000000001</v>
      </c>
      <c r="K129" s="25">
        <f t="shared" si="17"/>
        <v>13.166691999999999</v>
      </c>
      <c r="L129" s="25">
        <f t="shared" si="18"/>
        <v>8527.58</v>
      </c>
      <c r="M129" s="23" t="s">
        <v>389</v>
      </c>
      <c r="N129" s="23" t="s">
        <v>301</v>
      </c>
      <c r="O129" s="23" t="s">
        <v>302</v>
      </c>
      <c r="P129" s="23" t="s">
        <v>188</v>
      </c>
      <c r="Q129" s="23" t="s">
        <v>302</v>
      </c>
      <c r="R129" s="24">
        <v>647.5</v>
      </c>
      <c r="S129" s="25">
        <f t="shared" si="19"/>
        <v>8527.5750000000007</v>
      </c>
    </row>
    <row r="130" spans="1:19" ht="45" customHeight="1" x14ac:dyDescent="0.25">
      <c r="A130" s="23" t="s">
        <v>23</v>
      </c>
      <c r="B130" s="23" t="s">
        <v>390</v>
      </c>
      <c r="C130" s="23" t="s">
        <v>25</v>
      </c>
      <c r="D130" s="23" t="s">
        <v>391</v>
      </c>
      <c r="E130" s="23" t="s">
        <v>392</v>
      </c>
      <c r="F130" s="24">
        <f t="shared" si="16"/>
        <v>207.5</v>
      </c>
      <c r="G130" s="23" t="s">
        <v>35</v>
      </c>
      <c r="H130" s="25">
        <v>10.59</v>
      </c>
      <c r="I130" s="25">
        <v>10.59</v>
      </c>
      <c r="J130" s="26">
        <v>0.22140000000000001</v>
      </c>
      <c r="K130" s="25">
        <f t="shared" si="17"/>
        <v>12.934626</v>
      </c>
      <c r="L130" s="25">
        <f t="shared" si="18"/>
        <v>2682.98</v>
      </c>
      <c r="M130" s="23" t="s">
        <v>393</v>
      </c>
      <c r="N130" s="23" t="s">
        <v>301</v>
      </c>
      <c r="O130" s="23" t="s">
        <v>302</v>
      </c>
      <c r="P130" s="23" t="s">
        <v>188</v>
      </c>
      <c r="Q130" s="23" t="s">
        <v>302</v>
      </c>
      <c r="R130" s="24">
        <v>207.5</v>
      </c>
      <c r="S130" s="25">
        <f t="shared" si="19"/>
        <v>2682.9749999999999</v>
      </c>
    </row>
    <row r="131" spans="1:19" ht="45" customHeight="1" x14ac:dyDescent="0.25">
      <c r="A131" s="23" t="s">
        <v>23</v>
      </c>
      <c r="B131" s="23" t="s">
        <v>394</v>
      </c>
      <c r="C131" s="23" t="s">
        <v>25</v>
      </c>
      <c r="D131" s="23" t="s">
        <v>395</v>
      </c>
      <c r="E131" s="23" t="s">
        <v>396</v>
      </c>
      <c r="F131" s="24">
        <f t="shared" si="16"/>
        <v>1117.5</v>
      </c>
      <c r="G131" s="23" t="s">
        <v>35</v>
      </c>
      <c r="H131" s="25">
        <v>18.989999999999998</v>
      </c>
      <c r="I131" s="25">
        <v>18.989999999999998</v>
      </c>
      <c r="J131" s="26">
        <v>0.22140000000000001</v>
      </c>
      <c r="K131" s="25">
        <f t="shared" si="17"/>
        <v>23.194385999999998</v>
      </c>
      <c r="L131" s="25">
        <f t="shared" si="18"/>
        <v>25914.83</v>
      </c>
      <c r="M131" s="23" t="s">
        <v>397</v>
      </c>
      <c r="N131" s="23" t="s">
        <v>301</v>
      </c>
      <c r="O131" s="23" t="s">
        <v>302</v>
      </c>
      <c r="P131" s="23" t="s">
        <v>188</v>
      </c>
      <c r="Q131" s="23" t="s">
        <v>302</v>
      </c>
      <c r="R131" s="24">
        <v>1117.5</v>
      </c>
      <c r="S131" s="25">
        <f t="shared" si="19"/>
        <v>25914.825000000001</v>
      </c>
    </row>
    <row r="132" spans="1:19" ht="45" customHeight="1" x14ac:dyDescent="0.25">
      <c r="A132" s="23" t="s">
        <v>23</v>
      </c>
      <c r="B132" s="23" t="s">
        <v>398</v>
      </c>
      <c r="C132" s="23" t="s">
        <v>25</v>
      </c>
      <c r="D132" s="23" t="s">
        <v>399</v>
      </c>
      <c r="E132" s="23" t="s">
        <v>400</v>
      </c>
      <c r="F132" s="24">
        <f t="shared" si="16"/>
        <v>1457.5</v>
      </c>
      <c r="G132" s="23" t="s">
        <v>35</v>
      </c>
      <c r="H132" s="25">
        <v>10.69</v>
      </c>
      <c r="I132" s="25">
        <v>10.69</v>
      </c>
      <c r="J132" s="26">
        <v>0.22140000000000001</v>
      </c>
      <c r="K132" s="25">
        <f t="shared" si="17"/>
        <v>13.056766</v>
      </c>
      <c r="L132" s="25">
        <f t="shared" si="18"/>
        <v>19034.95</v>
      </c>
      <c r="M132" s="23" t="s">
        <v>401</v>
      </c>
      <c r="N132" s="23" t="s">
        <v>301</v>
      </c>
      <c r="O132" s="23" t="s">
        <v>302</v>
      </c>
      <c r="P132" s="23" t="s">
        <v>188</v>
      </c>
      <c r="Q132" s="23" t="s">
        <v>302</v>
      </c>
      <c r="R132" s="24">
        <v>1457.5</v>
      </c>
      <c r="S132" s="25">
        <f t="shared" si="19"/>
        <v>19034.95</v>
      </c>
    </row>
    <row r="133" spans="1:19" ht="45" customHeight="1" x14ac:dyDescent="0.25">
      <c r="A133" s="23" t="s">
        <v>23</v>
      </c>
      <c r="B133" s="23" t="s">
        <v>402</v>
      </c>
      <c r="C133" s="23" t="s">
        <v>25</v>
      </c>
      <c r="D133" s="23" t="s">
        <v>403</v>
      </c>
      <c r="E133" s="23" t="s">
        <v>404</v>
      </c>
      <c r="F133" s="24">
        <f t="shared" si="16"/>
        <v>551.5</v>
      </c>
      <c r="G133" s="23" t="s">
        <v>35</v>
      </c>
      <c r="H133" s="25">
        <v>9.1</v>
      </c>
      <c r="I133" s="25">
        <v>9.1</v>
      </c>
      <c r="J133" s="26">
        <v>0.22140000000000001</v>
      </c>
      <c r="K133" s="25">
        <f t="shared" si="17"/>
        <v>11.114739999999999</v>
      </c>
      <c r="L133" s="25">
        <f t="shared" si="18"/>
        <v>6127.17</v>
      </c>
      <c r="M133" s="23" t="s">
        <v>405</v>
      </c>
      <c r="N133" s="23" t="s">
        <v>301</v>
      </c>
      <c r="O133" s="23" t="s">
        <v>302</v>
      </c>
      <c r="P133" s="23" t="s">
        <v>188</v>
      </c>
      <c r="Q133" s="23" t="s">
        <v>302</v>
      </c>
      <c r="R133" s="24">
        <v>551.5</v>
      </c>
      <c r="S133" s="25">
        <f t="shared" si="19"/>
        <v>6127.165</v>
      </c>
    </row>
    <row r="134" spans="1:19" ht="45" customHeight="1" x14ac:dyDescent="0.25">
      <c r="A134" s="23" t="s">
        <v>23</v>
      </c>
      <c r="B134" s="23" t="s">
        <v>406</v>
      </c>
      <c r="C134" s="23" t="s">
        <v>25</v>
      </c>
      <c r="D134" s="23" t="s">
        <v>407</v>
      </c>
      <c r="E134" s="23" t="s">
        <v>408</v>
      </c>
      <c r="F134" s="24">
        <f t="shared" si="16"/>
        <v>1457.5</v>
      </c>
      <c r="G134" s="23" t="s">
        <v>35</v>
      </c>
      <c r="H134" s="25">
        <v>9.1</v>
      </c>
      <c r="I134" s="25">
        <v>9.1</v>
      </c>
      <c r="J134" s="26">
        <v>0.22140000000000001</v>
      </c>
      <c r="K134" s="25">
        <f t="shared" si="17"/>
        <v>11.114739999999999</v>
      </c>
      <c r="L134" s="25">
        <f t="shared" si="18"/>
        <v>16192.83</v>
      </c>
      <c r="M134" s="23" t="s">
        <v>401</v>
      </c>
      <c r="N134" s="23" t="s">
        <v>301</v>
      </c>
      <c r="O134" s="23" t="s">
        <v>302</v>
      </c>
      <c r="P134" s="23" t="s">
        <v>188</v>
      </c>
      <c r="Q134" s="23" t="s">
        <v>302</v>
      </c>
      <c r="R134" s="24">
        <v>1457.5</v>
      </c>
      <c r="S134" s="25">
        <f t="shared" si="19"/>
        <v>16192.824999999999</v>
      </c>
    </row>
    <row r="135" spans="1:19" ht="45" customHeight="1" x14ac:dyDescent="0.25">
      <c r="A135" s="23" t="s">
        <v>23</v>
      </c>
      <c r="B135" s="23" t="s">
        <v>409</v>
      </c>
      <c r="C135" s="23" t="s">
        <v>25</v>
      </c>
      <c r="D135" s="23" t="s">
        <v>410</v>
      </c>
      <c r="E135" s="23" t="s">
        <v>411</v>
      </c>
      <c r="F135" s="24">
        <f t="shared" si="16"/>
        <v>175</v>
      </c>
      <c r="G135" s="23" t="s">
        <v>161</v>
      </c>
      <c r="H135" s="25">
        <v>13.42</v>
      </c>
      <c r="I135" s="25">
        <v>13.42</v>
      </c>
      <c r="J135" s="26">
        <v>0.22140000000000001</v>
      </c>
      <c r="K135" s="25">
        <f t="shared" si="17"/>
        <v>16.391188</v>
      </c>
      <c r="L135" s="25">
        <f t="shared" si="18"/>
        <v>2868.25</v>
      </c>
      <c r="M135" s="23" t="s">
        <v>329</v>
      </c>
      <c r="N135" s="23" t="s">
        <v>301</v>
      </c>
      <c r="O135" s="23" t="s">
        <v>302</v>
      </c>
      <c r="P135" s="23" t="s">
        <v>188</v>
      </c>
      <c r="Q135" s="23" t="s">
        <v>302</v>
      </c>
      <c r="R135" s="24">
        <v>175</v>
      </c>
      <c r="S135" s="25">
        <f t="shared" si="19"/>
        <v>2868.25</v>
      </c>
    </row>
    <row r="136" spans="1:19" ht="45" customHeight="1" x14ac:dyDescent="0.25">
      <c r="A136" s="23" t="s">
        <v>23</v>
      </c>
      <c r="B136" s="23" t="s">
        <v>412</v>
      </c>
      <c r="C136" s="23" t="s">
        <v>25</v>
      </c>
      <c r="D136" s="23" t="s">
        <v>413</v>
      </c>
      <c r="E136" s="23" t="s">
        <v>414</v>
      </c>
      <c r="F136" s="24">
        <f t="shared" si="16"/>
        <v>200</v>
      </c>
      <c r="G136" s="23" t="s">
        <v>161</v>
      </c>
      <c r="H136" s="25">
        <v>9.27</v>
      </c>
      <c r="I136" s="25">
        <v>9.27</v>
      </c>
      <c r="J136" s="26">
        <v>0.22140000000000001</v>
      </c>
      <c r="K136" s="25">
        <f t="shared" si="17"/>
        <v>11.322378</v>
      </c>
      <c r="L136" s="25">
        <f t="shared" si="18"/>
        <v>2264</v>
      </c>
      <c r="M136" s="23" t="s">
        <v>415</v>
      </c>
      <c r="N136" s="23" t="s">
        <v>301</v>
      </c>
      <c r="O136" s="23" t="s">
        <v>302</v>
      </c>
      <c r="P136" s="23" t="s">
        <v>188</v>
      </c>
      <c r="Q136" s="23" t="s">
        <v>302</v>
      </c>
      <c r="R136" s="24">
        <v>200</v>
      </c>
      <c r="S136" s="25">
        <f t="shared" si="19"/>
        <v>2264</v>
      </c>
    </row>
    <row r="137" spans="1:19" ht="45" customHeight="1" x14ac:dyDescent="0.25">
      <c r="A137" s="23" t="s">
        <v>23</v>
      </c>
      <c r="B137" s="23" t="s">
        <v>416</v>
      </c>
      <c r="C137" s="23" t="s">
        <v>25</v>
      </c>
      <c r="D137" s="23" t="s">
        <v>417</v>
      </c>
      <c r="E137" s="23" t="s">
        <v>418</v>
      </c>
      <c r="F137" s="24">
        <f t="shared" ref="F137:F168" si="20">R137</f>
        <v>100</v>
      </c>
      <c r="G137" s="23" t="s">
        <v>161</v>
      </c>
      <c r="H137" s="25">
        <v>13.96</v>
      </c>
      <c r="I137" s="25">
        <v>13.96</v>
      </c>
      <c r="J137" s="26">
        <v>0.22140000000000001</v>
      </c>
      <c r="K137" s="25">
        <f t="shared" ref="K137:K168" si="21">ROUND(I137,2)+(ROUND(I137,2)*J137)</f>
        <v>17.050744000000002</v>
      </c>
      <c r="L137" s="25">
        <f t="shared" ref="L137:L168" si="22">ROUND(S137,2)</f>
        <v>1705</v>
      </c>
      <c r="M137" s="23" t="s">
        <v>187</v>
      </c>
      <c r="N137" s="23" t="s">
        <v>301</v>
      </c>
      <c r="O137" s="23" t="s">
        <v>302</v>
      </c>
      <c r="P137" s="23" t="s">
        <v>188</v>
      </c>
      <c r="Q137" s="23" t="s">
        <v>302</v>
      </c>
      <c r="R137" s="24">
        <v>100</v>
      </c>
      <c r="S137" s="25">
        <f t="shared" ref="S137:S168" si="23">ROUND(K137,2)*R137</f>
        <v>1705</v>
      </c>
    </row>
    <row r="138" spans="1:19" ht="45" customHeight="1" x14ac:dyDescent="0.25">
      <c r="A138" s="23" t="s">
        <v>23</v>
      </c>
      <c r="B138" s="23" t="s">
        <v>419</v>
      </c>
      <c r="C138" s="23" t="s">
        <v>25</v>
      </c>
      <c r="D138" s="23" t="s">
        <v>420</v>
      </c>
      <c r="E138" s="23" t="s">
        <v>421</v>
      </c>
      <c r="F138" s="24">
        <f t="shared" si="20"/>
        <v>200</v>
      </c>
      <c r="G138" s="23" t="s">
        <v>161</v>
      </c>
      <c r="H138" s="25">
        <v>7.01</v>
      </c>
      <c r="I138" s="25">
        <v>7.01</v>
      </c>
      <c r="J138" s="26">
        <v>0.22140000000000001</v>
      </c>
      <c r="K138" s="25">
        <f t="shared" si="21"/>
        <v>8.5620139999999996</v>
      </c>
      <c r="L138" s="25">
        <f t="shared" si="22"/>
        <v>1712</v>
      </c>
      <c r="M138" s="23" t="s">
        <v>415</v>
      </c>
      <c r="N138" s="23" t="s">
        <v>301</v>
      </c>
      <c r="O138" s="23" t="s">
        <v>302</v>
      </c>
      <c r="P138" s="23" t="s">
        <v>188</v>
      </c>
      <c r="Q138" s="23" t="s">
        <v>302</v>
      </c>
      <c r="R138" s="24">
        <v>200</v>
      </c>
      <c r="S138" s="25">
        <f t="shared" si="23"/>
        <v>1712</v>
      </c>
    </row>
    <row r="139" spans="1:19" ht="45" customHeight="1" x14ac:dyDescent="0.25">
      <c r="A139" s="23" t="s">
        <v>23</v>
      </c>
      <c r="B139" s="23" t="s">
        <v>422</v>
      </c>
      <c r="C139" s="23" t="s">
        <v>25</v>
      </c>
      <c r="D139" s="23" t="s">
        <v>423</v>
      </c>
      <c r="E139" s="23" t="s">
        <v>424</v>
      </c>
      <c r="F139" s="24">
        <f t="shared" si="20"/>
        <v>127.5</v>
      </c>
      <c r="G139" s="23" t="s">
        <v>35</v>
      </c>
      <c r="H139" s="25">
        <v>5.35</v>
      </c>
      <c r="I139" s="25">
        <v>5.35</v>
      </c>
      <c r="J139" s="26">
        <v>0.22140000000000001</v>
      </c>
      <c r="K139" s="25">
        <f t="shared" si="21"/>
        <v>6.5344899999999999</v>
      </c>
      <c r="L139" s="25">
        <f t="shared" si="22"/>
        <v>832.58</v>
      </c>
      <c r="M139" s="23" t="s">
        <v>425</v>
      </c>
      <c r="N139" s="23" t="s">
        <v>301</v>
      </c>
      <c r="O139" s="23" t="s">
        <v>302</v>
      </c>
      <c r="P139" s="23" t="s">
        <v>188</v>
      </c>
      <c r="Q139" s="23" t="s">
        <v>302</v>
      </c>
      <c r="R139" s="24">
        <v>127.5</v>
      </c>
      <c r="S139" s="25">
        <f t="shared" si="23"/>
        <v>832.57500000000005</v>
      </c>
    </row>
    <row r="140" spans="1:19" ht="45" customHeight="1" x14ac:dyDescent="0.25">
      <c r="A140" s="23" t="s">
        <v>23</v>
      </c>
      <c r="B140" s="23" t="s">
        <v>426</v>
      </c>
      <c r="C140" s="23" t="s">
        <v>25</v>
      </c>
      <c r="D140" s="23" t="s">
        <v>427</v>
      </c>
      <c r="E140" s="23" t="s">
        <v>428</v>
      </c>
      <c r="F140" s="24">
        <f t="shared" si="20"/>
        <v>217.5</v>
      </c>
      <c r="G140" s="23" t="s">
        <v>35</v>
      </c>
      <c r="H140" s="25">
        <v>25.43</v>
      </c>
      <c r="I140" s="25">
        <v>25.43</v>
      </c>
      <c r="J140" s="26">
        <v>0.22140000000000001</v>
      </c>
      <c r="K140" s="25">
        <f t="shared" si="21"/>
        <v>31.060202</v>
      </c>
      <c r="L140" s="25">
        <f t="shared" si="22"/>
        <v>6755.55</v>
      </c>
      <c r="M140" s="23" t="s">
        <v>429</v>
      </c>
      <c r="N140" s="23" t="s">
        <v>301</v>
      </c>
      <c r="O140" s="23" t="s">
        <v>302</v>
      </c>
      <c r="P140" s="23" t="s">
        <v>188</v>
      </c>
      <c r="Q140" s="23" t="s">
        <v>302</v>
      </c>
      <c r="R140" s="24">
        <v>217.5</v>
      </c>
      <c r="S140" s="25">
        <f t="shared" si="23"/>
        <v>6755.5499999999993</v>
      </c>
    </row>
    <row r="141" spans="1:19" ht="45" customHeight="1" x14ac:dyDescent="0.25">
      <c r="A141" s="23" t="s">
        <v>23</v>
      </c>
      <c r="B141" s="23" t="s">
        <v>430</v>
      </c>
      <c r="C141" s="23" t="s">
        <v>73</v>
      </c>
      <c r="D141" s="23" t="s">
        <v>431</v>
      </c>
      <c r="E141" s="23" t="s">
        <v>432</v>
      </c>
      <c r="F141" s="24">
        <f t="shared" si="20"/>
        <v>25</v>
      </c>
      <c r="G141" s="23" t="s">
        <v>161</v>
      </c>
      <c r="H141" s="25">
        <v>293.62</v>
      </c>
      <c r="I141" s="25">
        <v>293.62</v>
      </c>
      <c r="J141" s="26">
        <v>0.22140000000000001</v>
      </c>
      <c r="K141" s="25">
        <f t="shared" si="21"/>
        <v>358.62746800000002</v>
      </c>
      <c r="L141" s="25">
        <f t="shared" si="22"/>
        <v>8965.75</v>
      </c>
      <c r="M141" s="23" t="s">
        <v>310</v>
      </c>
      <c r="N141" s="23" t="s">
        <v>301</v>
      </c>
      <c r="O141" s="23" t="s">
        <v>302</v>
      </c>
      <c r="P141" s="23" t="s">
        <v>188</v>
      </c>
      <c r="Q141" s="23" t="s">
        <v>302</v>
      </c>
      <c r="R141" s="24">
        <v>25</v>
      </c>
      <c r="S141" s="25">
        <f t="shared" si="23"/>
        <v>8965.75</v>
      </c>
    </row>
    <row r="142" spans="1:19" ht="45" customHeight="1" x14ac:dyDescent="0.25">
      <c r="A142" s="23" t="s">
        <v>23</v>
      </c>
      <c r="B142" s="23" t="s">
        <v>433</v>
      </c>
      <c r="C142" s="23" t="s">
        <v>25</v>
      </c>
      <c r="D142" s="23" t="s">
        <v>434</v>
      </c>
      <c r="E142" s="23" t="s">
        <v>435</v>
      </c>
      <c r="F142" s="24">
        <f t="shared" si="20"/>
        <v>25</v>
      </c>
      <c r="G142" s="23" t="s">
        <v>161</v>
      </c>
      <c r="H142" s="25">
        <v>141.99</v>
      </c>
      <c r="I142" s="25">
        <v>141.99</v>
      </c>
      <c r="J142" s="26">
        <v>0.22140000000000001</v>
      </c>
      <c r="K142" s="25">
        <f t="shared" si="21"/>
        <v>173.42658600000001</v>
      </c>
      <c r="L142" s="25">
        <f t="shared" si="22"/>
        <v>4335.75</v>
      </c>
      <c r="M142" s="23" t="s">
        <v>310</v>
      </c>
      <c r="N142" s="23" t="s">
        <v>301</v>
      </c>
      <c r="O142" s="23" t="s">
        <v>302</v>
      </c>
      <c r="P142" s="23" t="s">
        <v>188</v>
      </c>
      <c r="Q142" s="23" t="s">
        <v>302</v>
      </c>
      <c r="R142" s="24">
        <v>25</v>
      </c>
      <c r="S142" s="25">
        <f t="shared" si="23"/>
        <v>4335.75</v>
      </c>
    </row>
    <row r="143" spans="1:19" ht="45" customHeight="1" x14ac:dyDescent="0.25">
      <c r="A143" s="23" t="s">
        <v>23</v>
      </c>
      <c r="B143" s="23" t="s">
        <v>436</v>
      </c>
      <c r="C143" s="23" t="s">
        <v>25</v>
      </c>
      <c r="D143" s="23" t="s">
        <v>437</v>
      </c>
      <c r="E143" s="23" t="s">
        <v>438</v>
      </c>
      <c r="F143" s="24">
        <f t="shared" si="20"/>
        <v>75</v>
      </c>
      <c r="G143" s="23" t="s">
        <v>161</v>
      </c>
      <c r="H143" s="25">
        <v>149.80000000000001</v>
      </c>
      <c r="I143" s="25">
        <v>149.80000000000001</v>
      </c>
      <c r="J143" s="26">
        <v>0.22140000000000001</v>
      </c>
      <c r="K143" s="25">
        <f t="shared" si="21"/>
        <v>182.96572000000003</v>
      </c>
      <c r="L143" s="25">
        <f t="shared" si="22"/>
        <v>13722.75</v>
      </c>
      <c r="M143" s="23" t="s">
        <v>439</v>
      </c>
      <c r="N143" s="23" t="s">
        <v>301</v>
      </c>
      <c r="O143" s="23" t="s">
        <v>302</v>
      </c>
      <c r="P143" s="23" t="s">
        <v>188</v>
      </c>
      <c r="Q143" s="23" t="s">
        <v>302</v>
      </c>
      <c r="R143" s="24">
        <v>75</v>
      </c>
      <c r="S143" s="25">
        <f t="shared" si="23"/>
        <v>13722.75</v>
      </c>
    </row>
    <row r="144" spans="1:19" ht="45" customHeight="1" x14ac:dyDescent="0.25">
      <c r="A144" s="23" t="s">
        <v>23</v>
      </c>
      <c r="B144" s="23" t="s">
        <v>440</v>
      </c>
      <c r="C144" s="23" t="s">
        <v>25</v>
      </c>
      <c r="D144" s="23" t="s">
        <v>441</v>
      </c>
      <c r="E144" s="23" t="s">
        <v>442</v>
      </c>
      <c r="F144" s="24">
        <f t="shared" si="20"/>
        <v>50</v>
      </c>
      <c r="G144" s="23" t="s">
        <v>161</v>
      </c>
      <c r="H144" s="25">
        <v>27.3</v>
      </c>
      <c r="I144" s="25">
        <v>27.3</v>
      </c>
      <c r="J144" s="26">
        <v>0.22140000000000001</v>
      </c>
      <c r="K144" s="25">
        <f t="shared" si="21"/>
        <v>33.34422</v>
      </c>
      <c r="L144" s="25">
        <f t="shared" si="22"/>
        <v>1667</v>
      </c>
      <c r="M144" s="23" t="s">
        <v>306</v>
      </c>
      <c r="N144" s="23" t="s">
        <v>301</v>
      </c>
      <c r="O144" s="23" t="s">
        <v>302</v>
      </c>
      <c r="P144" s="23" t="s">
        <v>188</v>
      </c>
      <c r="Q144" s="23" t="s">
        <v>302</v>
      </c>
      <c r="R144" s="24">
        <v>50</v>
      </c>
      <c r="S144" s="25">
        <f t="shared" si="23"/>
        <v>1667.0000000000002</v>
      </c>
    </row>
    <row r="145" spans="1:19" ht="45" customHeight="1" x14ac:dyDescent="0.25">
      <c r="A145" s="23" t="s">
        <v>23</v>
      </c>
      <c r="B145" s="23" t="s">
        <v>443</v>
      </c>
      <c r="C145" s="23" t="s">
        <v>25</v>
      </c>
      <c r="D145" s="23" t="s">
        <v>444</v>
      </c>
      <c r="E145" s="23" t="s">
        <v>445</v>
      </c>
      <c r="F145" s="24">
        <f t="shared" si="20"/>
        <v>100</v>
      </c>
      <c r="G145" s="23" t="s">
        <v>161</v>
      </c>
      <c r="H145" s="25">
        <v>13.58</v>
      </c>
      <c r="I145" s="25">
        <v>13.58</v>
      </c>
      <c r="J145" s="26">
        <v>0.22140000000000001</v>
      </c>
      <c r="K145" s="25">
        <f t="shared" si="21"/>
        <v>16.586611999999999</v>
      </c>
      <c r="L145" s="25">
        <f t="shared" si="22"/>
        <v>1659</v>
      </c>
      <c r="M145" s="23" t="s">
        <v>187</v>
      </c>
      <c r="N145" s="23" t="s">
        <v>301</v>
      </c>
      <c r="O145" s="23" t="s">
        <v>302</v>
      </c>
      <c r="P145" s="23" t="s">
        <v>188</v>
      </c>
      <c r="Q145" s="23" t="s">
        <v>302</v>
      </c>
      <c r="R145" s="24">
        <v>100</v>
      </c>
      <c r="S145" s="25">
        <f t="shared" si="23"/>
        <v>1659</v>
      </c>
    </row>
    <row r="146" spans="1:19" ht="45" customHeight="1" x14ac:dyDescent="0.25">
      <c r="A146" s="23" t="s">
        <v>23</v>
      </c>
      <c r="B146" s="23" t="s">
        <v>446</v>
      </c>
      <c r="C146" s="23" t="s">
        <v>25</v>
      </c>
      <c r="D146" s="23" t="s">
        <v>447</v>
      </c>
      <c r="E146" s="23" t="s">
        <v>448</v>
      </c>
      <c r="F146" s="24">
        <f t="shared" si="20"/>
        <v>25</v>
      </c>
      <c r="G146" s="23" t="s">
        <v>161</v>
      </c>
      <c r="H146" s="25">
        <v>195.67</v>
      </c>
      <c r="I146" s="25">
        <v>195.67</v>
      </c>
      <c r="J146" s="26">
        <v>0.22140000000000001</v>
      </c>
      <c r="K146" s="25">
        <f t="shared" si="21"/>
        <v>238.99133799999998</v>
      </c>
      <c r="L146" s="25">
        <f t="shared" si="22"/>
        <v>5974.75</v>
      </c>
      <c r="M146" s="23" t="s">
        <v>310</v>
      </c>
      <c r="N146" s="23" t="s">
        <v>301</v>
      </c>
      <c r="O146" s="23" t="s">
        <v>302</v>
      </c>
      <c r="P146" s="23" t="s">
        <v>188</v>
      </c>
      <c r="Q146" s="23" t="s">
        <v>302</v>
      </c>
      <c r="R146" s="24">
        <v>25</v>
      </c>
      <c r="S146" s="25">
        <f t="shared" si="23"/>
        <v>5974.75</v>
      </c>
    </row>
    <row r="147" spans="1:19" ht="45" customHeight="1" x14ac:dyDescent="0.25">
      <c r="A147" s="23" t="s">
        <v>23</v>
      </c>
      <c r="B147" s="23" t="s">
        <v>449</v>
      </c>
      <c r="C147" s="23" t="s">
        <v>73</v>
      </c>
      <c r="D147" s="23" t="s">
        <v>450</v>
      </c>
      <c r="E147" s="23" t="s">
        <v>451</v>
      </c>
      <c r="F147" s="24">
        <f t="shared" si="20"/>
        <v>25</v>
      </c>
      <c r="G147" s="23" t="s">
        <v>161</v>
      </c>
      <c r="H147" s="25">
        <v>154.03</v>
      </c>
      <c r="I147" s="25">
        <v>154.03</v>
      </c>
      <c r="J147" s="26">
        <v>0.22140000000000001</v>
      </c>
      <c r="K147" s="25">
        <f t="shared" si="21"/>
        <v>188.13224200000002</v>
      </c>
      <c r="L147" s="25">
        <f t="shared" si="22"/>
        <v>4703.25</v>
      </c>
      <c r="M147" s="23" t="s">
        <v>310</v>
      </c>
      <c r="N147" s="23" t="s">
        <v>301</v>
      </c>
      <c r="O147" s="23" t="s">
        <v>302</v>
      </c>
      <c r="P147" s="23" t="s">
        <v>188</v>
      </c>
      <c r="Q147" s="23" t="s">
        <v>302</v>
      </c>
      <c r="R147" s="24">
        <v>25</v>
      </c>
      <c r="S147" s="25">
        <f t="shared" si="23"/>
        <v>4703.25</v>
      </c>
    </row>
    <row r="148" spans="1:19" ht="45" customHeight="1" x14ac:dyDescent="0.25">
      <c r="A148" s="23" t="s">
        <v>23</v>
      </c>
      <c r="B148" s="23" t="s">
        <v>452</v>
      </c>
      <c r="C148" s="23" t="s">
        <v>25</v>
      </c>
      <c r="D148" s="23" t="s">
        <v>453</v>
      </c>
      <c r="E148" s="23" t="s">
        <v>454</v>
      </c>
      <c r="F148" s="24">
        <f t="shared" si="20"/>
        <v>25</v>
      </c>
      <c r="G148" s="23" t="s">
        <v>161</v>
      </c>
      <c r="H148" s="25">
        <v>62.55</v>
      </c>
      <c r="I148" s="25">
        <v>62.55</v>
      </c>
      <c r="J148" s="26">
        <v>0.22140000000000001</v>
      </c>
      <c r="K148" s="25">
        <f t="shared" si="21"/>
        <v>76.398569999999992</v>
      </c>
      <c r="L148" s="25">
        <f t="shared" si="22"/>
        <v>1910</v>
      </c>
      <c r="M148" s="23" t="s">
        <v>310</v>
      </c>
      <c r="N148" s="23" t="s">
        <v>301</v>
      </c>
      <c r="O148" s="23" t="s">
        <v>302</v>
      </c>
      <c r="P148" s="23" t="s">
        <v>188</v>
      </c>
      <c r="Q148" s="23" t="s">
        <v>302</v>
      </c>
      <c r="R148" s="24">
        <v>25</v>
      </c>
      <c r="S148" s="25">
        <f t="shared" si="23"/>
        <v>1910.0000000000002</v>
      </c>
    </row>
    <row r="149" spans="1:19" ht="45" customHeight="1" x14ac:dyDescent="0.25">
      <c r="A149" s="23" t="s">
        <v>23</v>
      </c>
      <c r="B149" s="23" t="s">
        <v>455</v>
      </c>
      <c r="C149" s="23" t="s">
        <v>25</v>
      </c>
      <c r="D149" s="23" t="s">
        <v>456</v>
      </c>
      <c r="E149" s="23" t="s">
        <v>457</v>
      </c>
      <c r="F149" s="24">
        <f t="shared" si="20"/>
        <v>168.75</v>
      </c>
      <c r="G149" s="23" t="s">
        <v>35</v>
      </c>
      <c r="H149" s="25">
        <v>13.1</v>
      </c>
      <c r="I149" s="25">
        <v>13.1</v>
      </c>
      <c r="J149" s="26">
        <v>0.22140000000000001</v>
      </c>
      <c r="K149" s="25">
        <f t="shared" si="21"/>
        <v>16.000340000000001</v>
      </c>
      <c r="L149" s="25">
        <f t="shared" si="22"/>
        <v>2700</v>
      </c>
      <c r="M149" s="23" t="s">
        <v>458</v>
      </c>
      <c r="N149" s="23" t="s">
        <v>301</v>
      </c>
      <c r="O149" s="23" t="s">
        <v>302</v>
      </c>
      <c r="P149" s="23" t="s">
        <v>188</v>
      </c>
      <c r="Q149" s="23" t="s">
        <v>302</v>
      </c>
      <c r="R149" s="24">
        <v>168.75</v>
      </c>
      <c r="S149" s="25">
        <f t="shared" si="23"/>
        <v>2700</v>
      </c>
    </row>
    <row r="150" spans="1:19" ht="45" customHeight="1" x14ac:dyDescent="0.25">
      <c r="A150" s="23" t="s">
        <v>23</v>
      </c>
      <c r="B150" s="23" t="s">
        <v>459</v>
      </c>
      <c r="C150" s="23" t="s">
        <v>25</v>
      </c>
      <c r="D150" s="23" t="s">
        <v>423</v>
      </c>
      <c r="E150" s="23" t="s">
        <v>424</v>
      </c>
      <c r="F150" s="24">
        <f t="shared" si="20"/>
        <v>75</v>
      </c>
      <c r="G150" s="23" t="s">
        <v>35</v>
      </c>
      <c r="H150" s="25">
        <v>5.35</v>
      </c>
      <c r="I150" s="25">
        <v>5.35</v>
      </c>
      <c r="J150" s="26">
        <v>0.22140000000000001</v>
      </c>
      <c r="K150" s="25">
        <f t="shared" si="21"/>
        <v>6.5344899999999999</v>
      </c>
      <c r="L150" s="25">
        <f t="shared" si="22"/>
        <v>489.75</v>
      </c>
      <c r="M150" s="23" t="s">
        <v>439</v>
      </c>
      <c r="N150" s="23" t="s">
        <v>301</v>
      </c>
      <c r="O150" s="23" t="s">
        <v>302</v>
      </c>
      <c r="P150" s="23" t="s">
        <v>188</v>
      </c>
      <c r="Q150" s="23" t="s">
        <v>302</v>
      </c>
      <c r="R150" s="24">
        <v>75</v>
      </c>
      <c r="S150" s="25">
        <f t="shared" si="23"/>
        <v>489.75</v>
      </c>
    </row>
    <row r="151" spans="1:19" ht="45" customHeight="1" x14ac:dyDescent="0.25">
      <c r="A151" s="23" t="s">
        <v>23</v>
      </c>
      <c r="B151" s="23" t="s">
        <v>460</v>
      </c>
      <c r="C151" s="23" t="s">
        <v>25</v>
      </c>
      <c r="D151" s="23" t="s">
        <v>413</v>
      </c>
      <c r="E151" s="23" t="s">
        <v>414</v>
      </c>
      <c r="F151" s="24">
        <f t="shared" si="20"/>
        <v>50</v>
      </c>
      <c r="G151" s="23" t="s">
        <v>161</v>
      </c>
      <c r="H151" s="25">
        <v>9.27</v>
      </c>
      <c r="I151" s="25">
        <v>9.27</v>
      </c>
      <c r="J151" s="26">
        <v>0.22140000000000001</v>
      </c>
      <c r="K151" s="25">
        <f t="shared" si="21"/>
        <v>11.322378</v>
      </c>
      <c r="L151" s="25">
        <f t="shared" si="22"/>
        <v>566</v>
      </c>
      <c r="M151" s="23" t="s">
        <v>306</v>
      </c>
      <c r="N151" s="23" t="s">
        <v>301</v>
      </c>
      <c r="O151" s="23" t="s">
        <v>302</v>
      </c>
      <c r="P151" s="23" t="s">
        <v>188</v>
      </c>
      <c r="Q151" s="23" t="s">
        <v>302</v>
      </c>
      <c r="R151" s="24">
        <v>50</v>
      </c>
      <c r="S151" s="25">
        <f t="shared" si="23"/>
        <v>566</v>
      </c>
    </row>
    <row r="152" spans="1:19" ht="45" customHeight="1" x14ac:dyDescent="0.25">
      <c r="A152" s="23" t="s">
        <v>23</v>
      </c>
      <c r="B152" s="23" t="s">
        <v>461</v>
      </c>
      <c r="C152" s="23" t="s">
        <v>25</v>
      </c>
      <c r="D152" s="23" t="s">
        <v>462</v>
      </c>
      <c r="E152" s="23" t="s">
        <v>463</v>
      </c>
      <c r="F152" s="24">
        <f t="shared" si="20"/>
        <v>25</v>
      </c>
      <c r="G152" s="23" t="s">
        <v>161</v>
      </c>
      <c r="H152" s="25">
        <v>12.77</v>
      </c>
      <c r="I152" s="25">
        <v>12.77</v>
      </c>
      <c r="J152" s="26">
        <v>0.22140000000000001</v>
      </c>
      <c r="K152" s="25">
        <f t="shared" si="21"/>
        <v>15.597277999999999</v>
      </c>
      <c r="L152" s="25">
        <f t="shared" si="22"/>
        <v>390</v>
      </c>
      <c r="M152" s="23" t="s">
        <v>310</v>
      </c>
      <c r="N152" s="23" t="s">
        <v>301</v>
      </c>
      <c r="O152" s="23" t="s">
        <v>302</v>
      </c>
      <c r="P152" s="23" t="s">
        <v>188</v>
      </c>
      <c r="Q152" s="23" t="s">
        <v>302</v>
      </c>
      <c r="R152" s="24">
        <v>25</v>
      </c>
      <c r="S152" s="25">
        <f t="shared" si="23"/>
        <v>390</v>
      </c>
    </row>
    <row r="153" spans="1:19" ht="45" customHeight="1" x14ac:dyDescent="0.25">
      <c r="A153" s="23" t="s">
        <v>23</v>
      </c>
      <c r="B153" s="23" t="s">
        <v>464</v>
      </c>
      <c r="C153" s="23" t="s">
        <v>25</v>
      </c>
      <c r="D153" s="23" t="s">
        <v>465</v>
      </c>
      <c r="E153" s="23" t="s">
        <v>466</v>
      </c>
      <c r="F153" s="24">
        <f t="shared" si="20"/>
        <v>25</v>
      </c>
      <c r="G153" s="23" t="s">
        <v>161</v>
      </c>
      <c r="H153" s="25">
        <v>302.37</v>
      </c>
      <c r="I153" s="25">
        <v>302.37</v>
      </c>
      <c r="J153" s="26">
        <v>0.22140000000000001</v>
      </c>
      <c r="K153" s="25">
        <f t="shared" si="21"/>
        <v>369.31471800000003</v>
      </c>
      <c r="L153" s="25">
        <f t="shared" si="22"/>
        <v>9232.75</v>
      </c>
      <c r="M153" s="23" t="s">
        <v>310</v>
      </c>
      <c r="N153" s="23" t="s">
        <v>301</v>
      </c>
      <c r="O153" s="23" t="s">
        <v>302</v>
      </c>
      <c r="P153" s="23" t="s">
        <v>188</v>
      </c>
      <c r="Q153" s="23" t="s">
        <v>302</v>
      </c>
      <c r="R153" s="24">
        <v>25</v>
      </c>
      <c r="S153" s="25">
        <f t="shared" si="23"/>
        <v>9232.75</v>
      </c>
    </row>
    <row r="154" spans="1:19" ht="45" customHeight="1" x14ac:dyDescent="0.25">
      <c r="A154" s="23" t="s">
        <v>23</v>
      </c>
      <c r="B154" s="23" t="s">
        <v>467</v>
      </c>
      <c r="C154" s="23" t="s">
        <v>25</v>
      </c>
      <c r="D154" s="23" t="s">
        <v>468</v>
      </c>
      <c r="E154" s="23" t="s">
        <v>469</v>
      </c>
      <c r="F154" s="24">
        <f t="shared" si="20"/>
        <v>25</v>
      </c>
      <c r="G154" s="23" t="s">
        <v>161</v>
      </c>
      <c r="H154" s="25">
        <v>4.7</v>
      </c>
      <c r="I154" s="25">
        <v>4.7</v>
      </c>
      <c r="J154" s="26">
        <v>0.22140000000000001</v>
      </c>
      <c r="K154" s="25">
        <f t="shared" si="21"/>
        <v>5.7405800000000005</v>
      </c>
      <c r="L154" s="25">
        <f t="shared" si="22"/>
        <v>143.5</v>
      </c>
      <c r="M154" s="23" t="s">
        <v>310</v>
      </c>
      <c r="N154" s="23" t="s">
        <v>301</v>
      </c>
      <c r="O154" s="23" t="s">
        <v>302</v>
      </c>
      <c r="P154" s="23" t="s">
        <v>188</v>
      </c>
      <c r="Q154" s="23" t="s">
        <v>302</v>
      </c>
      <c r="R154" s="24">
        <v>25</v>
      </c>
      <c r="S154" s="25">
        <f t="shared" si="23"/>
        <v>143.5</v>
      </c>
    </row>
    <row r="155" spans="1:19" ht="45" customHeight="1" x14ac:dyDescent="0.25">
      <c r="A155" s="23" t="s">
        <v>23</v>
      </c>
      <c r="B155" s="23" t="s">
        <v>470</v>
      </c>
      <c r="C155" s="23" t="s">
        <v>25</v>
      </c>
      <c r="D155" s="23" t="s">
        <v>471</v>
      </c>
      <c r="E155" s="23" t="s">
        <v>472</v>
      </c>
      <c r="F155" s="24">
        <f t="shared" si="20"/>
        <v>50</v>
      </c>
      <c r="G155" s="23" t="s">
        <v>161</v>
      </c>
      <c r="H155" s="25">
        <v>5.3</v>
      </c>
      <c r="I155" s="25">
        <v>5.3</v>
      </c>
      <c r="J155" s="26">
        <v>0.22140000000000001</v>
      </c>
      <c r="K155" s="25">
        <f t="shared" si="21"/>
        <v>6.47342</v>
      </c>
      <c r="L155" s="25">
        <f t="shared" si="22"/>
        <v>323.5</v>
      </c>
      <c r="M155" s="23" t="s">
        <v>306</v>
      </c>
      <c r="N155" s="23" t="s">
        <v>301</v>
      </c>
      <c r="O155" s="23" t="s">
        <v>302</v>
      </c>
      <c r="P155" s="23" t="s">
        <v>188</v>
      </c>
      <c r="Q155" s="23" t="s">
        <v>302</v>
      </c>
      <c r="R155" s="24">
        <v>50</v>
      </c>
      <c r="S155" s="25">
        <f t="shared" si="23"/>
        <v>323.5</v>
      </c>
    </row>
    <row r="156" spans="1:19" ht="45" customHeight="1" x14ac:dyDescent="0.25">
      <c r="A156" s="23" t="s">
        <v>23</v>
      </c>
      <c r="B156" s="23" t="s">
        <v>473</v>
      </c>
      <c r="C156" s="23" t="s">
        <v>25</v>
      </c>
      <c r="D156" s="23" t="s">
        <v>474</v>
      </c>
      <c r="E156" s="23" t="s">
        <v>475</v>
      </c>
      <c r="F156" s="24">
        <f t="shared" si="20"/>
        <v>25</v>
      </c>
      <c r="G156" s="23" t="s">
        <v>161</v>
      </c>
      <c r="H156" s="25">
        <v>19.940000000000001</v>
      </c>
      <c r="I156" s="25">
        <v>19.940000000000001</v>
      </c>
      <c r="J156" s="26">
        <v>0.22140000000000001</v>
      </c>
      <c r="K156" s="25">
        <f t="shared" si="21"/>
        <v>24.354716000000003</v>
      </c>
      <c r="L156" s="25">
        <f t="shared" si="22"/>
        <v>608.75</v>
      </c>
      <c r="M156" s="23" t="s">
        <v>310</v>
      </c>
      <c r="N156" s="23" t="s">
        <v>301</v>
      </c>
      <c r="O156" s="23" t="s">
        <v>302</v>
      </c>
      <c r="P156" s="23" t="s">
        <v>188</v>
      </c>
      <c r="Q156" s="23" t="s">
        <v>302</v>
      </c>
      <c r="R156" s="24">
        <v>25</v>
      </c>
      <c r="S156" s="25">
        <f t="shared" si="23"/>
        <v>608.75</v>
      </c>
    </row>
    <row r="157" spans="1:19" ht="45" customHeight="1" x14ac:dyDescent="0.25">
      <c r="A157" s="23" t="s">
        <v>23</v>
      </c>
      <c r="B157" s="23" t="s">
        <v>476</v>
      </c>
      <c r="C157" s="23" t="s">
        <v>25</v>
      </c>
      <c r="D157" s="23" t="s">
        <v>477</v>
      </c>
      <c r="E157" s="23" t="s">
        <v>478</v>
      </c>
      <c r="F157" s="24">
        <f t="shared" si="20"/>
        <v>50</v>
      </c>
      <c r="G157" s="23" t="s">
        <v>161</v>
      </c>
      <c r="H157" s="25">
        <v>26.44</v>
      </c>
      <c r="I157" s="25">
        <v>26.44</v>
      </c>
      <c r="J157" s="26">
        <v>0.22140000000000001</v>
      </c>
      <c r="K157" s="25">
        <f t="shared" si="21"/>
        <v>32.293816</v>
      </c>
      <c r="L157" s="25">
        <f t="shared" si="22"/>
        <v>1614.5</v>
      </c>
      <c r="M157" s="23" t="s">
        <v>306</v>
      </c>
      <c r="N157" s="23" t="s">
        <v>301</v>
      </c>
      <c r="O157" s="23" t="s">
        <v>302</v>
      </c>
      <c r="P157" s="23" t="s">
        <v>188</v>
      </c>
      <c r="Q157" s="23" t="s">
        <v>302</v>
      </c>
      <c r="R157" s="24">
        <v>50</v>
      </c>
      <c r="S157" s="25">
        <f t="shared" si="23"/>
        <v>1614.5</v>
      </c>
    </row>
    <row r="158" spans="1:19" ht="45" customHeight="1" x14ac:dyDescent="0.25">
      <c r="A158" s="23" t="s">
        <v>23</v>
      </c>
      <c r="B158" s="23" t="s">
        <v>479</v>
      </c>
      <c r="C158" s="23" t="s">
        <v>25</v>
      </c>
      <c r="D158" s="23" t="s">
        <v>480</v>
      </c>
      <c r="E158" s="23" t="s">
        <v>481</v>
      </c>
      <c r="F158" s="24">
        <f t="shared" si="20"/>
        <v>25</v>
      </c>
      <c r="G158" s="23" t="s">
        <v>161</v>
      </c>
      <c r="H158" s="25">
        <v>37.24</v>
      </c>
      <c r="I158" s="25">
        <v>37.24</v>
      </c>
      <c r="J158" s="26">
        <v>0.22140000000000001</v>
      </c>
      <c r="K158" s="25">
        <f t="shared" si="21"/>
        <v>45.484936000000005</v>
      </c>
      <c r="L158" s="25">
        <f t="shared" si="22"/>
        <v>1137</v>
      </c>
      <c r="M158" s="23" t="s">
        <v>310</v>
      </c>
      <c r="N158" s="23" t="s">
        <v>301</v>
      </c>
      <c r="O158" s="23" t="s">
        <v>302</v>
      </c>
      <c r="P158" s="23" t="s">
        <v>188</v>
      </c>
      <c r="Q158" s="23" t="s">
        <v>302</v>
      </c>
      <c r="R158" s="24">
        <v>25</v>
      </c>
      <c r="S158" s="25">
        <f t="shared" si="23"/>
        <v>1137</v>
      </c>
    </row>
    <row r="159" spans="1:19" ht="45" customHeight="1" x14ac:dyDescent="0.25">
      <c r="A159" s="23" t="s">
        <v>23</v>
      </c>
      <c r="B159" s="23" t="s">
        <v>482</v>
      </c>
      <c r="C159" s="23" t="s">
        <v>25</v>
      </c>
      <c r="D159" s="23" t="s">
        <v>413</v>
      </c>
      <c r="E159" s="23" t="s">
        <v>414</v>
      </c>
      <c r="F159" s="24">
        <f t="shared" si="20"/>
        <v>200</v>
      </c>
      <c r="G159" s="23" t="s">
        <v>161</v>
      </c>
      <c r="H159" s="25">
        <v>9.27</v>
      </c>
      <c r="I159" s="25">
        <v>9.27</v>
      </c>
      <c r="J159" s="26">
        <v>0.22140000000000001</v>
      </c>
      <c r="K159" s="25">
        <f t="shared" si="21"/>
        <v>11.322378</v>
      </c>
      <c r="L159" s="25">
        <f t="shared" si="22"/>
        <v>2264</v>
      </c>
      <c r="M159" s="23" t="s">
        <v>415</v>
      </c>
      <c r="N159" s="23" t="s">
        <v>301</v>
      </c>
      <c r="O159" s="23" t="s">
        <v>302</v>
      </c>
      <c r="P159" s="23" t="s">
        <v>188</v>
      </c>
      <c r="Q159" s="23" t="s">
        <v>302</v>
      </c>
      <c r="R159" s="24">
        <v>200</v>
      </c>
      <c r="S159" s="25">
        <f t="shared" si="23"/>
        <v>2264</v>
      </c>
    </row>
    <row r="160" spans="1:19" ht="45" customHeight="1" x14ac:dyDescent="0.25">
      <c r="A160" s="23" t="s">
        <v>23</v>
      </c>
      <c r="B160" s="23" t="s">
        <v>483</v>
      </c>
      <c r="C160" s="23" t="s">
        <v>25</v>
      </c>
      <c r="D160" s="23" t="s">
        <v>484</v>
      </c>
      <c r="E160" s="23" t="s">
        <v>485</v>
      </c>
      <c r="F160" s="24">
        <f t="shared" si="20"/>
        <v>100</v>
      </c>
      <c r="G160" s="23" t="s">
        <v>161</v>
      </c>
      <c r="H160" s="25">
        <v>12.76</v>
      </c>
      <c r="I160" s="25">
        <v>12.76</v>
      </c>
      <c r="J160" s="26">
        <v>0.22140000000000001</v>
      </c>
      <c r="K160" s="25">
        <f t="shared" si="21"/>
        <v>15.585063999999999</v>
      </c>
      <c r="L160" s="25">
        <f t="shared" si="22"/>
        <v>1559</v>
      </c>
      <c r="M160" s="23" t="s">
        <v>187</v>
      </c>
      <c r="N160" s="23" t="s">
        <v>301</v>
      </c>
      <c r="O160" s="23" t="s">
        <v>302</v>
      </c>
      <c r="P160" s="23" t="s">
        <v>188</v>
      </c>
      <c r="Q160" s="23" t="s">
        <v>302</v>
      </c>
      <c r="R160" s="24">
        <v>100</v>
      </c>
      <c r="S160" s="25">
        <f t="shared" si="23"/>
        <v>1559</v>
      </c>
    </row>
    <row r="161" spans="1:19" ht="45" customHeight="1" x14ac:dyDescent="0.25">
      <c r="A161" s="23" t="s">
        <v>23</v>
      </c>
      <c r="B161" s="23" t="s">
        <v>486</v>
      </c>
      <c r="C161" s="23" t="s">
        <v>25</v>
      </c>
      <c r="D161" s="23" t="s">
        <v>487</v>
      </c>
      <c r="E161" s="23" t="s">
        <v>488</v>
      </c>
      <c r="F161" s="24">
        <f t="shared" si="20"/>
        <v>25</v>
      </c>
      <c r="G161" s="23" t="s">
        <v>161</v>
      </c>
      <c r="H161" s="25">
        <v>14.45</v>
      </c>
      <c r="I161" s="25">
        <v>14.45</v>
      </c>
      <c r="J161" s="26">
        <v>0.22140000000000001</v>
      </c>
      <c r="K161" s="25">
        <f t="shared" si="21"/>
        <v>17.649229999999999</v>
      </c>
      <c r="L161" s="25">
        <f t="shared" si="22"/>
        <v>441.25</v>
      </c>
      <c r="M161" s="23" t="s">
        <v>310</v>
      </c>
      <c r="N161" s="23" t="s">
        <v>301</v>
      </c>
      <c r="O161" s="23" t="s">
        <v>302</v>
      </c>
      <c r="P161" s="23" t="s">
        <v>188</v>
      </c>
      <c r="Q161" s="23" t="s">
        <v>302</v>
      </c>
      <c r="R161" s="24">
        <v>25</v>
      </c>
      <c r="S161" s="25">
        <f t="shared" si="23"/>
        <v>441.24999999999994</v>
      </c>
    </row>
    <row r="162" spans="1:19" ht="45" customHeight="1" x14ac:dyDescent="0.25">
      <c r="A162" s="23" t="s">
        <v>23</v>
      </c>
      <c r="B162" s="23" t="s">
        <v>489</v>
      </c>
      <c r="C162" s="23" t="s">
        <v>25</v>
      </c>
      <c r="D162" s="23" t="s">
        <v>490</v>
      </c>
      <c r="E162" s="23" t="s">
        <v>491</v>
      </c>
      <c r="F162" s="24">
        <f t="shared" si="20"/>
        <v>50</v>
      </c>
      <c r="G162" s="23" t="s">
        <v>161</v>
      </c>
      <c r="H162" s="25">
        <v>7.67</v>
      </c>
      <c r="I162" s="25">
        <v>7.67</v>
      </c>
      <c r="J162" s="26">
        <v>0.22140000000000001</v>
      </c>
      <c r="K162" s="25">
        <f t="shared" si="21"/>
        <v>9.3681380000000001</v>
      </c>
      <c r="L162" s="25">
        <f t="shared" si="22"/>
        <v>468.5</v>
      </c>
      <c r="M162" s="23" t="s">
        <v>306</v>
      </c>
      <c r="N162" s="23" t="s">
        <v>301</v>
      </c>
      <c r="O162" s="23" t="s">
        <v>302</v>
      </c>
      <c r="P162" s="23" t="s">
        <v>188</v>
      </c>
      <c r="Q162" s="23" t="s">
        <v>302</v>
      </c>
      <c r="R162" s="24">
        <v>50</v>
      </c>
      <c r="S162" s="25">
        <f t="shared" si="23"/>
        <v>468.49999999999994</v>
      </c>
    </row>
    <row r="163" spans="1:19" ht="45" customHeight="1" x14ac:dyDescent="0.25">
      <c r="A163" s="23" t="s">
        <v>23</v>
      </c>
      <c r="B163" s="23" t="s">
        <v>492</v>
      </c>
      <c r="C163" s="23" t="s">
        <v>25</v>
      </c>
      <c r="D163" s="23" t="s">
        <v>493</v>
      </c>
      <c r="E163" s="23" t="s">
        <v>494</v>
      </c>
      <c r="F163" s="24">
        <f t="shared" si="20"/>
        <v>75</v>
      </c>
      <c r="G163" s="23" t="s">
        <v>161</v>
      </c>
      <c r="H163" s="25">
        <v>17.79</v>
      </c>
      <c r="I163" s="25">
        <v>17.79</v>
      </c>
      <c r="J163" s="26">
        <v>0.22140000000000001</v>
      </c>
      <c r="K163" s="25">
        <f t="shared" si="21"/>
        <v>21.728705999999999</v>
      </c>
      <c r="L163" s="25">
        <f t="shared" si="22"/>
        <v>1629.75</v>
      </c>
      <c r="M163" s="23" t="s">
        <v>439</v>
      </c>
      <c r="N163" s="23" t="s">
        <v>301</v>
      </c>
      <c r="O163" s="23" t="s">
        <v>302</v>
      </c>
      <c r="P163" s="23" t="s">
        <v>188</v>
      </c>
      <c r="Q163" s="23" t="s">
        <v>302</v>
      </c>
      <c r="R163" s="24">
        <v>75</v>
      </c>
      <c r="S163" s="25">
        <f t="shared" si="23"/>
        <v>1629.75</v>
      </c>
    </row>
    <row r="164" spans="1:19" ht="45" customHeight="1" x14ac:dyDescent="0.25">
      <c r="A164" s="23" t="s">
        <v>23</v>
      </c>
      <c r="B164" s="23" t="s">
        <v>495</v>
      </c>
      <c r="C164" s="23" t="s">
        <v>25</v>
      </c>
      <c r="D164" s="23" t="s">
        <v>496</v>
      </c>
      <c r="E164" s="23" t="s">
        <v>497</v>
      </c>
      <c r="F164" s="24">
        <f t="shared" si="20"/>
        <v>25</v>
      </c>
      <c r="G164" s="23" t="s">
        <v>161</v>
      </c>
      <c r="H164" s="25">
        <v>19.420000000000002</v>
      </c>
      <c r="I164" s="25">
        <v>19.420000000000002</v>
      </c>
      <c r="J164" s="26">
        <v>0.22140000000000001</v>
      </c>
      <c r="K164" s="25">
        <f t="shared" si="21"/>
        <v>23.719588000000002</v>
      </c>
      <c r="L164" s="25">
        <f t="shared" si="22"/>
        <v>593</v>
      </c>
      <c r="M164" s="23" t="s">
        <v>310</v>
      </c>
      <c r="N164" s="23" t="s">
        <v>301</v>
      </c>
      <c r="O164" s="23" t="s">
        <v>302</v>
      </c>
      <c r="P164" s="23" t="s">
        <v>188</v>
      </c>
      <c r="Q164" s="23" t="s">
        <v>302</v>
      </c>
      <c r="R164" s="24">
        <v>25</v>
      </c>
      <c r="S164" s="25">
        <f t="shared" si="23"/>
        <v>593</v>
      </c>
    </row>
    <row r="165" spans="1:19" ht="45" customHeight="1" x14ac:dyDescent="0.25">
      <c r="A165" s="23" t="s">
        <v>23</v>
      </c>
      <c r="B165" s="23" t="s">
        <v>498</v>
      </c>
      <c r="C165" s="23" t="s">
        <v>25</v>
      </c>
      <c r="D165" s="23" t="s">
        <v>456</v>
      </c>
      <c r="E165" s="23" t="s">
        <v>457</v>
      </c>
      <c r="F165" s="24">
        <f t="shared" si="20"/>
        <v>110</v>
      </c>
      <c r="G165" s="23" t="s">
        <v>35</v>
      </c>
      <c r="H165" s="25">
        <v>13.1</v>
      </c>
      <c r="I165" s="25">
        <v>13.1</v>
      </c>
      <c r="J165" s="26">
        <v>0.22140000000000001</v>
      </c>
      <c r="K165" s="25">
        <f t="shared" si="21"/>
        <v>16.000340000000001</v>
      </c>
      <c r="L165" s="25">
        <f t="shared" si="22"/>
        <v>1760</v>
      </c>
      <c r="M165" s="23" t="s">
        <v>499</v>
      </c>
      <c r="N165" s="23" t="s">
        <v>301</v>
      </c>
      <c r="O165" s="23" t="s">
        <v>302</v>
      </c>
      <c r="P165" s="23" t="s">
        <v>188</v>
      </c>
      <c r="Q165" s="23" t="s">
        <v>302</v>
      </c>
      <c r="R165" s="24">
        <v>110</v>
      </c>
      <c r="S165" s="25">
        <f t="shared" si="23"/>
        <v>1760</v>
      </c>
    </row>
    <row r="166" spans="1:19" ht="45" customHeight="1" x14ac:dyDescent="0.25">
      <c r="A166" s="23" t="s">
        <v>23</v>
      </c>
      <c r="B166" s="23" t="s">
        <v>500</v>
      </c>
      <c r="C166" s="23" t="s">
        <v>25</v>
      </c>
      <c r="D166" s="23" t="s">
        <v>501</v>
      </c>
      <c r="E166" s="23" t="s">
        <v>502</v>
      </c>
      <c r="F166" s="24">
        <f t="shared" si="20"/>
        <v>263.75</v>
      </c>
      <c r="G166" s="23" t="s">
        <v>35</v>
      </c>
      <c r="H166" s="25">
        <v>19.739999999999998</v>
      </c>
      <c r="I166" s="25">
        <v>19.739999999999998</v>
      </c>
      <c r="J166" s="26">
        <v>0.22140000000000001</v>
      </c>
      <c r="K166" s="25">
        <f t="shared" si="21"/>
        <v>24.110436</v>
      </c>
      <c r="L166" s="25">
        <f t="shared" si="22"/>
        <v>6359.01</v>
      </c>
      <c r="M166" s="23" t="s">
        <v>503</v>
      </c>
      <c r="N166" s="23" t="s">
        <v>301</v>
      </c>
      <c r="O166" s="23" t="s">
        <v>302</v>
      </c>
      <c r="P166" s="23" t="s">
        <v>188</v>
      </c>
      <c r="Q166" s="23" t="s">
        <v>302</v>
      </c>
      <c r="R166" s="24">
        <v>263.75</v>
      </c>
      <c r="S166" s="25">
        <f t="shared" si="23"/>
        <v>6359.0124999999998</v>
      </c>
    </row>
    <row r="167" spans="1:19" ht="45" customHeight="1" x14ac:dyDescent="0.25">
      <c r="A167" s="23" t="s">
        <v>23</v>
      </c>
      <c r="B167" s="23" t="s">
        <v>504</v>
      </c>
      <c r="C167" s="23" t="s">
        <v>25</v>
      </c>
      <c r="D167" s="23" t="s">
        <v>505</v>
      </c>
      <c r="E167" s="23" t="s">
        <v>506</v>
      </c>
      <c r="F167" s="24">
        <f t="shared" si="20"/>
        <v>75</v>
      </c>
      <c r="G167" s="23" t="s">
        <v>161</v>
      </c>
      <c r="H167" s="25">
        <v>10.93</v>
      </c>
      <c r="I167" s="25">
        <v>10.93</v>
      </c>
      <c r="J167" s="26">
        <v>0.22140000000000001</v>
      </c>
      <c r="K167" s="25">
        <f t="shared" si="21"/>
        <v>13.349902</v>
      </c>
      <c r="L167" s="25">
        <f t="shared" si="22"/>
        <v>1001.25</v>
      </c>
      <c r="M167" s="23" t="s">
        <v>439</v>
      </c>
      <c r="N167" s="23" t="s">
        <v>301</v>
      </c>
      <c r="O167" s="23" t="s">
        <v>302</v>
      </c>
      <c r="P167" s="23" t="s">
        <v>188</v>
      </c>
      <c r="Q167" s="23" t="s">
        <v>302</v>
      </c>
      <c r="R167" s="24">
        <v>75</v>
      </c>
      <c r="S167" s="25">
        <f t="shared" si="23"/>
        <v>1001.25</v>
      </c>
    </row>
    <row r="168" spans="1:19" ht="45" customHeight="1" x14ac:dyDescent="0.25">
      <c r="A168" s="23" t="s">
        <v>23</v>
      </c>
      <c r="B168" s="23" t="s">
        <v>507</v>
      </c>
      <c r="C168" s="23" t="s">
        <v>25</v>
      </c>
      <c r="D168" s="23" t="s">
        <v>508</v>
      </c>
      <c r="E168" s="23" t="s">
        <v>509</v>
      </c>
      <c r="F168" s="24">
        <f t="shared" si="20"/>
        <v>50</v>
      </c>
      <c r="G168" s="23" t="s">
        <v>161</v>
      </c>
      <c r="H168" s="25">
        <v>15.81</v>
      </c>
      <c r="I168" s="25">
        <v>15.81</v>
      </c>
      <c r="J168" s="26">
        <v>0.22140000000000001</v>
      </c>
      <c r="K168" s="25">
        <f t="shared" si="21"/>
        <v>19.310334000000001</v>
      </c>
      <c r="L168" s="25">
        <f t="shared" si="22"/>
        <v>965.5</v>
      </c>
      <c r="M168" s="23" t="s">
        <v>306</v>
      </c>
      <c r="N168" s="23" t="s">
        <v>301</v>
      </c>
      <c r="O168" s="23" t="s">
        <v>302</v>
      </c>
      <c r="P168" s="23" t="s">
        <v>188</v>
      </c>
      <c r="Q168" s="23" t="s">
        <v>302</v>
      </c>
      <c r="R168" s="24">
        <v>50</v>
      </c>
      <c r="S168" s="25">
        <f t="shared" si="23"/>
        <v>965.49999999999989</v>
      </c>
    </row>
    <row r="169" spans="1:19" ht="45" customHeight="1" x14ac:dyDescent="0.25">
      <c r="A169" s="23" t="s">
        <v>23</v>
      </c>
      <c r="B169" s="23" t="s">
        <v>510</v>
      </c>
      <c r="C169" s="23" t="s">
        <v>25</v>
      </c>
      <c r="D169" s="23" t="s">
        <v>511</v>
      </c>
      <c r="E169" s="23" t="s">
        <v>512</v>
      </c>
      <c r="F169" s="24">
        <f t="shared" ref="F169:F189" si="24">R169</f>
        <v>50</v>
      </c>
      <c r="G169" s="23" t="s">
        <v>161</v>
      </c>
      <c r="H169" s="25">
        <v>10.71</v>
      </c>
      <c r="I169" s="25">
        <v>10.71</v>
      </c>
      <c r="J169" s="26">
        <v>0.22140000000000001</v>
      </c>
      <c r="K169" s="25">
        <f t="shared" ref="K169:K189" si="25">ROUND(I169,2)+(ROUND(I169,2)*J169)</f>
        <v>13.081194000000002</v>
      </c>
      <c r="L169" s="25">
        <f t="shared" ref="L169:L189" si="26">ROUND(S169,2)</f>
        <v>654</v>
      </c>
      <c r="M169" s="23" t="s">
        <v>306</v>
      </c>
      <c r="N169" s="23" t="s">
        <v>301</v>
      </c>
      <c r="O169" s="23" t="s">
        <v>302</v>
      </c>
      <c r="P169" s="23" t="s">
        <v>188</v>
      </c>
      <c r="Q169" s="23" t="s">
        <v>302</v>
      </c>
      <c r="R169" s="24">
        <v>50</v>
      </c>
      <c r="S169" s="25">
        <f t="shared" ref="S169:S189" si="27">ROUND(K169,2)*R169</f>
        <v>654</v>
      </c>
    </row>
    <row r="170" spans="1:19" ht="45" customHeight="1" x14ac:dyDescent="0.25">
      <c r="A170" s="23" t="s">
        <v>23</v>
      </c>
      <c r="B170" s="23" t="s">
        <v>513</v>
      </c>
      <c r="C170" s="23" t="s">
        <v>25</v>
      </c>
      <c r="D170" s="23" t="s">
        <v>514</v>
      </c>
      <c r="E170" s="23" t="s">
        <v>515</v>
      </c>
      <c r="F170" s="24">
        <f t="shared" si="24"/>
        <v>225</v>
      </c>
      <c r="G170" s="23" t="s">
        <v>161</v>
      </c>
      <c r="H170" s="25">
        <v>15.11</v>
      </c>
      <c r="I170" s="25">
        <v>15.11</v>
      </c>
      <c r="J170" s="26">
        <v>0.22140000000000001</v>
      </c>
      <c r="K170" s="25">
        <f t="shared" si="25"/>
        <v>18.455354</v>
      </c>
      <c r="L170" s="25">
        <f t="shared" si="26"/>
        <v>4153.5</v>
      </c>
      <c r="M170" s="23" t="s">
        <v>516</v>
      </c>
      <c r="N170" s="23" t="s">
        <v>301</v>
      </c>
      <c r="O170" s="23" t="s">
        <v>302</v>
      </c>
      <c r="P170" s="23" t="s">
        <v>188</v>
      </c>
      <c r="Q170" s="23" t="s">
        <v>302</v>
      </c>
      <c r="R170" s="24">
        <v>225</v>
      </c>
      <c r="S170" s="25">
        <f t="shared" si="27"/>
        <v>4153.5</v>
      </c>
    </row>
    <row r="171" spans="1:19" ht="45" customHeight="1" x14ac:dyDescent="0.25">
      <c r="A171" s="23" t="s">
        <v>23</v>
      </c>
      <c r="B171" s="23" t="s">
        <v>517</v>
      </c>
      <c r="C171" s="23" t="s">
        <v>25</v>
      </c>
      <c r="D171" s="23" t="s">
        <v>518</v>
      </c>
      <c r="E171" s="23" t="s">
        <v>519</v>
      </c>
      <c r="F171" s="24">
        <f t="shared" si="24"/>
        <v>25</v>
      </c>
      <c r="G171" s="23" t="s">
        <v>161</v>
      </c>
      <c r="H171" s="25">
        <v>27.4</v>
      </c>
      <c r="I171" s="25">
        <v>27.4</v>
      </c>
      <c r="J171" s="26">
        <v>0.22140000000000001</v>
      </c>
      <c r="K171" s="25">
        <f t="shared" si="25"/>
        <v>33.466360000000002</v>
      </c>
      <c r="L171" s="25">
        <f t="shared" si="26"/>
        <v>836.75</v>
      </c>
      <c r="M171" s="23" t="s">
        <v>310</v>
      </c>
      <c r="N171" s="23" t="s">
        <v>301</v>
      </c>
      <c r="O171" s="23" t="s">
        <v>302</v>
      </c>
      <c r="P171" s="23" t="s">
        <v>188</v>
      </c>
      <c r="Q171" s="23" t="s">
        <v>302</v>
      </c>
      <c r="R171" s="24">
        <v>25</v>
      </c>
      <c r="S171" s="25">
        <f t="shared" si="27"/>
        <v>836.75</v>
      </c>
    </row>
    <row r="172" spans="1:19" ht="51" x14ac:dyDescent="0.25">
      <c r="A172" s="23" t="s">
        <v>23</v>
      </c>
      <c r="B172" s="23" t="s">
        <v>520</v>
      </c>
      <c r="C172" s="23" t="s">
        <v>25</v>
      </c>
      <c r="D172" s="23" t="s">
        <v>521</v>
      </c>
      <c r="E172" s="23" t="s">
        <v>522</v>
      </c>
      <c r="F172" s="24">
        <f t="shared" si="24"/>
        <v>25</v>
      </c>
      <c r="G172" s="23" t="s">
        <v>161</v>
      </c>
      <c r="H172" s="25">
        <v>24.23</v>
      </c>
      <c r="I172" s="25">
        <v>24.23</v>
      </c>
      <c r="J172" s="26">
        <v>0.22140000000000001</v>
      </c>
      <c r="K172" s="25">
        <f t="shared" si="25"/>
        <v>29.594522000000001</v>
      </c>
      <c r="L172" s="25">
        <f t="shared" si="26"/>
        <v>739.75</v>
      </c>
      <c r="M172" s="23" t="s">
        <v>310</v>
      </c>
      <c r="N172" s="23" t="s">
        <v>301</v>
      </c>
      <c r="O172" s="23" t="s">
        <v>302</v>
      </c>
      <c r="P172" s="23" t="s">
        <v>188</v>
      </c>
      <c r="Q172" s="23" t="s">
        <v>302</v>
      </c>
      <c r="R172" s="24">
        <v>25</v>
      </c>
      <c r="S172" s="25">
        <f t="shared" si="27"/>
        <v>739.75</v>
      </c>
    </row>
    <row r="173" spans="1:19" ht="51" x14ac:dyDescent="0.25">
      <c r="A173" s="23" t="s">
        <v>23</v>
      </c>
      <c r="B173" s="23" t="s">
        <v>523</v>
      </c>
      <c r="C173" s="23" t="s">
        <v>25</v>
      </c>
      <c r="D173" s="23" t="s">
        <v>524</v>
      </c>
      <c r="E173" s="23" t="s">
        <v>525</v>
      </c>
      <c r="F173" s="24">
        <f t="shared" si="24"/>
        <v>25</v>
      </c>
      <c r="G173" s="23" t="s">
        <v>161</v>
      </c>
      <c r="H173" s="25">
        <v>42.25</v>
      </c>
      <c r="I173" s="25">
        <v>42.25</v>
      </c>
      <c r="J173" s="26">
        <v>0.22140000000000001</v>
      </c>
      <c r="K173" s="25">
        <f t="shared" si="25"/>
        <v>51.604150000000004</v>
      </c>
      <c r="L173" s="25">
        <f t="shared" si="26"/>
        <v>1290</v>
      </c>
      <c r="M173" s="23" t="s">
        <v>310</v>
      </c>
      <c r="N173" s="23" t="s">
        <v>301</v>
      </c>
      <c r="O173" s="23" t="s">
        <v>302</v>
      </c>
      <c r="P173" s="23" t="s">
        <v>188</v>
      </c>
      <c r="Q173" s="23" t="s">
        <v>302</v>
      </c>
      <c r="R173" s="24">
        <v>25</v>
      </c>
      <c r="S173" s="25">
        <f t="shared" si="27"/>
        <v>1290</v>
      </c>
    </row>
    <row r="174" spans="1:19" ht="51" x14ac:dyDescent="0.25">
      <c r="A174" s="23" t="s">
        <v>23</v>
      </c>
      <c r="B174" s="23" t="s">
        <v>526</v>
      </c>
      <c r="C174" s="23" t="s">
        <v>25</v>
      </c>
      <c r="D174" s="23" t="s">
        <v>527</v>
      </c>
      <c r="E174" s="23" t="s">
        <v>528</v>
      </c>
      <c r="F174" s="24">
        <f t="shared" si="24"/>
        <v>25</v>
      </c>
      <c r="G174" s="23" t="s">
        <v>161</v>
      </c>
      <c r="H174" s="25">
        <v>10.65</v>
      </c>
      <c r="I174" s="25">
        <v>10.65</v>
      </c>
      <c r="J174" s="26">
        <v>0.22140000000000001</v>
      </c>
      <c r="K174" s="25">
        <f t="shared" si="25"/>
        <v>13.007910000000001</v>
      </c>
      <c r="L174" s="25">
        <f t="shared" si="26"/>
        <v>325.25</v>
      </c>
      <c r="M174" s="23" t="s">
        <v>310</v>
      </c>
      <c r="N174" s="23" t="s">
        <v>301</v>
      </c>
      <c r="O174" s="23" t="s">
        <v>302</v>
      </c>
      <c r="P174" s="23" t="s">
        <v>188</v>
      </c>
      <c r="Q174" s="23" t="s">
        <v>302</v>
      </c>
      <c r="R174" s="24">
        <v>25</v>
      </c>
      <c r="S174" s="25">
        <f t="shared" si="27"/>
        <v>325.25</v>
      </c>
    </row>
    <row r="175" spans="1:19" ht="45" customHeight="1" x14ac:dyDescent="0.25">
      <c r="A175" s="23" t="s">
        <v>23</v>
      </c>
      <c r="B175" s="23" t="s">
        <v>529</v>
      </c>
      <c r="C175" s="23" t="s">
        <v>25</v>
      </c>
      <c r="D175" s="23" t="s">
        <v>530</v>
      </c>
      <c r="E175" s="23" t="s">
        <v>531</v>
      </c>
      <c r="F175" s="24">
        <f t="shared" si="24"/>
        <v>83.75</v>
      </c>
      <c r="G175" s="23" t="s">
        <v>35</v>
      </c>
      <c r="H175" s="25">
        <v>22.75</v>
      </c>
      <c r="I175" s="25">
        <v>22.75</v>
      </c>
      <c r="J175" s="26">
        <v>0.22140000000000001</v>
      </c>
      <c r="K175" s="25">
        <f t="shared" si="25"/>
        <v>27.786850000000001</v>
      </c>
      <c r="L175" s="25">
        <f t="shared" si="26"/>
        <v>2327.41</v>
      </c>
      <c r="M175" s="23" t="s">
        <v>532</v>
      </c>
      <c r="N175" s="23" t="s">
        <v>301</v>
      </c>
      <c r="O175" s="23" t="s">
        <v>302</v>
      </c>
      <c r="P175" s="23" t="s">
        <v>188</v>
      </c>
      <c r="Q175" s="23" t="s">
        <v>302</v>
      </c>
      <c r="R175" s="24">
        <v>83.75</v>
      </c>
      <c r="S175" s="25">
        <f t="shared" si="27"/>
        <v>2327.4124999999999</v>
      </c>
    </row>
    <row r="176" spans="1:19" ht="45" customHeight="1" x14ac:dyDescent="0.25">
      <c r="A176" s="23" t="s">
        <v>23</v>
      </c>
      <c r="B176" s="23" t="s">
        <v>533</v>
      </c>
      <c r="C176" s="23" t="s">
        <v>25</v>
      </c>
      <c r="D176" s="23" t="s">
        <v>534</v>
      </c>
      <c r="E176" s="23" t="s">
        <v>535</v>
      </c>
      <c r="F176" s="24">
        <f t="shared" si="24"/>
        <v>255.25</v>
      </c>
      <c r="G176" s="23" t="s">
        <v>35</v>
      </c>
      <c r="H176" s="25">
        <v>28.43</v>
      </c>
      <c r="I176" s="25">
        <v>28.43</v>
      </c>
      <c r="J176" s="26">
        <v>0.22140000000000001</v>
      </c>
      <c r="K176" s="25">
        <f t="shared" si="25"/>
        <v>34.724401999999998</v>
      </c>
      <c r="L176" s="25">
        <f t="shared" si="26"/>
        <v>8862.2800000000007</v>
      </c>
      <c r="M176" s="23" t="s">
        <v>536</v>
      </c>
      <c r="N176" s="23" t="s">
        <v>301</v>
      </c>
      <c r="O176" s="23" t="s">
        <v>302</v>
      </c>
      <c r="P176" s="23" t="s">
        <v>188</v>
      </c>
      <c r="Q176" s="23" t="s">
        <v>302</v>
      </c>
      <c r="R176" s="24">
        <v>255.25</v>
      </c>
      <c r="S176" s="25">
        <f t="shared" si="27"/>
        <v>8862.2799999999988</v>
      </c>
    </row>
    <row r="177" spans="1:19" ht="45" customHeight="1" x14ac:dyDescent="0.25">
      <c r="A177" s="23" t="s">
        <v>23</v>
      </c>
      <c r="B177" s="23" t="s">
        <v>537</v>
      </c>
      <c r="C177" s="23" t="s">
        <v>25</v>
      </c>
      <c r="D177" s="23" t="s">
        <v>538</v>
      </c>
      <c r="E177" s="23" t="s">
        <v>539</v>
      </c>
      <c r="F177" s="24">
        <f t="shared" si="24"/>
        <v>100</v>
      </c>
      <c r="G177" s="23" t="s">
        <v>35</v>
      </c>
      <c r="H177" s="25">
        <v>13.25</v>
      </c>
      <c r="I177" s="25">
        <v>13.25</v>
      </c>
      <c r="J177" s="26">
        <v>0.22140000000000001</v>
      </c>
      <c r="K177" s="25">
        <f t="shared" si="25"/>
        <v>16.18355</v>
      </c>
      <c r="L177" s="25">
        <f t="shared" si="26"/>
        <v>1618</v>
      </c>
      <c r="M177" s="23" t="s">
        <v>187</v>
      </c>
      <c r="N177" s="23" t="s">
        <v>301</v>
      </c>
      <c r="O177" s="23" t="s">
        <v>302</v>
      </c>
      <c r="P177" s="23" t="s">
        <v>188</v>
      </c>
      <c r="Q177" s="23" t="s">
        <v>302</v>
      </c>
      <c r="R177" s="24">
        <v>100</v>
      </c>
      <c r="S177" s="25">
        <f t="shared" si="27"/>
        <v>1618</v>
      </c>
    </row>
    <row r="178" spans="1:19" ht="45" customHeight="1" x14ac:dyDescent="0.25">
      <c r="A178" s="23" t="s">
        <v>23</v>
      </c>
      <c r="B178" s="23" t="s">
        <v>540</v>
      </c>
      <c r="C178" s="23" t="s">
        <v>25</v>
      </c>
      <c r="D178" s="23" t="s">
        <v>541</v>
      </c>
      <c r="E178" s="23" t="s">
        <v>542</v>
      </c>
      <c r="F178" s="24">
        <f t="shared" si="24"/>
        <v>845</v>
      </c>
      <c r="G178" s="23" t="s">
        <v>35</v>
      </c>
      <c r="H178" s="25">
        <v>39.6</v>
      </c>
      <c r="I178" s="25">
        <v>39.6</v>
      </c>
      <c r="J178" s="26">
        <v>0.22140000000000001</v>
      </c>
      <c r="K178" s="25">
        <f t="shared" si="25"/>
        <v>48.367440000000002</v>
      </c>
      <c r="L178" s="25">
        <f t="shared" si="26"/>
        <v>40872.65</v>
      </c>
      <c r="M178" s="23" t="s">
        <v>543</v>
      </c>
      <c r="N178" s="23" t="s">
        <v>301</v>
      </c>
      <c r="O178" s="23" t="s">
        <v>302</v>
      </c>
      <c r="P178" s="23" t="s">
        <v>188</v>
      </c>
      <c r="Q178" s="23" t="s">
        <v>302</v>
      </c>
      <c r="R178" s="24">
        <v>845</v>
      </c>
      <c r="S178" s="25">
        <f t="shared" si="27"/>
        <v>40872.65</v>
      </c>
    </row>
    <row r="179" spans="1:19" ht="45" customHeight="1" x14ac:dyDescent="0.25">
      <c r="A179" s="23" t="s">
        <v>23</v>
      </c>
      <c r="B179" s="23" t="s">
        <v>544</v>
      </c>
      <c r="C179" s="23" t="s">
        <v>25</v>
      </c>
      <c r="D179" s="23" t="s">
        <v>545</v>
      </c>
      <c r="E179" s="23" t="s">
        <v>546</v>
      </c>
      <c r="F179" s="24">
        <f t="shared" si="24"/>
        <v>125</v>
      </c>
      <c r="G179" s="23" t="s">
        <v>161</v>
      </c>
      <c r="H179" s="25">
        <v>595.99</v>
      </c>
      <c r="I179" s="25">
        <v>595.99</v>
      </c>
      <c r="J179" s="26">
        <v>0.22140000000000001</v>
      </c>
      <c r="K179" s="25">
        <f t="shared" si="25"/>
        <v>727.94218599999999</v>
      </c>
      <c r="L179" s="25">
        <f t="shared" si="26"/>
        <v>90992.5</v>
      </c>
      <c r="M179" s="23" t="s">
        <v>336</v>
      </c>
      <c r="N179" s="23" t="s">
        <v>301</v>
      </c>
      <c r="O179" s="23" t="s">
        <v>302</v>
      </c>
      <c r="P179" s="23" t="s">
        <v>188</v>
      </c>
      <c r="Q179" s="23" t="s">
        <v>302</v>
      </c>
      <c r="R179" s="24">
        <v>125</v>
      </c>
      <c r="S179" s="25">
        <f t="shared" si="27"/>
        <v>90992.5</v>
      </c>
    </row>
    <row r="180" spans="1:19" ht="45" customHeight="1" x14ac:dyDescent="0.25">
      <c r="A180" s="23" t="s">
        <v>23</v>
      </c>
      <c r="B180" s="23" t="s">
        <v>547</v>
      </c>
      <c r="C180" s="23" t="s">
        <v>25</v>
      </c>
      <c r="D180" s="23" t="s">
        <v>548</v>
      </c>
      <c r="E180" s="23" t="s">
        <v>549</v>
      </c>
      <c r="F180" s="24">
        <f t="shared" si="24"/>
        <v>25</v>
      </c>
      <c r="G180" s="23" t="s">
        <v>161</v>
      </c>
      <c r="H180" s="25">
        <v>49.5</v>
      </c>
      <c r="I180" s="25">
        <v>49.5</v>
      </c>
      <c r="J180" s="26">
        <v>0.22140000000000001</v>
      </c>
      <c r="K180" s="25">
        <f t="shared" si="25"/>
        <v>60.459299999999999</v>
      </c>
      <c r="L180" s="25">
        <f t="shared" si="26"/>
        <v>1511.5</v>
      </c>
      <c r="M180" s="23" t="s">
        <v>310</v>
      </c>
      <c r="N180" s="23" t="s">
        <v>301</v>
      </c>
      <c r="O180" s="23" t="s">
        <v>302</v>
      </c>
      <c r="P180" s="23" t="s">
        <v>188</v>
      </c>
      <c r="Q180" s="23" t="s">
        <v>302</v>
      </c>
      <c r="R180" s="24">
        <v>25</v>
      </c>
      <c r="S180" s="25">
        <f t="shared" si="27"/>
        <v>1511.5</v>
      </c>
    </row>
    <row r="181" spans="1:19" ht="45" customHeight="1" x14ac:dyDescent="0.25">
      <c r="A181" s="23" t="s">
        <v>23</v>
      </c>
      <c r="B181" s="23" t="s">
        <v>550</v>
      </c>
      <c r="C181" s="23" t="s">
        <v>25</v>
      </c>
      <c r="D181" s="23" t="s">
        <v>551</v>
      </c>
      <c r="E181" s="23" t="s">
        <v>552</v>
      </c>
      <c r="F181" s="24">
        <f t="shared" si="24"/>
        <v>25</v>
      </c>
      <c r="G181" s="23" t="s">
        <v>161</v>
      </c>
      <c r="H181" s="25">
        <v>19.52</v>
      </c>
      <c r="I181" s="25">
        <v>19.52</v>
      </c>
      <c r="J181" s="26">
        <v>0.22140000000000001</v>
      </c>
      <c r="K181" s="25">
        <f t="shared" si="25"/>
        <v>23.841728</v>
      </c>
      <c r="L181" s="25">
        <f t="shared" si="26"/>
        <v>596</v>
      </c>
      <c r="M181" s="23" t="s">
        <v>310</v>
      </c>
      <c r="N181" s="23" t="s">
        <v>301</v>
      </c>
      <c r="O181" s="23" t="s">
        <v>302</v>
      </c>
      <c r="P181" s="23" t="s">
        <v>188</v>
      </c>
      <c r="Q181" s="23" t="s">
        <v>302</v>
      </c>
      <c r="R181" s="24">
        <v>25</v>
      </c>
      <c r="S181" s="25">
        <f t="shared" si="27"/>
        <v>596</v>
      </c>
    </row>
    <row r="182" spans="1:19" ht="45" customHeight="1" x14ac:dyDescent="0.25">
      <c r="A182" s="23" t="s">
        <v>23</v>
      </c>
      <c r="B182" s="23" t="s">
        <v>553</v>
      </c>
      <c r="C182" s="23" t="s">
        <v>25</v>
      </c>
      <c r="D182" s="23" t="s">
        <v>554</v>
      </c>
      <c r="E182" s="23" t="s">
        <v>555</v>
      </c>
      <c r="F182" s="24">
        <f t="shared" si="24"/>
        <v>25</v>
      </c>
      <c r="G182" s="23" t="s">
        <v>161</v>
      </c>
      <c r="H182" s="25">
        <v>20.41</v>
      </c>
      <c r="I182" s="25">
        <v>20.41</v>
      </c>
      <c r="J182" s="26">
        <v>0.22140000000000001</v>
      </c>
      <c r="K182" s="25">
        <f t="shared" si="25"/>
        <v>24.928774000000001</v>
      </c>
      <c r="L182" s="25">
        <f t="shared" si="26"/>
        <v>623.25</v>
      </c>
      <c r="M182" s="23" t="s">
        <v>310</v>
      </c>
      <c r="N182" s="23" t="s">
        <v>301</v>
      </c>
      <c r="O182" s="23" t="s">
        <v>302</v>
      </c>
      <c r="P182" s="23" t="s">
        <v>188</v>
      </c>
      <c r="Q182" s="23" t="s">
        <v>302</v>
      </c>
      <c r="R182" s="24">
        <v>25</v>
      </c>
      <c r="S182" s="25">
        <f t="shared" si="27"/>
        <v>623.25</v>
      </c>
    </row>
    <row r="183" spans="1:19" ht="45" customHeight="1" x14ac:dyDescent="0.25">
      <c r="A183" s="23" t="s">
        <v>23</v>
      </c>
      <c r="B183" s="23" t="s">
        <v>556</v>
      </c>
      <c r="C183" s="23" t="s">
        <v>25</v>
      </c>
      <c r="D183" s="23" t="s">
        <v>557</v>
      </c>
      <c r="E183" s="23" t="s">
        <v>558</v>
      </c>
      <c r="F183" s="24">
        <f t="shared" si="24"/>
        <v>25</v>
      </c>
      <c r="G183" s="23" t="s">
        <v>161</v>
      </c>
      <c r="H183" s="25">
        <v>298.93</v>
      </c>
      <c r="I183" s="25">
        <v>298.93</v>
      </c>
      <c r="J183" s="26">
        <v>0.22140000000000001</v>
      </c>
      <c r="K183" s="25">
        <f t="shared" si="25"/>
        <v>365.11310200000003</v>
      </c>
      <c r="L183" s="25">
        <f t="shared" si="26"/>
        <v>9127.75</v>
      </c>
      <c r="M183" s="23" t="s">
        <v>310</v>
      </c>
      <c r="N183" s="23" t="s">
        <v>301</v>
      </c>
      <c r="O183" s="23" t="s">
        <v>302</v>
      </c>
      <c r="P183" s="23" t="s">
        <v>188</v>
      </c>
      <c r="Q183" s="23" t="s">
        <v>302</v>
      </c>
      <c r="R183" s="24">
        <v>25</v>
      </c>
      <c r="S183" s="25">
        <f t="shared" si="27"/>
        <v>9127.75</v>
      </c>
    </row>
    <row r="184" spans="1:19" ht="45" customHeight="1" x14ac:dyDescent="0.25">
      <c r="A184" s="23" t="s">
        <v>23</v>
      </c>
      <c r="B184" s="23" t="s">
        <v>559</v>
      </c>
      <c r="C184" s="23" t="s">
        <v>25</v>
      </c>
      <c r="D184" s="23" t="s">
        <v>560</v>
      </c>
      <c r="E184" s="23" t="s">
        <v>561</v>
      </c>
      <c r="F184" s="24">
        <f t="shared" si="24"/>
        <v>25</v>
      </c>
      <c r="G184" s="23" t="s">
        <v>161</v>
      </c>
      <c r="H184" s="25">
        <v>559</v>
      </c>
      <c r="I184" s="25">
        <v>559</v>
      </c>
      <c r="J184" s="26">
        <v>0.22140000000000001</v>
      </c>
      <c r="K184" s="25">
        <f t="shared" si="25"/>
        <v>682.76260000000002</v>
      </c>
      <c r="L184" s="25">
        <f t="shared" si="26"/>
        <v>17069</v>
      </c>
      <c r="M184" s="23" t="s">
        <v>310</v>
      </c>
      <c r="N184" s="23" t="s">
        <v>301</v>
      </c>
      <c r="O184" s="23" t="s">
        <v>302</v>
      </c>
      <c r="P184" s="23" t="s">
        <v>188</v>
      </c>
      <c r="Q184" s="23" t="s">
        <v>302</v>
      </c>
      <c r="R184" s="24">
        <v>25</v>
      </c>
      <c r="S184" s="25">
        <f t="shared" si="27"/>
        <v>17069</v>
      </c>
    </row>
    <row r="185" spans="1:19" ht="45" customHeight="1" x14ac:dyDescent="0.25">
      <c r="A185" s="23" t="s">
        <v>23</v>
      </c>
      <c r="B185" s="23" t="s">
        <v>562</v>
      </c>
      <c r="C185" s="23" t="s">
        <v>25</v>
      </c>
      <c r="D185" s="23" t="s">
        <v>563</v>
      </c>
      <c r="E185" s="23" t="s">
        <v>564</v>
      </c>
      <c r="F185" s="24">
        <f t="shared" si="24"/>
        <v>25</v>
      </c>
      <c r="G185" s="23" t="s">
        <v>161</v>
      </c>
      <c r="H185" s="25">
        <v>274.51</v>
      </c>
      <c r="I185" s="25">
        <v>274.51</v>
      </c>
      <c r="J185" s="26">
        <v>0.22140000000000001</v>
      </c>
      <c r="K185" s="25">
        <f t="shared" si="25"/>
        <v>335.28651400000001</v>
      </c>
      <c r="L185" s="25">
        <f t="shared" si="26"/>
        <v>8382.25</v>
      </c>
      <c r="M185" s="23" t="s">
        <v>310</v>
      </c>
      <c r="N185" s="23" t="s">
        <v>301</v>
      </c>
      <c r="O185" s="23" t="s">
        <v>302</v>
      </c>
      <c r="P185" s="23" t="s">
        <v>188</v>
      </c>
      <c r="Q185" s="23" t="s">
        <v>302</v>
      </c>
      <c r="R185" s="24">
        <v>25</v>
      </c>
      <c r="S185" s="25">
        <f t="shared" si="27"/>
        <v>8382.25</v>
      </c>
    </row>
    <row r="186" spans="1:19" ht="76.5" x14ac:dyDescent="0.25">
      <c r="A186" s="23" t="s">
        <v>23</v>
      </c>
      <c r="B186" s="23" t="s">
        <v>565</v>
      </c>
      <c r="C186" s="23" t="s">
        <v>25</v>
      </c>
      <c r="D186" s="23" t="s">
        <v>566</v>
      </c>
      <c r="E186" s="23" t="s">
        <v>567</v>
      </c>
      <c r="F186" s="24">
        <f t="shared" si="24"/>
        <v>18</v>
      </c>
      <c r="G186" s="23" t="s">
        <v>161</v>
      </c>
      <c r="H186" s="25">
        <v>434.91</v>
      </c>
      <c r="I186" s="25">
        <v>434.91</v>
      </c>
      <c r="J186" s="26">
        <v>0.22140000000000001</v>
      </c>
      <c r="K186" s="25">
        <f t="shared" si="25"/>
        <v>531.199074</v>
      </c>
      <c r="L186" s="25">
        <f t="shared" si="26"/>
        <v>9561.6</v>
      </c>
      <c r="M186" s="23" t="s">
        <v>568</v>
      </c>
      <c r="N186" s="23" t="s">
        <v>301</v>
      </c>
      <c r="O186" s="23" t="s">
        <v>302</v>
      </c>
      <c r="P186" s="23" t="s">
        <v>188</v>
      </c>
      <c r="Q186" s="23" t="s">
        <v>302</v>
      </c>
      <c r="R186" s="24">
        <v>18</v>
      </c>
      <c r="S186" s="25">
        <f t="shared" si="27"/>
        <v>9561.6</v>
      </c>
    </row>
    <row r="187" spans="1:19" ht="51" x14ac:dyDescent="0.25">
      <c r="A187" s="23" t="s">
        <v>23</v>
      </c>
      <c r="B187" s="23" t="s">
        <v>569</v>
      </c>
      <c r="C187" s="23" t="s">
        <v>25</v>
      </c>
      <c r="D187" s="23" t="s">
        <v>570</v>
      </c>
      <c r="E187" s="23" t="s">
        <v>571</v>
      </c>
      <c r="F187" s="24">
        <f t="shared" si="24"/>
        <v>25</v>
      </c>
      <c r="G187" s="23" t="s">
        <v>161</v>
      </c>
      <c r="H187" s="25">
        <v>636.48</v>
      </c>
      <c r="I187" s="25">
        <v>636.48</v>
      </c>
      <c r="J187" s="26">
        <v>0.22140000000000001</v>
      </c>
      <c r="K187" s="25">
        <f t="shared" si="25"/>
        <v>777.39667200000008</v>
      </c>
      <c r="L187" s="25">
        <f t="shared" si="26"/>
        <v>19435</v>
      </c>
      <c r="M187" s="23" t="s">
        <v>310</v>
      </c>
      <c r="N187" s="23" t="s">
        <v>301</v>
      </c>
      <c r="O187" s="23" t="s">
        <v>302</v>
      </c>
      <c r="P187" s="23" t="s">
        <v>188</v>
      </c>
      <c r="Q187" s="23" t="s">
        <v>302</v>
      </c>
      <c r="R187" s="24">
        <v>25</v>
      </c>
      <c r="S187" s="25">
        <f t="shared" si="27"/>
        <v>19435</v>
      </c>
    </row>
    <row r="188" spans="1:19" ht="45" customHeight="1" x14ac:dyDescent="0.25">
      <c r="A188" s="23" t="s">
        <v>23</v>
      </c>
      <c r="B188" s="23" t="s">
        <v>572</v>
      </c>
      <c r="C188" s="23" t="s">
        <v>25</v>
      </c>
      <c r="D188" s="23" t="s">
        <v>573</v>
      </c>
      <c r="E188" s="23" t="s">
        <v>574</v>
      </c>
      <c r="F188" s="24">
        <f t="shared" si="24"/>
        <v>25</v>
      </c>
      <c r="G188" s="23" t="s">
        <v>161</v>
      </c>
      <c r="H188" s="25">
        <v>103.37</v>
      </c>
      <c r="I188" s="25">
        <v>103.37</v>
      </c>
      <c r="J188" s="26">
        <v>0.22140000000000001</v>
      </c>
      <c r="K188" s="25">
        <f t="shared" si="25"/>
        <v>126.25611800000001</v>
      </c>
      <c r="L188" s="25">
        <f t="shared" si="26"/>
        <v>3156.5</v>
      </c>
      <c r="M188" s="23" t="s">
        <v>310</v>
      </c>
      <c r="N188" s="23" t="s">
        <v>301</v>
      </c>
      <c r="O188" s="23" t="s">
        <v>302</v>
      </c>
      <c r="P188" s="23" t="s">
        <v>188</v>
      </c>
      <c r="Q188" s="23" t="s">
        <v>302</v>
      </c>
      <c r="R188" s="24">
        <v>25</v>
      </c>
      <c r="S188" s="25">
        <f t="shared" si="27"/>
        <v>3156.5</v>
      </c>
    </row>
    <row r="189" spans="1:19" ht="45" customHeight="1" x14ac:dyDescent="0.25">
      <c r="A189" s="23" t="s">
        <v>23</v>
      </c>
      <c r="B189" s="23" t="s">
        <v>575</v>
      </c>
      <c r="C189" s="23" t="s">
        <v>25</v>
      </c>
      <c r="D189" s="23" t="s">
        <v>576</v>
      </c>
      <c r="E189" s="23" t="s">
        <v>577</v>
      </c>
      <c r="F189" s="24">
        <f t="shared" si="24"/>
        <v>25</v>
      </c>
      <c r="G189" s="23" t="s">
        <v>161</v>
      </c>
      <c r="H189" s="25">
        <v>150.44</v>
      </c>
      <c r="I189" s="25">
        <v>150.44</v>
      </c>
      <c r="J189" s="26">
        <v>0.22140000000000001</v>
      </c>
      <c r="K189" s="25">
        <f t="shared" si="25"/>
        <v>183.74741599999999</v>
      </c>
      <c r="L189" s="25">
        <f t="shared" si="26"/>
        <v>4593.75</v>
      </c>
      <c r="M189" s="23" t="s">
        <v>310</v>
      </c>
      <c r="N189" s="23" t="s">
        <v>301</v>
      </c>
      <c r="O189" s="23" t="s">
        <v>302</v>
      </c>
      <c r="P189" s="23" t="s">
        <v>188</v>
      </c>
      <c r="Q189" s="23" t="s">
        <v>302</v>
      </c>
      <c r="R189" s="24">
        <v>25</v>
      </c>
      <c r="S189" s="25">
        <f t="shared" si="27"/>
        <v>4593.75</v>
      </c>
    </row>
    <row r="190" spans="1:19" ht="45" customHeight="1" x14ac:dyDescent="0.25">
      <c r="A190" s="17" t="s">
        <v>19</v>
      </c>
      <c r="B190" s="17" t="s">
        <v>578</v>
      </c>
      <c r="C190" s="17" t="s">
        <v>21</v>
      </c>
      <c r="D190" s="17" t="s">
        <v>21</v>
      </c>
      <c r="E190" s="17" t="s">
        <v>579</v>
      </c>
      <c r="F190" s="17" t="s">
        <v>21</v>
      </c>
      <c r="G190" s="17" t="s">
        <v>21</v>
      </c>
      <c r="H190" s="17" t="s">
        <v>21</v>
      </c>
      <c r="I190" s="17" t="s">
        <v>21</v>
      </c>
      <c r="J190" s="17" t="s">
        <v>21</v>
      </c>
      <c r="K190" s="17" t="s">
        <v>21</v>
      </c>
      <c r="L190" s="22">
        <f>ROUND(L191,2)+ROUND(L192,2)+ROUND(L193,2)+ROUND(L194,2)+ROUND(L195,2)+ROUND(L196,2)+ROUND(L197,2)+ROUND(L198,2)+ROUND(L199,2)</f>
        <v>14968.709999999997</v>
      </c>
      <c r="M190" s="17" t="s">
        <v>21</v>
      </c>
      <c r="N190" s="17" t="s">
        <v>21</v>
      </c>
      <c r="O190" s="17" t="s">
        <v>21</v>
      </c>
      <c r="P190" s="17" t="s">
        <v>21</v>
      </c>
      <c r="Q190" s="17" t="s">
        <v>21</v>
      </c>
      <c r="R190" s="17" t="s">
        <v>21</v>
      </c>
      <c r="S190" s="17" t="s">
        <v>21</v>
      </c>
    </row>
    <row r="191" spans="1:19" ht="45" customHeight="1" x14ac:dyDescent="0.25">
      <c r="A191" s="23" t="s">
        <v>23</v>
      </c>
      <c r="B191" s="23" t="s">
        <v>580</v>
      </c>
      <c r="C191" s="23" t="s">
        <v>25</v>
      </c>
      <c r="D191" s="23" t="s">
        <v>581</v>
      </c>
      <c r="E191" s="23" t="s">
        <v>582</v>
      </c>
      <c r="F191" s="24">
        <f t="shared" ref="F191:F199" si="28">R191</f>
        <v>25</v>
      </c>
      <c r="G191" s="23" t="s">
        <v>161</v>
      </c>
      <c r="H191" s="25">
        <v>6.67</v>
      </c>
      <c r="I191" s="25">
        <v>6.67</v>
      </c>
      <c r="J191" s="26">
        <v>0.22140000000000001</v>
      </c>
      <c r="K191" s="25">
        <f t="shared" ref="K191:K199" si="29">ROUND(I191,2)+(ROUND(I191,2)*J191)</f>
        <v>8.1467379999999991</v>
      </c>
      <c r="L191" s="25">
        <f t="shared" ref="L191:L199" si="30">ROUND(S191,2)</f>
        <v>203.75</v>
      </c>
      <c r="M191" s="23" t="s">
        <v>310</v>
      </c>
      <c r="N191" s="23" t="s">
        <v>578</v>
      </c>
      <c r="O191" s="23" t="s">
        <v>579</v>
      </c>
      <c r="P191" s="23" t="s">
        <v>20</v>
      </c>
      <c r="Q191" s="23" t="s">
        <v>29</v>
      </c>
      <c r="R191" s="24">
        <v>25</v>
      </c>
      <c r="S191" s="25">
        <f t="shared" ref="S191:S199" si="31">ROUND(K191,2)*R191</f>
        <v>203.75</v>
      </c>
    </row>
    <row r="192" spans="1:19" ht="45" customHeight="1" x14ac:dyDescent="0.25">
      <c r="A192" s="23" t="s">
        <v>23</v>
      </c>
      <c r="B192" s="23" t="s">
        <v>583</v>
      </c>
      <c r="C192" s="23" t="s">
        <v>25</v>
      </c>
      <c r="D192" s="23" t="s">
        <v>584</v>
      </c>
      <c r="E192" s="23" t="s">
        <v>585</v>
      </c>
      <c r="F192" s="24">
        <f t="shared" si="28"/>
        <v>18</v>
      </c>
      <c r="G192" s="23" t="s">
        <v>28</v>
      </c>
      <c r="H192" s="25">
        <v>17.850000000000001</v>
      </c>
      <c r="I192" s="25">
        <v>17.850000000000001</v>
      </c>
      <c r="J192" s="26">
        <v>0.22140000000000001</v>
      </c>
      <c r="K192" s="25">
        <f t="shared" si="29"/>
        <v>21.801990000000004</v>
      </c>
      <c r="L192" s="25">
        <f t="shared" si="30"/>
        <v>392.4</v>
      </c>
      <c r="M192" s="23" t="s">
        <v>568</v>
      </c>
      <c r="N192" s="23" t="s">
        <v>301</v>
      </c>
      <c r="O192" s="23" t="s">
        <v>302</v>
      </c>
      <c r="P192" s="23" t="s">
        <v>267</v>
      </c>
      <c r="Q192" s="23" t="s">
        <v>579</v>
      </c>
      <c r="R192" s="24">
        <v>18</v>
      </c>
      <c r="S192" s="25">
        <f t="shared" si="31"/>
        <v>392.40000000000003</v>
      </c>
    </row>
    <row r="193" spans="1:19" ht="45" customHeight="1" x14ac:dyDescent="0.25">
      <c r="A193" s="23" t="s">
        <v>23</v>
      </c>
      <c r="B193" s="23" t="s">
        <v>586</v>
      </c>
      <c r="C193" s="23" t="s">
        <v>25</v>
      </c>
      <c r="D193" s="23" t="s">
        <v>587</v>
      </c>
      <c r="E193" s="23" t="s">
        <v>588</v>
      </c>
      <c r="F193" s="24">
        <f t="shared" si="28"/>
        <v>403.75</v>
      </c>
      <c r="G193" s="23" t="s">
        <v>28</v>
      </c>
      <c r="H193" s="25">
        <v>3.73</v>
      </c>
      <c r="I193" s="25">
        <v>3.73</v>
      </c>
      <c r="J193" s="26">
        <v>0.22140000000000001</v>
      </c>
      <c r="K193" s="25">
        <f t="shared" si="29"/>
        <v>4.555822</v>
      </c>
      <c r="L193" s="25">
        <f t="shared" si="30"/>
        <v>1841.1</v>
      </c>
      <c r="M193" s="23" t="s">
        <v>284</v>
      </c>
      <c r="N193" s="23" t="s">
        <v>578</v>
      </c>
      <c r="O193" s="23" t="s">
        <v>579</v>
      </c>
      <c r="P193" s="23" t="s">
        <v>267</v>
      </c>
      <c r="Q193" s="23" t="s">
        <v>579</v>
      </c>
      <c r="R193" s="24">
        <v>403.75</v>
      </c>
      <c r="S193" s="25">
        <f t="shared" si="31"/>
        <v>1841.1</v>
      </c>
    </row>
    <row r="194" spans="1:19" ht="45" customHeight="1" x14ac:dyDescent="0.25">
      <c r="A194" s="23" t="s">
        <v>23</v>
      </c>
      <c r="B194" s="23" t="s">
        <v>589</v>
      </c>
      <c r="C194" s="23" t="s">
        <v>25</v>
      </c>
      <c r="D194" s="23" t="s">
        <v>590</v>
      </c>
      <c r="E194" s="23" t="s">
        <v>591</v>
      </c>
      <c r="F194" s="24">
        <f t="shared" si="28"/>
        <v>897.5</v>
      </c>
      <c r="G194" s="23" t="s">
        <v>28</v>
      </c>
      <c r="H194" s="25">
        <v>1.63</v>
      </c>
      <c r="I194" s="25">
        <v>1.63</v>
      </c>
      <c r="J194" s="26">
        <v>0.22140000000000001</v>
      </c>
      <c r="K194" s="25">
        <f t="shared" si="29"/>
        <v>1.9908819999999998</v>
      </c>
      <c r="L194" s="25">
        <f t="shared" si="30"/>
        <v>1786.03</v>
      </c>
      <c r="M194" s="23" t="s">
        <v>238</v>
      </c>
      <c r="N194" s="23" t="s">
        <v>578</v>
      </c>
      <c r="O194" s="23" t="s">
        <v>579</v>
      </c>
      <c r="P194" s="23" t="s">
        <v>267</v>
      </c>
      <c r="Q194" s="23" t="s">
        <v>579</v>
      </c>
      <c r="R194" s="24">
        <v>897.5</v>
      </c>
      <c r="S194" s="25">
        <f t="shared" si="31"/>
        <v>1786.0250000000001</v>
      </c>
    </row>
    <row r="195" spans="1:19" ht="45" customHeight="1" x14ac:dyDescent="0.25">
      <c r="A195" s="23" t="s">
        <v>23</v>
      </c>
      <c r="B195" s="23" t="s">
        <v>592</v>
      </c>
      <c r="C195" s="23" t="s">
        <v>25</v>
      </c>
      <c r="D195" s="23" t="s">
        <v>593</v>
      </c>
      <c r="E195" s="23" t="s">
        <v>594</v>
      </c>
      <c r="F195" s="24">
        <f t="shared" si="28"/>
        <v>100</v>
      </c>
      <c r="G195" s="23" t="s">
        <v>28</v>
      </c>
      <c r="H195" s="25">
        <v>3.55</v>
      </c>
      <c r="I195" s="25">
        <v>3.55</v>
      </c>
      <c r="J195" s="26">
        <v>0.22140000000000001</v>
      </c>
      <c r="K195" s="25">
        <f t="shared" si="29"/>
        <v>4.3359699999999997</v>
      </c>
      <c r="L195" s="25">
        <f t="shared" si="30"/>
        <v>434</v>
      </c>
      <c r="M195" s="23" t="s">
        <v>187</v>
      </c>
      <c r="N195" s="23" t="s">
        <v>578</v>
      </c>
      <c r="O195" s="23" t="s">
        <v>579</v>
      </c>
      <c r="P195" s="23" t="s">
        <v>267</v>
      </c>
      <c r="Q195" s="23" t="s">
        <v>579</v>
      </c>
      <c r="R195" s="24">
        <v>100</v>
      </c>
      <c r="S195" s="25">
        <f t="shared" si="31"/>
        <v>434</v>
      </c>
    </row>
    <row r="196" spans="1:19" ht="45" customHeight="1" x14ac:dyDescent="0.25">
      <c r="A196" s="23" t="s">
        <v>23</v>
      </c>
      <c r="B196" s="23" t="s">
        <v>595</v>
      </c>
      <c r="C196" s="23" t="s">
        <v>25</v>
      </c>
      <c r="D196" s="23" t="s">
        <v>596</v>
      </c>
      <c r="E196" s="23" t="s">
        <v>597</v>
      </c>
      <c r="F196" s="24">
        <f t="shared" si="28"/>
        <v>1186.5</v>
      </c>
      <c r="G196" s="23" t="s">
        <v>28</v>
      </c>
      <c r="H196" s="25">
        <v>5.71</v>
      </c>
      <c r="I196" s="25">
        <v>5.71</v>
      </c>
      <c r="J196" s="26">
        <v>0.22140000000000001</v>
      </c>
      <c r="K196" s="25">
        <f t="shared" si="29"/>
        <v>6.9741939999999998</v>
      </c>
      <c r="L196" s="25">
        <f t="shared" si="30"/>
        <v>8269.91</v>
      </c>
      <c r="M196" s="23" t="s">
        <v>598</v>
      </c>
      <c r="N196" s="23" t="s">
        <v>578</v>
      </c>
      <c r="O196" s="23" t="s">
        <v>579</v>
      </c>
      <c r="P196" s="23" t="s">
        <v>267</v>
      </c>
      <c r="Q196" s="23" t="s">
        <v>579</v>
      </c>
      <c r="R196" s="24">
        <v>1186.5</v>
      </c>
      <c r="S196" s="25">
        <f t="shared" si="31"/>
        <v>8269.9049999999988</v>
      </c>
    </row>
    <row r="197" spans="1:19" ht="45" customHeight="1" x14ac:dyDescent="0.25">
      <c r="A197" s="23" t="s">
        <v>23</v>
      </c>
      <c r="B197" s="23" t="s">
        <v>599</v>
      </c>
      <c r="C197" s="23" t="s">
        <v>25</v>
      </c>
      <c r="D197" s="23" t="s">
        <v>600</v>
      </c>
      <c r="E197" s="23" t="s">
        <v>601</v>
      </c>
      <c r="F197" s="24">
        <f t="shared" si="28"/>
        <v>420</v>
      </c>
      <c r="G197" s="23" t="s">
        <v>28</v>
      </c>
      <c r="H197" s="25">
        <v>1.06</v>
      </c>
      <c r="I197" s="25">
        <v>1.06</v>
      </c>
      <c r="J197" s="26">
        <v>0.22140000000000001</v>
      </c>
      <c r="K197" s="25">
        <f t="shared" si="29"/>
        <v>1.2946840000000002</v>
      </c>
      <c r="L197" s="25">
        <f t="shared" si="30"/>
        <v>541.79999999999995</v>
      </c>
      <c r="M197" s="23" t="s">
        <v>272</v>
      </c>
      <c r="N197" s="23" t="s">
        <v>578</v>
      </c>
      <c r="O197" s="23" t="s">
        <v>579</v>
      </c>
      <c r="P197" s="23" t="s">
        <v>267</v>
      </c>
      <c r="Q197" s="23" t="s">
        <v>579</v>
      </c>
      <c r="R197" s="24">
        <v>420</v>
      </c>
      <c r="S197" s="25">
        <f t="shared" si="31"/>
        <v>541.80000000000007</v>
      </c>
    </row>
    <row r="198" spans="1:19" ht="45" customHeight="1" x14ac:dyDescent="0.25">
      <c r="A198" s="23" t="s">
        <v>23</v>
      </c>
      <c r="B198" s="23" t="s">
        <v>602</v>
      </c>
      <c r="C198" s="23" t="s">
        <v>25</v>
      </c>
      <c r="D198" s="23" t="s">
        <v>603</v>
      </c>
      <c r="E198" s="23" t="s">
        <v>604</v>
      </c>
      <c r="F198" s="24">
        <f t="shared" si="28"/>
        <v>398</v>
      </c>
      <c r="G198" s="23" t="s">
        <v>28</v>
      </c>
      <c r="H198" s="25">
        <v>1.75</v>
      </c>
      <c r="I198" s="25">
        <v>1.75</v>
      </c>
      <c r="J198" s="26">
        <v>0.22140000000000001</v>
      </c>
      <c r="K198" s="25">
        <f t="shared" si="29"/>
        <v>2.1374499999999999</v>
      </c>
      <c r="L198" s="25">
        <f t="shared" si="30"/>
        <v>851.72</v>
      </c>
      <c r="M198" s="23" t="s">
        <v>605</v>
      </c>
      <c r="N198" s="23" t="s">
        <v>578</v>
      </c>
      <c r="O198" s="23" t="s">
        <v>579</v>
      </c>
      <c r="P198" s="23" t="s">
        <v>267</v>
      </c>
      <c r="Q198" s="23" t="s">
        <v>579</v>
      </c>
      <c r="R198" s="24">
        <v>398</v>
      </c>
      <c r="S198" s="25">
        <f t="shared" si="31"/>
        <v>851.72</v>
      </c>
    </row>
    <row r="199" spans="1:19" ht="45" customHeight="1" x14ac:dyDescent="0.25">
      <c r="A199" s="23" t="s">
        <v>23</v>
      </c>
      <c r="B199" s="23" t="s">
        <v>606</v>
      </c>
      <c r="C199" s="23" t="s">
        <v>25</v>
      </c>
      <c r="D199" s="23" t="s">
        <v>607</v>
      </c>
      <c r="E199" s="23" t="s">
        <v>608</v>
      </c>
      <c r="F199" s="24">
        <f t="shared" si="28"/>
        <v>50</v>
      </c>
      <c r="G199" s="23" t="s">
        <v>161</v>
      </c>
      <c r="H199" s="25">
        <v>10.61</v>
      </c>
      <c r="I199" s="25">
        <v>10.61</v>
      </c>
      <c r="J199" s="26">
        <v>0.22140000000000001</v>
      </c>
      <c r="K199" s="25">
        <f t="shared" si="29"/>
        <v>12.959054</v>
      </c>
      <c r="L199" s="25">
        <f t="shared" si="30"/>
        <v>648</v>
      </c>
      <c r="M199" s="23" t="s">
        <v>306</v>
      </c>
      <c r="N199" s="23" t="s">
        <v>578</v>
      </c>
      <c r="O199" s="23" t="s">
        <v>579</v>
      </c>
      <c r="P199" s="23" t="s">
        <v>267</v>
      </c>
      <c r="Q199" s="23" t="s">
        <v>579</v>
      </c>
      <c r="R199" s="24">
        <v>50</v>
      </c>
      <c r="S199" s="25">
        <f t="shared" si="31"/>
        <v>648</v>
      </c>
    </row>
    <row r="200" spans="1:19" ht="45" customHeight="1" x14ac:dyDescent="0.25">
      <c r="A200" s="38" t="s">
        <v>627</v>
      </c>
      <c r="B200" s="38"/>
      <c r="C200" s="38"/>
      <c r="D200" s="38"/>
      <c r="E200" s="38"/>
      <c r="F200" s="38"/>
      <c r="G200" s="45" t="s">
        <v>635</v>
      </c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7"/>
      <c r="S200" s="22">
        <f>L10+L12+L14+L27+L48+L65+L72+L95+L104+L190-0.04-0.02</f>
        <v>3342646.5399999996</v>
      </c>
    </row>
    <row r="201" spans="1:19" ht="45" customHeight="1" x14ac:dyDescent="0.25">
      <c r="A201" s="27" t="s">
        <v>21</v>
      </c>
      <c r="B201" s="27" t="s">
        <v>21</v>
      </c>
      <c r="C201" s="27" t="s">
        <v>21</v>
      </c>
      <c r="D201" s="27" t="s">
        <v>21</v>
      </c>
      <c r="E201" s="27" t="s">
        <v>21</v>
      </c>
      <c r="F201" s="27" t="s">
        <v>21</v>
      </c>
      <c r="G201" s="28" t="s">
        <v>21</v>
      </c>
      <c r="H201" s="27" t="s">
        <v>21</v>
      </c>
      <c r="I201" s="27" t="s">
        <v>21</v>
      </c>
      <c r="J201" s="27" t="s">
        <v>21</v>
      </c>
      <c r="K201" s="27" t="s">
        <v>21</v>
      </c>
      <c r="L201" s="27" t="s">
        <v>21</v>
      </c>
      <c r="M201" s="27" t="s">
        <v>21</v>
      </c>
      <c r="N201" s="27" t="s">
        <v>21</v>
      </c>
      <c r="O201" s="27" t="s">
        <v>21</v>
      </c>
      <c r="P201" s="27" t="s">
        <v>21</v>
      </c>
      <c r="Q201" s="27" t="s">
        <v>21</v>
      </c>
      <c r="R201" s="27"/>
      <c r="S201" s="29"/>
    </row>
    <row r="202" spans="1:19" ht="25.5" x14ac:dyDescent="0.35">
      <c r="A202" s="30"/>
      <c r="B202" s="30"/>
      <c r="C202" s="30"/>
      <c r="D202" s="30"/>
      <c r="E202" s="32" t="s">
        <v>620</v>
      </c>
      <c r="F202" s="32"/>
      <c r="G202" s="30"/>
      <c r="H202" s="30"/>
      <c r="I202" s="30"/>
      <c r="J202" s="30"/>
      <c r="K202" s="32" t="s">
        <v>624</v>
      </c>
      <c r="L202" s="32"/>
      <c r="M202" s="30"/>
      <c r="N202" s="30"/>
      <c r="O202" s="30"/>
      <c r="P202" s="30"/>
      <c r="Q202" s="30"/>
      <c r="R202" s="30"/>
      <c r="S202" s="30"/>
    </row>
    <row r="203" spans="1:19" ht="25.5" x14ac:dyDescent="0.35">
      <c r="A203" s="30"/>
      <c r="B203" s="30"/>
      <c r="C203" s="30"/>
      <c r="D203" s="30"/>
      <c r="E203" s="43" t="s">
        <v>621</v>
      </c>
      <c r="F203" s="43"/>
      <c r="G203" s="30"/>
      <c r="H203" s="30"/>
      <c r="I203" s="30"/>
      <c r="J203" s="30"/>
      <c r="K203" s="43" t="s">
        <v>625</v>
      </c>
      <c r="L203" s="43"/>
      <c r="M203" s="30"/>
      <c r="N203" s="30"/>
      <c r="O203" s="30"/>
      <c r="P203" s="30"/>
      <c r="Q203" s="30"/>
      <c r="R203" s="30"/>
      <c r="S203" s="30"/>
    </row>
    <row r="204" spans="1:19" ht="25.5" x14ac:dyDescent="0.35">
      <c r="A204" s="30"/>
      <c r="B204" s="30"/>
      <c r="C204" s="30"/>
      <c r="D204" s="30"/>
      <c r="E204" s="43" t="s">
        <v>622</v>
      </c>
      <c r="F204" s="43"/>
      <c r="G204" s="30"/>
      <c r="H204" s="30"/>
      <c r="I204" s="30"/>
      <c r="J204" s="30"/>
      <c r="K204" s="43"/>
      <c r="L204" s="43"/>
      <c r="M204" s="30"/>
      <c r="N204" s="30"/>
      <c r="O204" s="30"/>
      <c r="P204" s="30"/>
      <c r="Q204" s="30"/>
      <c r="R204" s="30"/>
      <c r="S204" s="30"/>
    </row>
    <row r="205" spans="1:19" ht="25.5" x14ac:dyDescent="0.35">
      <c r="A205" s="30"/>
      <c r="B205" s="30"/>
      <c r="C205" s="30"/>
      <c r="D205" s="30"/>
      <c r="E205" s="43" t="s">
        <v>623</v>
      </c>
      <c r="F205" s="43"/>
      <c r="G205" s="30"/>
      <c r="H205" s="30"/>
      <c r="I205" s="30"/>
      <c r="J205" s="30"/>
      <c r="K205" s="43"/>
      <c r="L205" s="43"/>
      <c r="M205" s="30"/>
      <c r="N205" s="30"/>
      <c r="O205" s="30"/>
      <c r="P205" s="30"/>
      <c r="Q205" s="30"/>
      <c r="R205" s="30"/>
      <c r="S205" s="30"/>
    </row>
    <row r="206" spans="1:19" ht="26.25" x14ac:dyDescent="0.4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</row>
    <row r="207" spans="1:19" ht="26.25" x14ac:dyDescent="0.4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</row>
  </sheetData>
  <mergeCells count="289">
    <mergeCell ref="G200:R200"/>
    <mergeCell ref="M28:M29"/>
    <mergeCell ref="N28:N29"/>
    <mergeCell ref="O28:O29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N30:N31"/>
    <mergeCell ref="O30:O31"/>
    <mergeCell ref="A28:A29"/>
    <mergeCell ref="B28:B29"/>
    <mergeCell ref="C28:C29"/>
    <mergeCell ref="D28:D29"/>
    <mergeCell ref="E28:E29"/>
    <mergeCell ref="F28:F29"/>
    <mergeCell ref="D32:D33"/>
    <mergeCell ref="E32:E33"/>
    <mergeCell ref="F32:F33"/>
    <mergeCell ref="G32:G33"/>
    <mergeCell ref="H32:H33"/>
    <mergeCell ref="I32:I33"/>
    <mergeCell ref="J28:J29"/>
    <mergeCell ref="K28:K29"/>
    <mergeCell ref="L28:L29"/>
    <mergeCell ref="G28:G29"/>
    <mergeCell ref="H28:H29"/>
    <mergeCell ref="I28:I29"/>
    <mergeCell ref="J32:J33"/>
    <mergeCell ref="K32:K33"/>
    <mergeCell ref="L32:L33"/>
    <mergeCell ref="M32:M33"/>
    <mergeCell ref="N32:N33"/>
    <mergeCell ref="O32:O33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A32:A33"/>
    <mergeCell ref="B32:B33"/>
    <mergeCell ref="C32:C33"/>
    <mergeCell ref="M36:M37"/>
    <mergeCell ref="N36:N37"/>
    <mergeCell ref="O36:O37"/>
    <mergeCell ref="A38:A39"/>
    <mergeCell ref="B38:B39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A36:A37"/>
    <mergeCell ref="B36:B37"/>
    <mergeCell ref="C36:C37"/>
    <mergeCell ref="D36:D37"/>
    <mergeCell ref="E36:E37"/>
    <mergeCell ref="F36:F37"/>
    <mergeCell ref="G40:G41"/>
    <mergeCell ref="H40:H41"/>
    <mergeCell ref="I40:I41"/>
    <mergeCell ref="J36:J37"/>
    <mergeCell ref="K36:K37"/>
    <mergeCell ref="L36:L37"/>
    <mergeCell ref="G36:G37"/>
    <mergeCell ref="H36:H37"/>
    <mergeCell ref="I36:I37"/>
    <mergeCell ref="J40:J41"/>
    <mergeCell ref="K40:K41"/>
    <mergeCell ref="L40:L41"/>
    <mergeCell ref="M40:M41"/>
    <mergeCell ref="N40:N41"/>
    <mergeCell ref="O40:O41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K42:K43"/>
    <mergeCell ref="L42:L43"/>
    <mergeCell ref="M42:M43"/>
    <mergeCell ref="N42:N43"/>
    <mergeCell ref="O42:O43"/>
    <mergeCell ref="A40:A41"/>
    <mergeCell ref="B40:B41"/>
    <mergeCell ref="C40:C41"/>
    <mergeCell ref="D40:D41"/>
    <mergeCell ref="E40:E41"/>
    <mergeCell ref="F40:F41"/>
    <mergeCell ref="M44:M45"/>
    <mergeCell ref="N44:N45"/>
    <mergeCell ref="O44:O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L46:L47"/>
    <mergeCell ref="M46:M47"/>
    <mergeCell ref="N46:N47"/>
    <mergeCell ref="O46:O47"/>
    <mergeCell ref="A44:A45"/>
    <mergeCell ref="B44:B45"/>
    <mergeCell ref="C44:C45"/>
    <mergeCell ref="D44:D45"/>
    <mergeCell ref="E44:E45"/>
    <mergeCell ref="F44:F45"/>
    <mergeCell ref="G49:G50"/>
    <mergeCell ref="H49:H50"/>
    <mergeCell ref="I49:I50"/>
    <mergeCell ref="J44:J45"/>
    <mergeCell ref="K44:K45"/>
    <mergeCell ref="L44:L45"/>
    <mergeCell ref="G44:G45"/>
    <mergeCell ref="H44:H45"/>
    <mergeCell ref="I44:I45"/>
    <mergeCell ref="J49:J50"/>
    <mergeCell ref="K49:K50"/>
    <mergeCell ref="L49:L50"/>
    <mergeCell ref="M49:M50"/>
    <mergeCell ref="N49:N50"/>
    <mergeCell ref="O49:O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N51:N52"/>
    <mergeCell ref="O51:O52"/>
    <mergeCell ref="A49:A50"/>
    <mergeCell ref="B49:B50"/>
    <mergeCell ref="C49:C50"/>
    <mergeCell ref="D49:D50"/>
    <mergeCell ref="E49:E50"/>
    <mergeCell ref="F49:F50"/>
    <mergeCell ref="M53:M54"/>
    <mergeCell ref="N53:N54"/>
    <mergeCell ref="O53:O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N55:N56"/>
    <mergeCell ref="O55:O56"/>
    <mergeCell ref="A53:A54"/>
    <mergeCell ref="B53:B54"/>
    <mergeCell ref="C53:C54"/>
    <mergeCell ref="D53:D54"/>
    <mergeCell ref="E53:E54"/>
    <mergeCell ref="F53:F54"/>
    <mergeCell ref="G57:G58"/>
    <mergeCell ref="H57:H58"/>
    <mergeCell ref="I57:I58"/>
    <mergeCell ref="J53:J54"/>
    <mergeCell ref="K53:K54"/>
    <mergeCell ref="L53:L54"/>
    <mergeCell ref="G53:G54"/>
    <mergeCell ref="H53:H54"/>
    <mergeCell ref="I53:I54"/>
    <mergeCell ref="J57:J58"/>
    <mergeCell ref="K57:K58"/>
    <mergeCell ref="L57:L58"/>
    <mergeCell ref="M57:M58"/>
    <mergeCell ref="N57:N58"/>
    <mergeCell ref="O57:O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N59:N60"/>
    <mergeCell ref="O59:O60"/>
    <mergeCell ref="A57:A58"/>
    <mergeCell ref="B57:B58"/>
    <mergeCell ref="C57:C58"/>
    <mergeCell ref="D57:D58"/>
    <mergeCell ref="E57:E58"/>
    <mergeCell ref="F57:F58"/>
    <mergeCell ref="E203:F203"/>
    <mergeCell ref="E204:F204"/>
    <mergeCell ref="E205:F205"/>
    <mergeCell ref="K203:L203"/>
    <mergeCell ref="K204:L204"/>
    <mergeCell ref="K205:L205"/>
    <mergeCell ref="P6:S6"/>
    <mergeCell ref="J61:J62"/>
    <mergeCell ref="K61:K62"/>
    <mergeCell ref="L61:L62"/>
    <mergeCell ref="M61:M62"/>
    <mergeCell ref="N61:N62"/>
    <mergeCell ref="O61:O62"/>
    <mergeCell ref="E63:E64"/>
    <mergeCell ref="F63:F64"/>
    <mergeCell ref="G63:G64"/>
    <mergeCell ref="H63:H64"/>
    <mergeCell ref="I63:I64"/>
    <mergeCell ref="J63:J64"/>
    <mergeCell ref="K63:K64"/>
    <mergeCell ref="L63:L64"/>
    <mergeCell ref="M63:M64"/>
    <mergeCell ref="N63:N64"/>
    <mergeCell ref="O63:O64"/>
    <mergeCell ref="K202:L202"/>
    <mergeCell ref="A1:S1"/>
    <mergeCell ref="A2:S2"/>
    <mergeCell ref="A4:N5"/>
    <mergeCell ref="A6:O6"/>
    <mergeCell ref="A7:O7"/>
    <mergeCell ref="A8:O8"/>
    <mergeCell ref="O4:S5"/>
    <mergeCell ref="A3:S3"/>
    <mergeCell ref="A200:F200"/>
    <mergeCell ref="E202:F202"/>
    <mergeCell ref="A63:A64"/>
    <mergeCell ref="B63:B64"/>
    <mergeCell ref="C63:C64"/>
    <mergeCell ref="D63:D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</mergeCells>
  <pageMargins left="0.23622047244094491" right="0.23622047244094491" top="0.74803149606299213" bottom="0.74803149606299213" header="0.31496062992125984" footer="0.31496062992125984"/>
  <pageSetup paperSize="9" scale="10" fitToWidth="0" orientation="portrait" r:id="rId1"/>
  <rowBreaks count="1" manualBreakCount="1">
    <brk id="140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0"/>
  <sheetViews>
    <sheetView view="pageBreakPreview" topLeftCell="A4" zoomScale="60" zoomScaleNormal="100" workbookViewId="0">
      <selection activeCell="E7" sqref="E7"/>
    </sheetView>
  </sheetViews>
  <sheetFormatPr defaultRowHeight="15" x14ac:dyDescent="0.25"/>
  <cols>
    <col min="1" max="1" width="15" customWidth="1"/>
    <col min="2" max="2" width="50" customWidth="1"/>
    <col min="3" max="3" width="20" customWidth="1"/>
    <col min="4" max="4" width="50" customWidth="1"/>
    <col min="5" max="5" width="45.5703125" bestFit="1" customWidth="1"/>
    <col min="6" max="6" width="14.7109375" bestFit="1" customWidth="1"/>
  </cols>
  <sheetData>
    <row r="1" spans="1:5" ht="72.75" customHeight="1" x14ac:dyDescent="0.25">
      <c r="A1" s="48"/>
      <c r="B1" s="48"/>
      <c r="C1" s="48"/>
      <c r="D1" s="48"/>
      <c r="E1" s="48"/>
    </row>
    <row r="2" spans="1:5" x14ac:dyDescent="0.25">
      <c r="A2" s="49"/>
      <c r="B2" s="50"/>
      <c r="C2" s="50"/>
      <c r="D2" s="50"/>
      <c r="E2" s="51"/>
    </row>
    <row r="3" spans="1:5" x14ac:dyDescent="0.25">
      <c r="A3" s="52" t="s">
        <v>628</v>
      </c>
      <c r="B3" s="52"/>
      <c r="C3" s="52"/>
      <c r="D3" s="52"/>
      <c r="E3" s="52"/>
    </row>
    <row r="4" spans="1:5" x14ac:dyDescent="0.25">
      <c r="A4" s="53" t="s">
        <v>630</v>
      </c>
      <c r="B4" s="53"/>
      <c r="C4" s="53"/>
      <c r="D4" s="2" t="s">
        <v>629</v>
      </c>
      <c r="E4" s="3" t="s">
        <v>633</v>
      </c>
    </row>
    <row r="5" spans="1:5" ht="36" customHeight="1" x14ac:dyDescent="0.25">
      <c r="A5" s="54" t="s">
        <v>632</v>
      </c>
      <c r="B5" s="54"/>
      <c r="C5" s="54"/>
      <c r="D5" s="4" t="s">
        <v>631</v>
      </c>
      <c r="E5" s="1" t="s">
        <v>634</v>
      </c>
    </row>
    <row r="6" spans="1:5" ht="15.75" customHeight="1" x14ac:dyDescent="0.25">
      <c r="A6" s="5" t="s">
        <v>609</v>
      </c>
      <c r="B6" s="5" t="s">
        <v>610</v>
      </c>
      <c r="C6" s="5" t="s">
        <v>611</v>
      </c>
      <c r="D6" s="5" t="s">
        <v>16</v>
      </c>
      <c r="E6" s="5" t="s">
        <v>612</v>
      </c>
    </row>
    <row r="7" spans="1:5" ht="45" customHeight="1" x14ac:dyDescent="0.25">
      <c r="A7" s="6" t="s">
        <v>20</v>
      </c>
      <c r="B7" s="6" t="s">
        <v>22</v>
      </c>
      <c r="C7" s="6" t="s">
        <v>20</v>
      </c>
      <c r="D7" s="6" t="s">
        <v>29</v>
      </c>
      <c r="E7" s="6" t="s">
        <v>20</v>
      </c>
    </row>
    <row r="8" spans="1:5" ht="45" customHeight="1" x14ac:dyDescent="0.25">
      <c r="A8" s="7" t="s">
        <v>30</v>
      </c>
      <c r="B8" s="7" t="s">
        <v>31</v>
      </c>
      <c r="C8" s="7" t="s">
        <v>20</v>
      </c>
      <c r="D8" s="7" t="s">
        <v>29</v>
      </c>
      <c r="E8" s="7" t="s">
        <v>20</v>
      </c>
    </row>
    <row r="9" spans="1:5" ht="45" customHeight="1" x14ac:dyDescent="0.25">
      <c r="A9" s="8" t="s">
        <v>37</v>
      </c>
      <c r="B9" s="8" t="s">
        <v>38</v>
      </c>
      <c r="C9" s="8" t="s">
        <v>20</v>
      </c>
      <c r="D9" s="8" t="s">
        <v>29</v>
      </c>
      <c r="E9" s="8" t="s">
        <v>20</v>
      </c>
    </row>
    <row r="10" spans="1:5" ht="45" customHeight="1" x14ac:dyDescent="0.25">
      <c r="A10" s="57" t="s">
        <v>89</v>
      </c>
      <c r="B10" s="57" t="s">
        <v>90</v>
      </c>
      <c r="C10" s="9" t="s">
        <v>30</v>
      </c>
      <c r="D10" s="9" t="s">
        <v>95</v>
      </c>
      <c r="E10" s="9" t="s">
        <v>30</v>
      </c>
    </row>
    <row r="11" spans="1:5" ht="45" customHeight="1" x14ac:dyDescent="0.25">
      <c r="A11" s="56"/>
      <c r="B11" s="56"/>
      <c r="C11" s="9" t="s">
        <v>37</v>
      </c>
      <c r="D11" s="9" t="s">
        <v>95</v>
      </c>
      <c r="E11" s="9" t="s">
        <v>37</v>
      </c>
    </row>
    <row r="12" spans="1:5" ht="45" customHeight="1" x14ac:dyDescent="0.25">
      <c r="A12" s="58" t="s">
        <v>128</v>
      </c>
      <c r="B12" s="58" t="s">
        <v>129</v>
      </c>
      <c r="C12" s="10" t="s">
        <v>30</v>
      </c>
      <c r="D12" s="10" t="s">
        <v>95</v>
      </c>
      <c r="E12" s="10" t="s">
        <v>30</v>
      </c>
    </row>
    <row r="13" spans="1:5" ht="45" customHeight="1" x14ac:dyDescent="0.25">
      <c r="A13" s="56"/>
      <c r="B13" s="56"/>
      <c r="C13" s="10" t="s">
        <v>37</v>
      </c>
      <c r="D13" s="10" t="s">
        <v>95</v>
      </c>
      <c r="E13" s="10" t="s">
        <v>37</v>
      </c>
    </row>
    <row r="14" spans="1:5" ht="45" customHeight="1" x14ac:dyDescent="0.25">
      <c r="A14" s="11" t="s">
        <v>163</v>
      </c>
      <c r="B14" s="11" t="s">
        <v>164</v>
      </c>
      <c r="C14" s="11" t="s">
        <v>89</v>
      </c>
      <c r="D14" s="11" t="s">
        <v>164</v>
      </c>
      <c r="E14" s="11" t="s">
        <v>89</v>
      </c>
    </row>
    <row r="15" spans="1:5" ht="45" customHeight="1" x14ac:dyDescent="0.25">
      <c r="A15" s="12" t="s">
        <v>188</v>
      </c>
      <c r="B15" s="12" t="s">
        <v>189</v>
      </c>
      <c r="C15" s="12" t="s">
        <v>128</v>
      </c>
      <c r="D15" s="12" t="s">
        <v>189</v>
      </c>
      <c r="E15" s="12" t="s">
        <v>128</v>
      </c>
    </row>
    <row r="16" spans="1:5" ht="45" customHeight="1" x14ac:dyDescent="0.25">
      <c r="A16" s="13" t="s">
        <v>267</v>
      </c>
      <c r="B16" s="13" t="s">
        <v>268</v>
      </c>
      <c r="C16" s="13" t="s">
        <v>163</v>
      </c>
      <c r="D16" s="13" t="s">
        <v>268</v>
      </c>
      <c r="E16" s="13" t="s">
        <v>163</v>
      </c>
    </row>
    <row r="17" spans="1:5" ht="45" customHeight="1" x14ac:dyDescent="0.25">
      <c r="A17" s="59" t="s">
        <v>301</v>
      </c>
      <c r="B17" s="59" t="s">
        <v>302</v>
      </c>
      <c r="C17" s="14" t="s">
        <v>188</v>
      </c>
      <c r="D17" s="14" t="s">
        <v>302</v>
      </c>
      <c r="E17" s="14" t="s">
        <v>188</v>
      </c>
    </row>
    <row r="18" spans="1:5" ht="45" customHeight="1" x14ac:dyDescent="0.25">
      <c r="A18" s="56"/>
      <c r="B18" s="56"/>
      <c r="C18" s="14" t="s">
        <v>267</v>
      </c>
      <c r="D18" s="14" t="s">
        <v>579</v>
      </c>
      <c r="E18" s="14" t="s">
        <v>267</v>
      </c>
    </row>
    <row r="19" spans="1:5" ht="45" customHeight="1" x14ac:dyDescent="0.25">
      <c r="A19" s="55" t="s">
        <v>578</v>
      </c>
      <c r="B19" s="55" t="s">
        <v>579</v>
      </c>
      <c r="C19" s="15" t="s">
        <v>20</v>
      </c>
      <c r="D19" s="15" t="s">
        <v>29</v>
      </c>
      <c r="E19" s="15" t="s">
        <v>20</v>
      </c>
    </row>
    <row r="20" spans="1:5" ht="45" customHeight="1" x14ac:dyDescent="0.25">
      <c r="A20" s="56"/>
      <c r="B20" s="56"/>
      <c r="C20" s="15" t="s">
        <v>267</v>
      </c>
      <c r="D20" s="15" t="s">
        <v>579</v>
      </c>
      <c r="E20" s="15" t="s">
        <v>267</v>
      </c>
    </row>
  </sheetData>
  <mergeCells count="13">
    <mergeCell ref="A19:A20"/>
    <mergeCell ref="B19:B20"/>
    <mergeCell ref="A10:A11"/>
    <mergeCell ref="B10:B11"/>
    <mergeCell ref="A12:A13"/>
    <mergeCell ref="B12:B13"/>
    <mergeCell ref="A17:A18"/>
    <mergeCell ref="B17:B18"/>
    <mergeCell ref="A1:E1"/>
    <mergeCell ref="A2:E2"/>
    <mergeCell ref="A3:E3"/>
    <mergeCell ref="A4:C4"/>
    <mergeCell ref="A5:C5"/>
  </mergeCells>
  <pageMargins left="0.7" right="0.7" top="0.75" bottom="0.75" header="0.3" footer="0.3"/>
  <pageSetup paperSize="9" scale="48" orientation="portrait" r:id="rId1"/>
  <colBreaks count="1" manualBreakCount="1">
    <brk id="5" max="1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PO-PLE</vt:lpstr>
      <vt:lpstr>CFF - PLE</vt:lpstr>
      <vt:lpstr>'PO-PLE'!Area_de_impressao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Solange Almeida</cp:lastModifiedBy>
  <cp:lastPrinted>2026-03-04T13:23:50Z</cp:lastPrinted>
  <dcterms:created xsi:type="dcterms:W3CDTF">2026-02-27T17:21:14Z</dcterms:created>
  <dcterms:modified xsi:type="dcterms:W3CDTF">2026-03-12T20:44:58Z</dcterms:modified>
</cp:coreProperties>
</file>