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C:\Users\Engenharia\Documents\OBRAS\Asilo\Fotovoltaicas\"/>
    </mc:Choice>
  </mc:AlternateContent>
  <xr:revisionPtr revIDLastSave="0" documentId="13_ncr:1_{D90A9D2C-BD2F-4020-A032-E88E132A804A}" xr6:coauthVersionLast="47" xr6:coauthVersionMax="47" xr10:uidLastSave="{00000000-0000-0000-0000-000000000000}"/>
  <bookViews>
    <workbookView xWindow="-120" yWindow="-120" windowWidth="29040" windowHeight="15720" activeTab="2" xr2:uid="{00000000-000D-0000-FFFF-FFFF00000000}"/>
  </bookViews>
  <sheets>
    <sheet name="Planilha Orcamentaria" sheetId="10" r:id="rId1"/>
    <sheet name="BDI" sheetId="7" r:id="rId2"/>
    <sheet name="Cotação" sheetId="11" r:id="rId3"/>
  </sheets>
  <definedNames>
    <definedName name="_xlnm.Print_Area" localSheetId="1">BDI!$A$1:$J$40</definedName>
    <definedName name="_xlnm.Print_Area" localSheetId="2">Cotação!$A$1:$H$22</definedName>
    <definedName name="_xlnm.Print_Area" localSheetId="0">'Planilha Orcamentaria'!$A$1:$H$36</definedName>
    <definedName name="BDI.Opcao" localSheetId="2" hidden="1">#REF!</definedName>
    <definedName name="BDI.Opcao" hidden="1">#REF!</definedName>
    <definedName name="BDI.TipoObra" localSheetId="2" hidden="1">#REF!</definedName>
    <definedName name="BDI.TipoObra" hidden="1">#REF!</definedName>
    <definedName name="DESONERACAO" localSheetId="2" hidden="1">IF(OR(Cotação!Import.Desoneracao="DESONERADO",Cotação!Import.Desoneracao="SIM"),"SIM","NÃO")</definedName>
    <definedName name="DESONERACAO" hidden="1">IF(OR(Import.Desoneracao="DESONERADO",Import.Desoneracao="SIM"),"SIM","NÃO")</definedName>
    <definedName name="Import.Desoneracao" localSheetId="2" hidden="1">OFFSET(#REF!,0,-1)</definedName>
    <definedName name="Import.Desoneracao" hidden="1">OFFSET(#REF!,0,-1)</definedName>
  </definedNames>
  <calcPr calcId="191029"/>
</workbook>
</file>

<file path=xl/calcChain.xml><?xml version="1.0" encoding="utf-8"?>
<calcChain xmlns="http://schemas.openxmlformats.org/spreadsheetml/2006/main">
  <c r="F11" i="11" l="1"/>
  <c r="F10" i="11"/>
  <c r="F9" i="11"/>
  <c r="H9" i="11" s="1"/>
  <c r="H11" i="11"/>
  <c r="H10" i="11"/>
  <c r="H7" i="11" l="1"/>
  <c r="F18" i="10" s="1"/>
  <c r="E15" i="10"/>
  <c r="H10" i="10"/>
  <c r="D14" i="10" l="1"/>
  <c r="D13" i="10"/>
  <c r="G18" i="10"/>
  <c r="H18" i="10" s="1"/>
  <c r="D17" i="10"/>
  <c r="G15" i="10"/>
  <c r="H15" i="10" s="1"/>
  <c r="H16" i="10" s="1"/>
  <c r="H19" i="10" l="1"/>
  <c r="H20" i="10" s="1"/>
  <c r="A11" i="7" l="1"/>
  <c r="A12" i="7"/>
  <c r="A15" i="7" l="1"/>
</calcChain>
</file>

<file path=xl/sharedStrings.xml><?xml version="1.0" encoding="utf-8"?>
<sst xmlns="http://schemas.openxmlformats.org/spreadsheetml/2006/main" count="125" uniqueCount="103">
  <si>
    <t>ITEM</t>
  </si>
  <si>
    <t>DESCRIÇÃO</t>
  </si>
  <si>
    <t>QUANTIDADE</t>
  </si>
  <si>
    <t>UNIDADE</t>
  </si>
  <si>
    <t>PLANILHA ORÇAMENTÁRIA DE CUSTOS</t>
  </si>
  <si>
    <t>CÓDIGO</t>
  </si>
  <si>
    <t>DIRETA</t>
  </si>
  <si>
    <t>INDIRETA</t>
  </si>
  <si>
    <t>(    )</t>
  </si>
  <si>
    <t>PREÇO TOTAL</t>
  </si>
  <si>
    <t xml:space="preserve">FORMA DE EXECUÇÃO: </t>
  </si>
  <si>
    <t>1.1</t>
  </si>
  <si>
    <t>TOTAL GERAL DA OBRA</t>
  </si>
  <si>
    <t xml:space="preserve">FOLHA Nº: </t>
  </si>
  <si>
    <t>( X )</t>
  </si>
  <si>
    <t>SERVIÇOS PRELIMINARES</t>
  </si>
  <si>
    <t>TOTAL ITEM</t>
  </si>
  <si>
    <t>M²</t>
  </si>
  <si>
    <t>1.0</t>
  </si>
  <si>
    <t>SETOP         ED-16660</t>
  </si>
  <si>
    <r>
      <rPr>
        <b/>
        <sz val="11"/>
        <color indexed="8"/>
        <rFont val="Arial"/>
        <family val="2"/>
      </rPr>
      <t xml:space="preserve">PREFEITURA MUNICIPAL DE PEDRALVA
</t>
    </r>
    <r>
      <rPr>
        <sz val="11"/>
        <color indexed="8"/>
        <rFont val="Arial"/>
        <family val="2"/>
      </rPr>
      <t>ESTADO DE MINAS GERAIS
Rua Xavier Lisboa, 42- Centro, CEP 37520-000</t>
    </r>
    <r>
      <rPr>
        <sz val="10"/>
        <color indexed="8"/>
        <rFont val="Arial"/>
        <family val="2"/>
      </rPr>
      <t xml:space="preserve">
</t>
    </r>
  </si>
  <si>
    <t>PREFEITURA: PREFEITURA MUNICIPAL DE PEDRALVA/MG</t>
  </si>
  <si>
    <t>BDI</t>
  </si>
  <si>
    <t>PREÇO UNITÁRIO S/ BDI</t>
  </si>
  <si>
    <t>PREÇO UNITÁRIO C/ BDI</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</si>
  <si>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</si>
  <si>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Isabela Cristina Ferreira Faria - Engenheira Civil</t>
  </si>
  <si>
    <t>Josimar Silva de Freitas - Prefeito Municipal</t>
  </si>
  <si>
    <t>CREA 226364/D</t>
  </si>
  <si>
    <r>
      <rPr>
        <b/>
        <sz val="10"/>
        <rFont val="Arial"/>
        <family val="2"/>
      </rPr>
      <t>PREFEITURA MUNICIPAL DE PEDRALVA</t>
    </r>
    <r>
      <rPr>
        <sz val="10"/>
        <rFont val="Arial"/>
        <family val="2"/>
      </rPr>
      <t xml:space="preserve">
ESTADO DE MINAS GERAIS
Rua Xavier Lisboa, 42- Centro, CEP 37520-000</t>
    </r>
  </si>
  <si>
    <t>TIPO DE OBRA</t>
  </si>
  <si>
    <t>Itens</t>
  </si>
  <si>
    <t>Siglas</t>
  </si>
  <si>
    <t>% Adotado</t>
  </si>
  <si>
    <t>Situação</t>
  </si>
  <si>
    <t>1º Quartil</t>
  </si>
  <si>
    <t>Médio</t>
  </si>
  <si>
    <t>3º Quartil</t>
  </si>
  <si>
    <t>-</t>
  </si>
  <si>
    <t>SG</t>
  </si>
  <si>
    <t>Risco</t>
  </si>
  <si>
    <t>R</t>
  </si>
  <si>
    <t>Tributos (impostos COFINS 3%, e  PIS 0,65%)</t>
  </si>
  <si>
    <t>CP</t>
  </si>
  <si>
    <t>Tributos (ISS, variável de acordo com o município)</t>
  </si>
  <si>
    <t>ISS</t>
  </si>
  <si>
    <t>Tributos (Contribuição Previdenciária sobre a Receita Bruta - 0% ou 4,5% - Desoneração)</t>
  </si>
  <si>
    <t>CPRB</t>
  </si>
  <si>
    <t>BDI SEM desoneração (Fórmula Acórdão TCU)</t>
  </si>
  <si>
    <t>BDI PAD</t>
  </si>
  <si>
    <t>OK</t>
  </si>
  <si>
    <t>BDI COM desoneração</t>
  </si>
  <si>
    <t>BDI DES</t>
  </si>
  <si>
    <t>Os valores de BDI foram calculados com o emprego da fórmula:</t>
  </si>
  <si>
    <t>QUADRO DE COMPOSIÇÃO DE BDI</t>
  </si>
  <si>
    <t>PREFEITURA: Prefeitura Municipal de Pedralva  - MG</t>
  </si>
  <si>
    <t>AC</t>
  </si>
  <si>
    <t>Despesas Financeira</t>
  </si>
  <si>
    <t>DF</t>
  </si>
  <si>
    <t>L</t>
  </si>
  <si>
    <t>Declaro para os devidos fins que, conforme legislação tributária municipal, a base de cálculo deste tipo de obra corresponde à 50%, com a respectiva alíquota de 2%</t>
  </si>
  <si>
    <t>Declaro para os devidos fins que o regime de Contribuição Previdenciária sobre a Receita Bruta adotado para elaboração do orçamento foi COM desoneração, e que esta é a alternativa mais adequada para a Administração Pública.</t>
  </si>
  <si>
    <t>___________________________________________________</t>
  </si>
  <si>
    <t>CREA/MG: 226364/D</t>
  </si>
  <si>
    <t>UN</t>
  </si>
  <si>
    <t>2.0</t>
  </si>
  <si>
    <t>2.1</t>
  </si>
  <si>
    <t>LOCAL: RUA PADRE MARINO, 110, BAIRRO CENTRO, PEDRALVA - MG</t>
  </si>
  <si>
    <t>LOCAL: Rua Padre Marino, 110, Bairro Centro, Pedralva - MG</t>
  </si>
  <si>
    <t>DATA: 23/05/2024</t>
  </si>
  <si>
    <t>PRAZO DE EXECUÇÃO: 6 MESES</t>
  </si>
  <si>
    <t>SISTEMA DE GERAÇÃO DE ENERGIA FOTOVOLTAICA</t>
  </si>
  <si>
    <t>COTAÇÃO 001</t>
  </si>
  <si>
    <t>USINA</t>
  </si>
  <si>
    <t>Construção e Manutenção de Estações e Redes de Distribuição de Energia Elétrica</t>
  </si>
  <si>
    <t>PLANILHA DE COTAÇÃO</t>
  </si>
  <si>
    <t>COT-001</t>
  </si>
  <si>
    <t>EMPRESA</t>
  </si>
  <si>
    <t>CNPJ</t>
  </si>
  <si>
    <t>LOCAL/LINK</t>
  </si>
  <si>
    <t>CONTATO</t>
  </si>
  <si>
    <t>VALOR</t>
  </si>
  <si>
    <t>FRETE</t>
  </si>
  <si>
    <t>TOTAL</t>
  </si>
  <si>
    <t>OBRA: CONSTRUÇÃO DE USINA FOTOVOLTAICA DE GERAÇÃO DE ENERGIA ELÉTRICA NA ASSOCIAÇÃO BENEFICENTE DR GERALDO PINHEIRO OSÓRIO  DE PEDRALVA/MG</t>
  </si>
  <si>
    <t>OBRA: Construção de usina fotovoltaica de geração de energia elétrica na Associação Beneficente Dr Geraldo Pinheiro Osório do município de Pedralva - MG</t>
  </si>
  <si>
    <t>OBRA: Construção de usina fotovoltaica para geração de energia elétrica na Associação Beneficente Dr Geraldo Pinheiro Osório do município de Pedralva - MG</t>
  </si>
  <si>
    <t>IMPLEMENTAÇÃO DOS SERVIÇOS DE INSTALAÇÃO DE SISTEMA DE ENERGIA FOTOVOLTAICA COM FORNECIMENTO DE MATERIAL, INLCUISVE TERRAPLANAGEM E FUNDAÇÃO E HOMOLOGAÇÃO DO SISTEMA NA CONCESSIONÁRIA</t>
  </si>
  <si>
    <t>DATA: 27/09/2024</t>
  </si>
  <si>
    <t>REGIÃO/MÊS DE REFERÊNCIA: setop 04/2024 c/desoneração e COTAÇÃO</t>
  </si>
  <si>
    <t>ATACAMA ENGENHARIA</t>
  </si>
  <si>
    <t>40.619.859/0001-06</t>
  </si>
  <si>
    <t>Rua Coronel Machado, 344, Centro - Pedralva-MG</t>
  </si>
  <si>
    <t>(35) 99901-3635</t>
  </si>
  <si>
    <t>53.690.123/0001-68</t>
  </si>
  <si>
    <t>EVERTON GALDINO NOGUEIRA</t>
  </si>
  <si>
    <t>Tv Angelo Chiarato, 10 - Centro, Pouso Alegre - MG</t>
  </si>
  <si>
    <t>(35) 99996-6762</t>
  </si>
  <si>
    <t>ENERGY SOLAR</t>
  </si>
  <si>
    <t>30.931.649/0001-97</t>
  </si>
  <si>
    <t>Av. João Ferreira de Freitas, 640, Pouso Alegre - MG</t>
  </si>
  <si>
    <t>(35) 99753-2526</t>
  </si>
  <si>
    <t>CONTRATAÇÃO DE EMPRESA ESPECIALIZADA PARA PRESTAÇÃO DE SERVIÇOS DE INSTALAÇÃO DE SISTEMA DE ENERGIA FOTOVOLTAICA COM FORNECIMENTO DE MATERIAL, SOB O REGIME DE EMPREITADA POR PREÇO GLOBAL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</si>
</sst>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_(&quot;R$ &quot;* #,##0.00_);_(&quot;R$ &quot;* \(#,##0.00\);_(&quot;R$ &quot;* \-??_);_(@_)"/>
    <numFmt numFmtId="166" formatCode="&quot;R$&quot;\ #,##0.00"/>
  </numFmts>
  <fonts count="21" x14ac:knownFonts="1">
    <font>
      <sz val="10"/>
      <name val="Arial"/>
    </font>
    <font>
      <sz val="10"/>
      <name val="Arial"/>
      <family val="2"/>
    </font>
    <font>
      <b/>
      <sz val="10"/>
      <name val="Arial"/>
      <family val="2"/>
    </font>
    <font>
      <sz val="10"/>
      <color indexed="8"/>
      <name val="Arial"/>
      <family val="2"/>
    </font>
    <font>
      <b/>
      <sz val="10"/>
      <color indexed="8"/>
      <name val="Arial"/>
      <family val="2"/>
    </font>
    <font>
      <b/>
      <sz val="8"/>
      <color indexed="8"/>
      <name val="Arial"/>
      <family val="2"/>
    </font>
    <font>
      <sz val="8"/>
      <color indexed="8"/>
      <name val="Arial"/>
      <family val="2"/>
    </font>
    <font>
      <sz val="12"/>
      <name val="Arial"/>
      <family val="2"/>
    </font>
    <font>
      <b/>
      <sz val="10"/>
      <color indexed="8"/>
      <name val="Arial"/>
      <family val="2"/>
    </font>
    <font>
      <b/>
      <sz val="11"/>
      <color indexed="8"/>
      <name val="Arial"/>
      <family val="2"/>
    </font>
    <font>
      <sz val="10"/>
      <color indexed="8"/>
      <name val="Arial"/>
      <family val="2"/>
    </font>
    <font>
      <sz val="11"/>
      <color indexed="8"/>
      <name val="Arial"/>
      <family val="2"/>
    </font>
    <font>
      <sz val="10"/>
      <name val="Arial"/>
      <family val="2"/>
    </font>
    <font>
      <sz val="9"/>
      <name val="Arial"/>
      <family val="2"/>
    </font>
    <font>
      <b/>
      <sz val="11"/>
      <name val="Arial"/>
      <family val="2"/>
    </font>
    <font>
      <b/>
      <sz val="12"/>
      <name val="Arial"/>
      <family val="2"/>
    </font>
    <font>
      <sz val="11"/>
      <name val="Arial"/>
      <family val="2"/>
    </font>
    <font>
      <i/>
      <sz val="12"/>
      <name val="Calibri"/>
      <family val="2"/>
    </font>
    <font>
      <i/>
      <u/>
      <sz val="12"/>
      <name val="Calibri"/>
      <family val="2"/>
    </font>
    <font>
      <u/>
      <sz val="10"/>
      <name val="Arial"/>
      <family val="2"/>
    </font>
    <font>
      <u/>
      <sz val="10"/>
      <color theme="10"/>
      <name val="Arial"/>
      <family val="2"/>
    </font>
  </fonts>
  <fills count="8">
    <fill>
      <patternFill patternType="none"/>
    </fill>
    <fill>
      <patternFill patternType="gray125"/>
    </fill>
    <fill>
      <patternFill patternType="solid">
        <fgColor indexed="31"/>
        <bgColor indexed="42"/>
      </patternFill>
    </fill>
    <fill>
      <patternFill patternType="solid">
        <fgColor indexed="43"/>
        <bgColor indexed="26"/>
      </patternFill>
    </fill>
    <fill>
      <patternFill patternType="solid">
        <fgColor indexed="22"/>
        <bgColor indexed="44"/>
      </patternFill>
    </fill>
    <fill>
      <patternFill patternType="solid">
        <fgColor rgb="FFC0C0C0"/>
        <bgColor rgb="FFBFBFBF"/>
      </patternFill>
    </fill>
    <fill>
      <patternFill patternType="solid">
        <fgColor theme="0" tint="-0.249977111117893"/>
        <bgColor indexed="64"/>
      </patternFill>
    </fill>
    <fill>
      <patternFill patternType="solid">
        <fgColor theme="0" tint="-0.14999847407452621"/>
        <bgColor indexed="64"/>
      </patternFill>
    </fill>
  </fills>
  <borders count="46">
    <border>
      <left/>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8"/>
      </left>
      <right style="thin">
        <color indexed="8"/>
      </right>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rgb="FF000000"/>
      </left>
      <right style="medium">
        <color indexed="64"/>
      </right>
      <top style="thin">
        <color rgb="FF000000"/>
      </top>
      <bottom style="thin">
        <color rgb="FF000000"/>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s>
  <cellStyleXfs count="8">
    <xf numFmtId="0" fontId="0" fillId="0" borderId="0"/>
    <xf numFmtId="9" fontId="1" fillId="0" borderId="0" applyFont="0" applyFill="0" applyBorder="0" applyAlignment="0" applyProtection="0"/>
    <xf numFmtId="164" fontId="1" fillId="0" borderId="0" applyFont="0" applyFill="0" applyBorder="0" applyAlignment="0" applyProtection="0"/>
    <xf numFmtId="0" fontId="12" fillId="0" borderId="0"/>
    <xf numFmtId="0" fontId="13" fillId="0" borderId="0"/>
    <xf numFmtId="165" fontId="12" fillId="0" borderId="0" applyFill="0" applyBorder="0" applyAlignment="0" applyProtection="0"/>
    <xf numFmtId="0" fontId="1" fillId="0" borderId="0"/>
    <xf numFmtId="0" fontId="20" fillId="0" borderId="0" applyNumberFormat="0" applyFill="0" applyBorder="0" applyAlignment="0" applyProtection="0"/>
  </cellStyleXfs>
  <cellXfs count="152">
    <xf numFmtId="0" fontId="0" fillId="0" borderId="0" xfId="0"/>
    <xf numFmtId="0" fontId="3" fillId="0" borderId="0" xfId="0" applyFont="1"/>
    <xf numFmtId="0" fontId="4" fillId="0" borderId="3" xfId="0" applyFont="1" applyBorder="1" applyAlignment="1">
      <alignment horizontal="center" vertical="center"/>
    </xf>
    <xf numFmtId="0" fontId="4" fillId="0" borderId="1" xfId="0" applyFont="1" applyBorder="1" applyAlignment="1">
      <alignment horizontal="left" vertical="center"/>
    </xf>
    <xf numFmtId="0" fontId="5" fillId="0" borderId="0" xfId="0" applyFont="1" applyAlignment="1">
      <alignment horizontal="center" vertical="center" wrapText="1"/>
    </xf>
    <xf numFmtId="4" fontId="5" fillId="0" borderId="0" xfId="0" applyNumberFormat="1" applyFont="1" applyAlignment="1">
      <alignment horizontal="center" vertical="center" wrapText="1"/>
    </xf>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10" fontId="4" fillId="0" borderId="6" xfId="1" applyNumberFormat="1" applyFont="1" applyFill="1" applyBorder="1" applyAlignment="1">
      <alignment horizontal="center"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8" fillId="0" borderId="32" xfId="0" applyFont="1" applyBorder="1" applyAlignment="1">
      <alignment horizontal="center" vertical="center" wrapText="1"/>
    </xf>
    <xf numFmtId="0" fontId="4" fillId="0" borderId="33" xfId="0" applyFont="1" applyBorder="1" applyAlignment="1">
      <alignment horizontal="center" vertical="center" wrapText="1"/>
    </xf>
    <xf numFmtId="0" fontId="2" fillId="0" borderId="13" xfId="0" applyFont="1" applyBorder="1" applyAlignment="1">
      <alignment horizontal="center" vertical="center" wrapText="1"/>
    </xf>
    <xf numFmtId="49" fontId="2" fillId="0" borderId="13" xfId="0" applyNumberFormat="1" applyFont="1" applyBorder="1" applyAlignment="1">
      <alignment horizontal="center" vertical="center" wrapText="1"/>
    </xf>
    <xf numFmtId="0" fontId="2" fillId="0" borderId="13" xfId="0" applyFont="1" applyBorder="1" applyAlignment="1">
      <alignment horizontal="left" vertical="center" wrapText="1"/>
    </xf>
    <xf numFmtId="4" fontId="12" fillId="0" borderId="13" xfId="0" applyNumberFormat="1" applyFont="1" applyBorder="1" applyAlignment="1">
      <alignment horizontal="center" vertical="center" wrapText="1"/>
    </xf>
    <xf numFmtId="49" fontId="12" fillId="0" borderId="13" xfId="0" applyNumberFormat="1" applyFont="1" applyBorder="1" applyAlignment="1">
      <alignment horizontal="center" vertical="center" wrapText="1"/>
    </xf>
    <xf numFmtId="0" fontId="12" fillId="0" borderId="13" xfId="0" applyFont="1" applyBorder="1" applyAlignment="1">
      <alignment horizontal="left" vertical="center" wrapText="1"/>
    </xf>
    <xf numFmtId="2" fontId="12" fillId="0" borderId="13" xfId="2" applyNumberFormat="1" applyFont="1" applyFill="1" applyBorder="1" applyAlignment="1">
      <alignment horizontal="center" vertical="center" wrapText="1"/>
    </xf>
    <xf numFmtId="0" fontId="10" fillId="0" borderId="0" xfId="0" applyFont="1" applyAlignment="1">
      <alignment vertical="center"/>
    </xf>
    <xf numFmtId="0" fontId="10" fillId="0" borderId="0" xfId="0" applyFont="1"/>
    <xf numFmtId="0" fontId="12" fillId="0" borderId="0" xfId="3"/>
    <xf numFmtId="4" fontId="15" fillId="0" borderId="13" xfId="3" applyNumberFormat="1" applyFont="1" applyBorder="1" applyAlignment="1">
      <alignment horizontal="center"/>
    </xf>
    <xf numFmtId="0" fontId="15" fillId="0" borderId="13" xfId="3" applyFont="1" applyBorder="1" applyAlignment="1">
      <alignment horizontal="center"/>
    </xf>
    <xf numFmtId="4" fontId="7" fillId="0" borderId="13" xfId="3" applyNumberFormat="1" applyFont="1" applyBorder="1" applyAlignment="1">
      <alignment horizontal="center"/>
    </xf>
    <xf numFmtId="10" fontId="7" fillId="0" borderId="13" xfId="3" applyNumberFormat="1" applyFont="1" applyBorder="1" applyAlignment="1">
      <alignment horizontal="center"/>
    </xf>
    <xf numFmtId="0" fontId="16" fillId="4" borderId="40" xfId="3" applyFont="1" applyFill="1" applyBorder="1" applyAlignment="1">
      <alignment horizontal="center" vertical="center" wrapText="1"/>
    </xf>
    <xf numFmtId="10" fontId="14" fillId="5" borderId="41" xfId="3" applyNumberFormat="1" applyFont="1" applyFill="1" applyBorder="1" applyAlignment="1">
      <alignment horizontal="center" vertical="center"/>
    </xf>
    <xf numFmtId="0" fontId="0" fillId="0" borderId="0" xfId="3" applyFont="1"/>
    <xf numFmtId="0" fontId="0" fillId="0" borderId="0" xfId="3" applyFont="1" applyAlignment="1">
      <alignment horizontal="center" vertical="top"/>
    </xf>
    <xf numFmtId="0" fontId="19" fillId="0" borderId="0" xfId="3" applyFont="1" applyAlignment="1">
      <alignment horizontal="center" vertical="top"/>
    </xf>
    <xf numFmtId="4" fontId="3" fillId="0" borderId="0" xfId="0" applyNumberFormat="1" applyFont="1" applyAlignment="1">
      <alignment vertical="center"/>
    </xf>
    <xf numFmtId="0" fontId="12" fillId="0" borderId="36" xfId="3" applyBorder="1" applyAlignment="1">
      <alignment horizontal="center" vertical="center"/>
    </xf>
    <xf numFmtId="10" fontId="12" fillId="3" borderId="37" xfId="3" applyNumberFormat="1" applyFill="1" applyBorder="1" applyAlignment="1" applyProtection="1">
      <alignment horizontal="center" vertical="center"/>
      <protection locked="0"/>
    </xf>
    <xf numFmtId="10" fontId="12" fillId="0" borderId="38" xfId="3" applyNumberFormat="1" applyBorder="1" applyAlignment="1">
      <alignment horizontal="center" vertical="center"/>
    </xf>
    <xf numFmtId="0" fontId="12" fillId="0" borderId="36" xfId="3" applyBorder="1" applyAlignment="1">
      <alignment horizontal="center" vertical="center" wrapText="1"/>
    </xf>
    <xf numFmtId="0" fontId="2" fillId="6" borderId="13" xfId="0" applyFont="1" applyFill="1" applyBorder="1" applyAlignment="1">
      <alignment horizontal="center" vertical="center" wrapText="1"/>
    </xf>
    <xf numFmtId="49" fontId="2" fillId="6" borderId="13" xfId="0" applyNumberFormat="1" applyFont="1" applyFill="1" applyBorder="1" applyAlignment="1">
      <alignment horizontal="center" vertical="center" wrapText="1"/>
    </xf>
    <xf numFmtId="0" fontId="2" fillId="6" borderId="13" xfId="0" applyFont="1" applyFill="1" applyBorder="1" applyAlignment="1">
      <alignment horizontal="left" vertical="center" wrapText="1"/>
    </xf>
    <xf numFmtId="0" fontId="1" fillId="0" borderId="13" xfId="0" applyFont="1" applyBorder="1" applyAlignment="1">
      <alignment horizontal="center" vertical="center" wrapText="1"/>
    </xf>
    <xf numFmtId="0" fontId="1" fillId="0" borderId="13" xfId="0" applyFont="1" applyBorder="1" applyAlignment="1">
      <alignment wrapText="1"/>
    </xf>
    <xf numFmtId="166" fontId="12" fillId="0" borderId="13" xfId="0" applyNumberFormat="1" applyFont="1" applyBorder="1" applyAlignment="1">
      <alignment horizontal="center" vertical="center" wrapText="1"/>
    </xf>
    <xf numFmtId="166" fontId="2" fillId="0" borderId="13" xfId="0" applyNumberFormat="1" applyFont="1" applyBorder="1" applyAlignment="1">
      <alignment horizontal="center" vertical="center" wrapText="1"/>
    </xf>
    <xf numFmtId="166" fontId="8" fillId="0" borderId="5" xfId="0" applyNumberFormat="1" applyFont="1" applyBorder="1" applyAlignment="1">
      <alignment horizontal="center" vertical="center" wrapText="1"/>
    </xf>
    <xf numFmtId="0" fontId="1" fillId="0" borderId="0" xfId="6" applyAlignment="1">
      <alignment vertical="center"/>
    </xf>
    <xf numFmtId="0" fontId="2" fillId="0" borderId="0" xfId="6" applyFont="1" applyAlignment="1">
      <alignment vertical="center" wrapText="1"/>
    </xf>
    <xf numFmtId="0" fontId="1" fillId="0" borderId="0" xfId="6" applyAlignment="1">
      <alignment vertical="center" wrapText="1"/>
    </xf>
    <xf numFmtId="0" fontId="2" fillId="7" borderId="2" xfId="0" applyFont="1" applyFill="1" applyBorder="1"/>
    <xf numFmtId="0" fontId="0" fillId="0" borderId="44" xfId="0" applyBorder="1"/>
    <xf numFmtId="0" fontId="0" fillId="0" borderId="13" xfId="0" applyBorder="1"/>
    <xf numFmtId="0" fontId="0" fillId="0" borderId="15" xfId="0" applyBorder="1"/>
    <xf numFmtId="0" fontId="1" fillId="0" borderId="13" xfId="6" applyBorder="1" applyAlignment="1">
      <alignment horizontal="left" vertical="center" wrapText="1"/>
    </xf>
    <xf numFmtId="0" fontId="1" fillId="0" borderId="13" xfId="0" applyFont="1" applyBorder="1" applyAlignment="1">
      <alignment horizontal="center" vertical="center"/>
    </xf>
    <xf numFmtId="166" fontId="1" fillId="0" borderId="13" xfId="6" applyNumberFormat="1" applyBorder="1" applyAlignment="1">
      <alignment horizontal="left" vertical="center" wrapText="1"/>
    </xf>
    <xf numFmtId="166" fontId="0" fillId="0" borderId="15" xfId="0" applyNumberFormat="1" applyBorder="1" applyAlignment="1">
      <alignment horizontal="center" vertical="center"/>
    </xf>
    <xf numFmtId="0" fontId="2" fillId="7" borderId="44" xfId="0" applyFont="1" applyFill="1" applyBorder="1" applyAlignment="1">
      <alignment vertical="center"/>
    </xf>
    <xf numFmtId="0" fontId="2" fillId="7" borderId="2" xfId="0" applyFont="1" applyFill="1" applyBorder="1" applyAlignment="1">
      <alignment vertical="center"/>
    </xf>
    <xf numFmtId="166" fontId="2" fillId="7" borderId="1" xfId="0" applyNumberFormat="1" applyFont="1" applyFill="1" applyBorder="1" applyAlignment="1">
      <alignment vertical="center"/>
    </xf>
    <xf numFmtId="4" fontId="2" fillId="0" borderId="13" xfId="0" applyNumberFormat="1" applyFont="1" applyBorder="1" applyAlignment="1">
      <alignment horizontal="right" vertical="center" wrapText="1"/>
    </xf>
    <xf numFmtId="0" fontId="10" fillId="0" borderId="28" xfId="0" applyFont="1" applyBorder="1" applyAlignment="1">
      <alignment horizontal="center" vertical="center"/>
    </xf>
    <xf numFmtId="0" fontId="10" fillId="0" borderId="0" xfId="0" applyFont="1" applyAlignment="1">
      <alignment horizontal="center" vertical="center"/>
    </xf>
    <xf numFmtId="0" fontId="3" fillId="0" borderId="29" xfId="0" applyFont="1" applyBorder="1" applyAlignment="1">
      <alignment horizontal="center" vertical="center"/>
    </xf>
    <xf numFmtId="0" fontId="10" fillId="0" borderId="29" xfId="0" applyFont="1" applyBorder="1" applyAlignment="1">
      <alignment horizontal="center" vertical="center"/>
    </xf>
    <xf numFmtId="0" fontId="8" fillId="0" borderId="7" xfId="0" applyFont="1" applyBorder="1" applyAlignment="1">
      <alignment horizontal="right" vertical="center" wrapText="1"/>
    </xf>
    <xf numFmtId="0" fontId="8" fillId="0" borderId="3" xfId="0" applyFont="1" applyBorder="1" applyAlignment="1">
      <alignment horizontal="right" vertical="center" wrapText="1"/>
    </xf>
    <xf numFmtId="0" fontId="8" fillId="0" borderId="8" xfId="0" applyFont="1" applyBorder="1" applyAlignment="1">
      <alignment horizontal="right" vertical="center" wrapText="1"/>
    </xf>
    <xf numFmtId="0" fontId="4" fillId="0" borderId="27" xfId="0" applyFont="1" applyBorder="1" applyAlignment="1">
      <alignment horizontal="center" vertical="center" wrapText="1"/>
    </xf>
    <xf numFmtId="4" fontId="12" fillId="6" borderId="13" xfId="0" applyNumberFormat="1" applyFont="1" applyFill="1" applyBorder="1" applyAlignment="1">
      <alignment horizontal="center" vertical="center" wrapText="1"/>
    </xf>
    <xf numFmtId="4" fontId="12" fillId="0" borderId="13" xfId="0" applyNumberFormat="1" applyFont="1" applyBorder="1" applyAlignment="1">
      <alignment horizontal="center" vertical="center" wrapText="1"/>
    </xf>
    <xf numFmtId="0" fontId="4" fillId="0" borderId="19" xfId="0" applyFont="1" applyBorder="1" applyAlignment="1">
      <alignment horizontal="left" vertical="center" wrapText="1"/>
    </xf>
    <xf numFmtId="0" fontId="4" fillId="0" borderId="2" xfId="0" applyFont="1" applyBorder="1" applyAlignment="1">
      <alignment horizontal="left" vertical="center" wrapText="1"/>
    </xf>
    <xf numFmtId="0" fontId="4" fillId="0" borderId="20" xfId="0" applyFont="1" applyBorder="1" applyAlignment="1">
      <alignment horizontal="left" vertical="center" wrapText="1"/>
    </xf>
    <xf numFmtId="0" fontId="4" fillId="0" borderId="14" xfId="0" applyFont="1" applyBorder="1" applyAlignment="1">
      <alignment horizontal="center" vertical="center"/>
    </xf>
    <xf numFmtId="0" fontId="4" fillId="0" borderId="2" xfId="0" applyFont="1" applyBorder="1" applyAlignment="1">
      <alignment horizontal="center" vertical="center"/>
    </xf>
    <xf numFmtId="0" fontId="4" fillId="0" borderId="1" xfId="0" applyFont="1" applyBorder="1" applyAlignment="1">
      <alignment horizontal="center" vertical="center"/>
    </xf>
    <xf numFmtId="0" fontId="4" fillId="0" borderId="19" xfId="0" applyFont="1" applyBorder="1" applyAlignment="1">
      <alignment horizontal="left" vertical="center"/>
    </xf>
    <xf numFmtId="0" fontId="4" fillId="0" borderId="2" xfId="0" applyFont="1" applyBorder="1" applyAlignment="1">
      <alignment horizontal="left" vertical="center"/>
    </xf>
    <xf numFmtId="0" fontId="4" fillId="0" borderId="20" xfId="0" applyFont="1" applyBorder="1" applyAlignment="1">
      <alignment horizontal="left"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30" xfId="0" applyFont="1" applyBorder="1" applyAlignment="1">
      <alignment horizontal="left" vertical="center" wrapText="1"/>
    </xf>
    <xf numFmtId="0" fontId="4" fillId="0" borderId="27" xfId="0" applyFont="1" applyBorder="1" applyAlignment="1">
      <alignment horizontal="left" vertical="center" wrapText="1"/>
    </xf>
    <xf numFmtId="0" fontId="4" fillId="0" borderId="10" xfId="0" applyFont="1" applyBorder="1" applyAlignment="1">
      <alignment horizontal="left" vertical="center" wrapText="1"/>
    </xf>
    <xf numFmtId="0" fontId="4" fillId="0" borderId="19" xfId="0" applyFont="1" applyBorder="1" applyAlignment="1">
      <alignment horizontal="left" vertical="top" wrapText="1"/>
    </xf>
    <xf numFmtId="0" fontId="4" fillId="0" borderId="2" xfId="0" applyFont="1" applyBorder="1" applyAlignment="1">
      <alignment horizontal="left" vertical="top" wrapText="1"/>
    </xf>
    <xf numFmtId="0" fontId="4" fillId="0" borderId="20" xfId="0" applyFont="1" applyBorder="1" applyAlignment="1">
      <alignment horizontal="left" vertical="top"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10" fillId="0" borderId="0" xfId="0" applyFont="1" applyAlignment="1">
      <alignment horizontal="center" vertical="center" wrapText="1"/>
    </xf>
    <xf numFmtId="0" fontId="3" fillId="0" borderId="0" xfId="0" applyFont="1" applyAlignment="1">
      <alignment horizontal="center" vertical="center"/>
    </xf>
    <xf numFmtId="0" fontId="3" fillId="0" borderId="27" xfId="0" applyFont="1" applyBorder="1" applyAlignment="1">
      <alignment horizont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8" fillId="0" borderId="16" xfId="0" applyFont="1" applyBorder="1" applyAlignment="1">
      <alignment horizontal="left" vertical="top"/>
    </xf>
    <xf numFmtId="0" fontId="4" fillId="0" borderId="17" xfId="0" applyFont="1" applyBorder="1" applyAlignment="1">
      <alignment horizontal="left" vertical="top"/>
    </xf>
    <xf numFmtId="0" fontId="4" fillId="0" borderId="18" xfId="0" applyFont="1" applyBorder="1" applyAlignment="1">
      <alignment horizontal="left" vertical="top"/>
    </xf>
    <xf numFmtId="0" fontId="4" fillId="0" borderId="24" xfId="0" applyFont="1" applyBorder="1" applyAlignment="1">
      <alignment horizontal="left" vertical="center"/>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12" fillId="0" borderId="0" xfId="3" applyAlignment="1">
      <alignment horizontal="center"/>
    </xf>
    <xf numFmtId="0" fontId="1" fillId="0" borderId="19" xfId="3" applyFont="1" applyBorder="1" applyAlignment="1">
      <alignment horizontal="left" vertical="center" wrapText="1"/>
    </xf>
    <xf numFmtId="0" fontId="12" fillId="0" borderId="2" xfId="3" applyBorder="1" applyAlignment="1">
      <alignment horizontal="left" vertical="center" wrapText="1"/>
    </xf>
    <xf numFmtId="0" fontId="12" fillId="0" borderId="1" xfId="3" applyBorder="1" applyAlignment="1">
      <alignment horizontal="left" vertical="center" wrapText="1"/>
    </xf>
    <xf numFmtId="0" fontId="0" fillId="0" borderId="35" xfId="3" applyFont="1" applyBorder="1" applyAlignment="1">
      <alignment horizontal="center" vertical="center" wrapText="1"/>
    </xf>
    <xf numFmtId="0" fontId="0" fillId="0" borderId="36" xfId="3" applyFont="1" applyBorder="1" applyAlignment="1">
      <alignment horizontal="center" vertical="center" wrapText="1"/>
    </xf>
    <xf numFmtId="0" fontId="12" fillId="0" borderId="35" xfId="3" applyBorder="1" applyAlignment="1">
      <alignment horizontal="center" vertical="center" wrapText="1"/>
    </xf>
    <xf numFmtId="0" fontId="13" fillId="0" borderId="36" xfId="3" applyFont="1" applyBorder="1" applyAlignment="1">
      <alignment horizontal="left" vertical="center" wrapText="1"/>
    </xf>
    <xf numFmtId="0" fontId="12" fillId="0" borderId="21" xfId="3" applyBorder="1" applyAlignment="1">
      <alignment horizontal="center" vertical="center" wrapText="1"/>
    </xf>
    <xf numFmtId="0" fontId="12" fillId="0" borderId="22" xfId="3" applyBorder="1" applyAlignment="1">
      <alignment horizontal="center" vertical="center"/>
    </xf>
    <xf numFmtId="0" fontId="12" fillId="0" borderId="23" xfId="3" applyBorder="1" applyAlignment="1">
      <alignment horizontal="center" vertical="center"/>
    </xf>
    <xf numFmtId="0" fontId="2" fillId="0" borderId="44" xfId="4" applyFont="1" applyBorder="1" applyAlignment="1">
      <alignment horizontal="left" vertical="top"/>
    </xf>
    <xf numFmtId="0" fontId="2" fillId="0" borderId="13" xfId="4" applyFont="1" applyBorder="1" applyAlignment="1">
      <alignment horizontal="left" vertical="top"/>
    </xf>
    <xf numFmtId="0" fontId="2" fillId="0" borderId="15" xfId="4" applyFont="1" applyBorder="1" applyAlignment="1">
      <alignment horizontal="left" vertical="top"/>
    </xf>
    <xf numFmtId="165" fontId="13" fillId="2" borderId="34" xfId="5" applyFont="1" applyFill="1" applyBorder="1" applyAlignment="1" applyProtection="1">
      <alignment horizontal="left"/>
      <protection locked="0"/>
    </xf>
    <xf numFmtId="0" fontId="14" fillId="0" borderId="42" xfId="3" applyFont="1" applyBorder="1" applyAlignment="1">
      <alignment horizontal="center" vertical="center"/>
    </xf>
    <xf numFmtId="0" fontId="14" fillId="0" borderId="34" xfId="3" applyFont="1" applyBorder="1" applyAlignment="1">
      <alignment horizontal="center" vertical="center"/>
    </xf>
    <xf numFmtId="0" fontId="14" fillId="0" borderId="35" xfId="3" applyFont="1" applyBorder="1" applyAlignment="1">
      <alignment horizontal="center" vertical="center"/>
    </xf>
    <xf numFmtId="0" fontId="14" fillId="0" borderId="36" xfId="3" applyFont="1" applyBorder="1" applyAlignment="1">
      <alignment horizontal="center" vertical="center"/>
    </xf>
    <xf numFmtId="4" fontId="14" fillId="0" borderId="43" xfId="3" applyNumberFormat="1" applyFont="1" applyBorder="1" applyAlignment="1">
      <alignment horizontal="center" vertical="center" wrapText="1"/>
    </xf>
    <xf numFmtId="4" fontId="14" fillId="0" borderId="37" xfId="3" applyNumberFormat="1" applyFont="1" applyBorder="1" applyAlignment="1">
      <alignment horizontal="center" vertical="center" wrapText="1"/>
    </xf>
    <xf numFmtId="0" fontId="2" fillId="0" borderId="44" xfId="3" applyFont="1" applyBorder="1" applyAlignment="1">
      <alignment horizontal="center" vertical="center" wrapText="1"/>
    </xf>
    <xf numFmtId="0" fontId="2" fillId="0" borderId="13" xfId="3" applyFont="1" applyBorder="1" applyAlignment="1">
      <alignment horizontal="center" vertical="center" wrapText="1"/>
    </xf>
    <xf numFmtId="0" fontId="2" fillId="0" borderId="15" xfId="3" applyFont="1" applyBorder="1" applyAlignment="1">
      <alignment horizontal="center" vertical="center" wrapText="1"/>
    </xf>
    <xf numFmtId="0" fontId="12" fillId="0" borderId="19" xfId="3" applyBorder="1" applyAlignment="1">
      <alignment horizontal="left" vertical="center" wrapText="1"/>
    </xf>
    <xf numFmtId="0" fontId="12" fillId="4" borderId="39" xfId="3" applyFill="1" applyBorder="1" applyAlignment="1">
      <alignment horizontal="center" vertical="center" wrapText="1"/>
    </xf>
    <xf numFmtId="0" fontId="12" fillId="4" borderId="40" xfId="3" applyFill="1" applyBorder="1" applyAlignment="1">
      <alignment horizontal="center" vertical="center" wrapText="1"/>
    </xf>
    <xf numFmtId="0" fontId="0" fillId="0" borderId="0" xfId="3" applyFont="1" applyAlignment="1">
      <alignment horizontal="left" vertical="center"/>
    </xf>
    <xf numFmtId="0" fontId="17" fillId="0" borderId="0" xfId="3" applyFont="1" applyAlignment="1">
      <alignment horizontal="right" vertical="center"/>
    </xf>
    <xf numFmtId="0" fontId="18" fillId="0" borderId="0" xfId="0" applyFont="1" applyAlignment="1">
      <alignment horizontal="center"/>
    </xf>
    <xf numFmtId="0" fontId="17" fillId="0" borderId="0" xfId="0" applyFont="1" applyAlignment="1">
      <alignment horizontal="left" vertical="center"/>
    </xf>
    <xf numFmtId="0" fontId="17" fillId="0" borderId="0" xfId="0" applyFont="1" applyAlignment="1">
      <alignment horizontal="center" vertical="top"/>
    </xf>
    <xf numFmtId="0" fontId="2" fillId="7" borderId="14" xfId="0" applyFont="1" applyFill="1" applyBorder="1" applyAlignment="1">
      <alignment horizontal="left" wrapText="1"/>
    </xf>
    <xf numFmtId="0" fontId="2" fillId="7" borderId="2" xfId="0" applyFont="1" applyFill="1" applyBorder="1" applyAlignment="1">
      <alignment horizontal="left" wrapText="1"/>
    </xf>
    <xf numFmtId="0" fontId="3" fillId="0" borderId="28" xfId="0" applyFont="1" applyBorder="1" applyAlignment="1">
      <alignment horizontal="center" vertical="center"/>
    </xf>
    <xf numFmtId="0" fontId="1" fillId="0" borderId="16" xfId="6" applyBorder="1" applyAlignment="1">
      <alignment horizontal="center" vertical="center" wrapText="1"/>
    </xf>
    <xf numFmtId="0" fontId="1" fillId="0" borderId="17" xfId="6" applyBorder="1" applyAlignment="1">
      <alignment horizontal="center" vertical="center" wrapText="1"/>
    </xf>
    <xf numFmtId="0" fontId="1" fillId="0" borderId="45" xfId="6" applyBorder="1" applyAlignment="1">
      <alignment horizontal="center" vertical="center" wrapText="1"/>
    </xf>
    <xf numFmtId="0" fontId="2" fillId="0" borderId="19" xfId="6" applyFont="1" applyBorder="1" applyAlignment="1">
      <alignment horizontal="center" vertical="center" wrapText="1"/>
    </xf>
    <xf numFmtId="0" fontId="2" fillId="0" borderId="2" xfId="6" applyFont="1" applyBorder="1" applyAlignment="1">
      <alignment horizontal="center" vertical="center" wrapText="1"/>
    </xf>
    <xf numFmtId="0" fontId="2" fillId="0" borderId="1" xfId="6" applyFont="1" applyBorder="1" applyAlignment="1">
      <alignment horizontal="center" vertical="center" wrapText="1"/>
    </xf>
    <xf numFmtId="0" fontId="1" fillId="0" borderId="19" xfId="6" applyBorder="1" applyAlignment="1">
      <alignment horizontal="left" vertical="center" wrapText="1"/>
    </xf>
    <xf numFmtId="0" fontId="1" fillId="0" borderId="2" xfId="6" applyBorder="1" applyAlignment="1">
      <alignment horizontal="left" vertical="center" wrapText="1"/>
    </xf>
    <xf numFmtId="0" fontId="1" fillId="0" borderId="1" xfId="6" applyBorder="1" applyAlignment="1">
      <alignment horizontal="left" vertical="center" wrapText="1"/>
    </xf>
  </cellXfs>
  <cellStyles count="8">
    <cellStyle name="Hiperlink 2" xfId="7" xr:uid="{B997414B-57DA-4BCA-8A53-04C2B2C05991}"/>
    <cellStyle name="Moeda_Composicao BDI v2.1" xfId="5" xr:uid="{8726E827-5059-4672-903D-6F178B516558}"/>
    <cellStyle name="Normal" xfId="0" builtinId="0"/>
    <cellStyle name="Normal 2" xfId="3" xr:uid="{706FA8D9-7548-4E34-85A9-3E042A828205}"/>
    <cellStyle name="Normal 2 2" xfId="6" xr:uid="{AD906E11-E1DE-4E83-A9E4-7890FBE4F81E}"/>
    <cellStyle name="Normal_FICHA DE VERIFICAÇÃO PRELIMINAR - Plano R" xfId="4" xr:uid="{7CE7EC1D-5007-48ED-9D4E-CB9685356BBA}"/>
    <cellStyle name="Porcentagem" xfId="1" builtinId="5"/>
    <cellStyle name="Vírgula" xfId="2" builtinId="3"/>
  </cellStyles>
  <dxfs count="1">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microsoft.com/office/2017/10/relationships/person" Target="persons/person.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47625</xdr:colOff>
      <xdr:row>34</xdr:row>
      <xdr:rowOff>114300</xdr:rowOff>
    </xdr:from>
    <xdr:to>
      <xdr:col>8</xdr:col>
      <xdr:colOff>0</xdr:colOff>
      <xdr:row>35</xdr:row>
      <xdr:rowOff>161925</xdr:rowOff>
    </xdr:to>
    <xdr:sp macro="" textlink="">
      <xdr:nvSpPr>
        <xdr:cNvPr id="2" name="Text Box 7">
          <a:extLst>
            <a:ext uri="{FF2B5EF4-FFF2-40B4-BE49-F238E27FC236}">
              <a16:creationId xmlns:a16="http://schemas.microsoft.com/office/drawing/2014/main" id="{1E8AFAB5-13AC-4EB8-940D-29BF29B0177D}"/>
            </a:ext>
          </a:extLst>
        </xdr:cNvPr>
        <xdr:cNvSpPr txBox="1">
          <a:spLocks noChangeArrowheads="1"/>
        </xdr:cNvSpPr>
      </xdr:nvSpPr>
      <xdr:spPr bwMode="auto">
        <a:xfrm>
          <a:off x="47625" y="60740925"/>
          <a:ext cx="8429625" cy="200025"/>
        </a:xfrm>
        <a:prstGeom prst="rect">
          <a:avLst/>
        </a:prstGeom>
        <a:noFill/>
        <a:ln w="9525">
          <a:noFill/>
          <a:miter lim="800000"/>
          <a:headEnd/>
          <a:tailEnd/>
        </a:ln>
      </xdr:spPr>
      <xdr:txBody>
        <a:bodyPr vertOverflow="clip" wrap="square" lIns="27432" tIns="22860" rIns="27432" bIns="0" anchor="t" upright="1"/>
        <a:lstStyle/>
        <a:p>
          <a:pPr algn="ctr" rtl="0">
            <a:defRPr sz="1000"/>
          </a:pPr>
          <a:endParaRPr lang="pt-BR" sz="800" b="0" i="0" u="none" strike="noStrike" baseline="0">
            <a:solidFill>
              <a:srgbClr val="000000"/>
            </a:solidFill>
            <a:latin typeface="Arial"/>
            <a:cs typeface="Arial"/>
          </a:endParaRPr>
        </a:p>
      </xdr:txBody>
    </xdr:sp>
    <xdr:clientData/>
  </xdr:twoCellAnchor>
  <xdr:twoCellAnchor>
    <xdr:from>
      <xdr:col>1</xdr:col>
      <xdr:colOff>561975</xdr:colOff>
      <xdr:row>0</xdr:row>
      <xdr:rowOff>152400</xdr:rowOff>
    </xdr:from>
    <xdr:to>
      <xdr:col>2</xdr:col>
      <xdr:colOff>549275</xdr:colOff>
      <xdr:row>1</xdr:row>
      <xdr:rowOff>22225</xdr:rowOff>
    </xdr:to>
    <xdr:pic>
      <xdr:nvPicPr>
        <xdr:cNvPr id="3" name="Picture 185">
          <a:extLst>
            <a:ext uri="{FF2B5EF4-FFF2-40B4-BE49-F238E27FC236}">
              <a16:creationId xmlns:a16="http://schemas.microsoft.com/office/drawing/2014/main" id="{C11DEADD-DF54-491B-A67E-0C8BF602D9E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57275" y="152400"/>
          <a:ext cx="701675" cy="6413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238125</xdr:colOff>
      <xdr:row>0</xdr:row>
      <xdr:rowOff>57150</xdr:rowOff>
    </xdr:from>
    <xdr:to>
      <xdr:col>2</xdr:col>
      <xdr:colOff>330200</xdr:colOff>
      <xdr:row>0</xdr:row>
      <xdr:rowOff>698500</xdr:rowOff>
    </xdr:to>
    <xdr:pic>
      <xdr:nvPicPr>
        <xdr:cNvPr id="2" name="Picture 185">
          <a:extLst>
            <a:ext uri="{FF2B5EF4-FFF2-40B4-BE49-F238E27FC236}">
              <a16:creationId xmlns:a16="http://schemas.microsoft.com/office/drawing/2014/main" id="{D5A68E2F-63C7-4DAC-A886-40685F69D02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47725" y="57150"/>
          <a:ext cx="701675" cy="641350"/>
        </a:xfrm>
        <a:prstGeom prst="rect">
          <a:avLst/>
        </a:prstGeom>
        <a:noFill/>
        <a:ln w="9525">
          <a:noFill/>
          <a:miter lim="800000"/>
          <a:headEnd/>
          <a:tailEnd/>
        </a:ln>
      </xdr:spPr>
    </xdr:pic>
    <xdr:clientData/>
  </xdr:twoCellAnchor>
  <xdr:twoCellAnchor editAs="oneCell">
    <xdr:from>
      <xdr:col>2</xdr:col>
      <xdr:colOff>314326</xdr:colOff>
      <xdr:row>23</xdr:row>
      <xdr:rowOff>31612</xdr:rowOff>
    </xdr:from>
    <xdr:to>
      <xdr:col>7</xdr:col>
      <xdr:colOff>225710</xdr:colOff>
      <xdr:row>25</xdr:row>
      <xdr:rowOff>85725</xdr:rowOff>
    </xdr:to>
    <xdr:pic>
      <xdr:nvPicPr>
        <xdr:cNvPr id="3" name="Imagem 2">
          <a:extLst>
            <a:ext uri="{FF2B5EF4-FFF2-40B4-BE49-F238E27FC236}">
              <a16:creationId xmlns:a16="http://schemas.microsoft.com/office/drawing/2014/main" id="{4B289C68-1C5E-CF58-D974-93364A8E0BF5}"/>
            </a:ext>
          </a:extLst>
        </xdr:cNvPr>
        <xdr:cNvPicPr>
          <a:picLocks noChangeAspect="1"/>
        </xdr:cNvPicPr>
      </xdr:nvPicPr>
      <xdr:blipFill>
        <a:blip xmlns:r="http://schemas.openxmlformats.org/officeDocument/2006/relationships" r:embed="rId2"/>
        <a:stretch>
          <a:fillRect/>
        </a:stretch>
      </xdr:blipFill>
      <xdr:spPr>
        <a:xfrm>
          <a:off x="1533526" y="4927462"/>
          <a:ext cx="2959384" cy="4541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238125</xdr:colOff>
      <xdr:row>0</xdr:row>
      <xdr:rowOff>57150</xdr:rowOff>
    </xdr:from>
    <xdr:to>
      <xdr:col>1</xdr:col>
      <xdr:colOff>1123950</xdr:colOff>
      <xdr:row>0</xdr:row>
      <xdr:rowOff>698500</xdr:rowOff>
    </xdr:to>
    <xdr:pic>
      <xdr:nvPicPr>
        <xdr:cNvPr id="2" name="Picture 185">
          <a:extLst>
            <a:ext uri="{FF2B5EF4-FFF2-40B4-BE49-F238E27FC236}">
              <a16:creationId xmlns:a16="http://schemas.microsoft.com/office/drawing/2014/main" id="{6AF47B70-C142-40CA-AE18-F12AA4DEF4E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0" y="57150"/>
          <a:ext cx="885825" cy="641350"/>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D5AA-3D9C-4BC2-B6A9-A70DEB7DF801}">
  <dimension ref="A1:J37"/>
  <sheetViews>
    <sheetView showGridLines="0" showZeros="0" view="pageBreakPreview" zoomScaleNormal="100" zoomScaleSheetLayoutView="100" workbookViewId="0">
      <selection activeCell="F18" sqref="F18"/>
    </sheetView>
  </sheetViews>
  <sheetFormatPr defaultRowHeight="12.75" x14ac:dyDescent="0.2"/>
  <cols>
    <col min="1" max="1" width="7.42578125" style="1" customWidth="1"/>
    <col min="2" max="2" width="10.7109375" style="1" bestFit="1" customWidth="1"/>
    <col min="3" max="3" width="49.85546875" style="1" customWidth="1"/>
    <col min="4" max="4" width="9.140625" style="1"/>
    <col min="5" max="5" width="12.28515625" style="1" customWidth="1"/>
    <col min="6" max="6" width="13.140625" style="1" bestFit="1" customWidth="1"/>
    <col min="7" max="7" width="13.140625" style="1" customWidth="1"/>
    <col min="8" max="8" width="13.140625" style="1" bestFit="1" customWidth="1"/>
    <col min="9" max="16384" width="9.140625" style="1"/>
  </cols>
  <sheetData>
    <row r="1" spans="1:10" ht="60.75" customHeight="1" x14ac:dyDescent="0.2">
      <c r="A1" s="96" t="s">
        <v>20</v>
      </c>
      <c r="B1" s="97"/>
      <c r="C1" s="97"/>
      <c r="D1" s="97"/>
      <c r="E1" s="97"/>
      <c r="F1" s="97"/>
      <c r="G1" s="97"/>
      <c r="H1" s="97"/>
    </row>
    <row r="2" spans="1:10" ht="15.75" customHeight="1" x14ac:dyDescent="0.2">
      <c r="A2" s="97"/>
      <c r="B2" s="97"/>
      <c r="C2" s="97"/>
      <c r="D2" s="97"/>
      <c r="E2" s="97"/>
      <c r="F2" s="97"/>
      <c r="G2" s="97"/>
      <c r="H2" s="97"/>
    </row>
    <row r="3" spans="1:10" ht="3.75" customHeight="1" thickBot="1" x14ac:dyDescent="0.25">
      <c r="A3" s="98"/>
      <c r="B3" s="98"/>
      <c r="C3" s="98"/>
      <c r="D3" s="98"/>
      <c r="E3" s="98"/>
      <c r="F3" s="98"/>
      <c r="G3" s="98"/>
      <c r="H3" s="98"/>
    </row>
    <row r="4" spans="1:10" ht="20.100000000000001" customHeight="1" thickBot="1" x14ac:dyDescent="0.25">
      <c r="A4" s="99" t="s">
        <v>4</v>
      </c>
      <c r="B4" s="100"/>
      <c r="C4" s="100"/>
      <c r="D4" s="100"/>
      <c r="E4" s="100"/>
      <c r="F4" s="100"/>
      <c r="G4" s="100"/>
      <c r="H4" s="101"/>
    </row>
    <row r="5" spans="1:10" ht="3.75" customHeight="1" thickBot="1" x14ac:dyDescent="0.25">
      <c r="A5" s="2"/>
      <c r="B5" s="2"/>
      <c r="C5" s="2"/>
      <c r="D5" s="2"/>
      <c r="E5" s="2"/>
      <c r="F5" s="2"/>
      <c r="G5" s="2"/>
      <c r="H5" s="2"/>
    </row>
    <row r="6" spans="1:10" ht="20.100000000000001" customHeight="1" x14ac:dyDescent="0.2">
      <c r="A6" s="102" t="s">
        <v>21</v>
      </c>
      <c r="B6" s="103"/>
      <c r="C6" s="103"/>
      <c r="D6" s="103"/>
      <c r="E6" s="104"/>
      <c r="F6" s="105" t="s">
        <v>13</v>
      </c>
      <c r="G6" s="106"/>
      <c r="H6" s="107"/>
    </row>
    <row r="7" spans="1:10" ht="28.5" customHeight="1" x14ac:dyDescent="0.2">
      <c r="A7" s="90" t="s">
        <v>84</v>
      </c>
      <c r="B7" s="91"/>
      <c r="C7" s="91"/>
      <c r="D7" s="91"/>
      <c r="E7" s="92"/>
      <c r="F7" s="93" t="s">
        <v>88</v>
      </c>
      <c r="G7" s="94"/>
      <c r="H7" s="95"/>
    </row>
    <row r="8" spans="1:10" ht="22.5" customHeight="1" x14ac:dyDescent="0.2">
      <c r="A8" s="74" t="s">
        <v>67</v>
      </c>
      <c r="B8" s="75"/>
      <c r="C8" s="75"/>
      <c r="D8" s="76"/>
      <c r="E8" s="77" t="s">
        <v>10</v>
      </c>
      <c r="F8" s="78"/>
      <c r="G8" s="78"/>
      <c r="H8" s="79"/>
    </row>
    <row r="9" spans="1:10" ht="20.100000000000001" customHeight="1" x14ac:dyDescent="0.2">
      <c r="A9" s="80" t="s">
        <v>89</v>
      </c>
      <c r="B9" s="81"/>
      <c r="C9" s="81"/>
      <c r="D9" s="82"/>
      <c r="E9" s="83" t="s">
        <v>8</v>
      </c>
      <c r="F9" s="85" t="s">
        <v>6</v>
      </c>
      <c r="G9" s="11" t="s">
        <v>14</v>
      </c>
      <c r="H9" s="3" t="s">
        <v>7</v>
      </c>
    </row>
    <row r="10" spans="1:10" ht="20.100000000000001" customHeight="1" thickBot="1" x14ac:dyDescent="0.25">
      <c r="A10" s="87" t="s">
        <v>70</v>
      </c>
      <c r="B10" s="88"/>
      <c r="C10" s="88"/>
      <c r="D10" s="89"/>
      <c r="E10" s="84"/>
      <c r="F10" s="86"/>
      <c r="G10" s="12" t="s">
        <v>22</v>
      </c>
      <c r="H10" s="10">
        <f>BDI!J20</f>
        <v>0.30149999999999999</v>
      </c>
    </row>
    <row r="11" spans="1:10" ht="3.75" customHeight="1" thickBot="1" x14ac:dyDescent="0.25">
      <c r="A11" s="71"/>
      <c r="B11" s="71"/>
      <c r="C11" s="71"/>
      <c r="D11" s="71"/>
      <c r="E11" s="71"/>
      <c r="F11" s="71"/>
      <c r="G11" s="71"/>
      <c r="H11" s="71"/>
    </row>
    <row r="12" spans="1:10" ht="38.25" x14ac:dyDescent="0.2">
      <c r="A12" s="13" t="s">
        <v>0</v>
      </c>
      <c r="B12" s="14" t="s">
        <v>5</v>
      </c>
      <c r="C12" s="14" t="s">
        <v>1</v>
      </c>
      <c r="D12" s="14" t="s">
        <v>3</v>
      </c>
      <c r="E12" s="14" t="s">
        <v>2</v>
      </c>
      <c r="F12" s="15" t="s">
        <v>23</v>
      </c>
      <c r="G12" s="15" t="s">
        <v>24</v>
      </c>
      <c r="H12" s="16" t="s">
        <v>9</v>
      </c>
    </row>
    <row r="13" spans="1:10" ht="25.5" x14ac:dyDescent="0.2">
      <c r="A13" s="41"/>
      <c r="B13" s="42"/>
      <c r="C13" s="43" t="s">
        <v>71</v>
      </c>
      <c r="D13" s="72">
        <f>ROUND(F13+(F13*$H$10),2)</f>
        <v>0</v>
      </c>
      <c r="E13" s="72"/>
      <c r="F13" s="72"/>
      <c r="G13" s="72"/>
      <c r="H13" s="72"/>
    </row>
    <row r="14" spans="1:10" ht="18" customHeight="1" x14ac:dyDescent="0.2">
      <c r="A14" s="17" t="s">
        <v>18</v>
      </c>
      <c r="B14" s="18"/>
      <c r="C14" s="19" t="s">
        <v>15</v>
      </c>
      <c r="D14" s="73">
        <f>ROUND(F14+(F14*$H$10),2)</f>
        <v>0</v>
      </c>
      <c r="E14" s="73"/>
      <c r="F14" s="73"/>
      <c r="G14" s="73"/>
      <c r="H14" s="73"/>
    </row>
    <row r="15" spans="1:10" ht="89.25" x14ac:dyDescent="0.2">
      <c r="A15" s="44" t="s">
        <v>11</v>
      </c>
      <c r="B15" s="21" t="s">
        <v>19</v>
      </c>
      <c r="C15" s="22" t="s">
        <v>25</v>
      </c>
      <c r="D15" s="23" t="s">
        <v>17</v>
      </c>
      <c r="E15" s="20">
        <f>1.5*3</f>
        <v>4.5</v>
      </c>
      <c r="F15" s="46">
        <v>303.72000000000003</v>
      </c>
      <c r="G15" s="46">
        <f t="shared" ref="G15" si="0">ROUND(F15+(F15*$H$10),2)</f>
        <v>395.29</v>
      </c>
      <c r="H15" s="46">
        <f t="shared" ref="H15" si="1">ROUND((E15*G15),2)</f>
        <v>1778.81</v>
      </c>
    </row>
    <row r="16" spans="1:10" x14ac:dyDescent="0.2">
      <c r="A16" s="63" t="s">
        <v>16</v>
      </c>
      <c r="B16" s="63"/>
      <c r="C16" s="63"/>
      <c r="D16" s="63"/>
      <c r="E16" s="63"/>
      <c r="F16" s="63"/>
      <c r="G16" s="63"/>
      <c r="H16" s="47">
        <f>SUM(H15:H15)</f>
        <v>1778.81</v>
      </c>
      <c r="J16" s="1">
        <v>0</v>
      </c>
    </row>
    <row r="17" spans="1:8" ht="18" customHeight="1" x14ac:dyDescent="0.2">
      <c r="A17" s="17" t="s">
        <v>65</v>
      </c>
      <c r="B17" s="21"/>
      <c r="C17" s="19" t="s">
        <v>73</v>
      </c>
      <c r="D17" s="73">
        <f>ROUND(F17+(F17*$H$10),2)</f>
        <v>0</v>
      </c>
      <c r="E17" s="73"/>
      <c r="F17" s="73"/>
      <c r="G17" s="73"/>
      <c r="H17" s="73"/>
    </row>
    <row r="18" spans="1:8" ht="63.75" x14ac:dyDescent="0.2">
      <c r="A18" s="44" t="s">
        <v>66</v>
      </c>
      <c r="B18" s="44" t="s">
        <v>72</v>
      </c>
      <c r="C18" s="45" t="s">
        <v>87</v>
      </c>
      <c r="D18" s="44" t="s">
        <v>64</v>
      </c>
      <c r="E18" s="20">
        <v>1</v>
      </c>
      <c r="F18" s="46">
        <f>Cotação!H7</f>
        <v>75389.207324881558</v>
      </c>
      <c r="G18" s="46">
        <f t="shared" ref="G18" si="2">ROUND(F18+(F18*$H$10),2)</f>
        <v>98119.05</v>
      </c>
      <c r="H18" s="46">
        <f t="shared" ref="H18" si="3">ROUND((E18*G18),2)</f>
        <v>98119.05</v>
      </c>
    </row>
    <row r="19" spans="1:8" ht="13.5" thickBot="1" x14ac:dyDescent="0.25">
      <c r="A19" s="63" t="s">
        <v>16</v>
      </c>
      <c r="B19" s="63"/>
      <c r="C19" s="63"/>
      <c r="D19" s="63"/>
      <c r="E19" s="63"/>
      <c r="F19" s="63"/>
      <c r="G19" s="63"/>
      <c r="H19" s="47">
        <f>SUM(H18:H18)</f>
        <v>98119.05</v>
      </c>
    </row>
    <row r="20" spans="1:8" ht="18" customHeight="1" thickBot="1" x14ac:dyDescent="0.25">
      <c r="A20" s="68" t="s">
        <v>12</v>
      </c>
      <c r="B20" s="69"/>
      <c r="C20" s="69"/>
      <c r="D20" s="69"/>
      <c r="E20" s="69"/>
      <c r="F20" s="69"/>
      <c r="G20" s="70"/>
      <c r="H20" s="48">
        <f>H19+H16</f>
        <v>99897.86</v>
      </c>
    </row>
    <row r="21" spans="1:8" ht="14.25" customHeight="1" x14ac:dyDescent="0.2">
      <c r="A21" s="4"/>
      <c r="B21" s="4"/>
      <c r="C21" s="4"/>
      <c r="D21" s="4"/>
      <c r="E21" s="4"/>
      <c r="F21" s="4"/>
      <c r="G21" s="4"/>
      <c r="H21" s="5"/>
    </row>
    <row r="22" spans="1:8" ht="14.25" customHeight="1" x14ac:dyDescent="0.2">
      <c r="A22" s="4"/>
      <c r="B22" s="4"/>
      <c r="C22" s="4"/>
      <c r="D22" s="4"/>
      <c r="E22" s="4"/>
      <c r="F22" s="4"/>
      <c r="G22" s="4"/>
      <c r="H22" s="5"/>
    </row>
    <row r="23" spans="1:8" ht="11.25" customHeight="1" x14ac:dyDescent="0.2">
      <c r="A23" s="6"/>
      <c r="B23" s="6"/>
      <c r="C23" s="6"/>
      <c r="D23" s="6"/>
      <c r="E23" s="6"/>
      <c r="F23" s="6"/>
      <c r="G23" s="6"/>
      <c r="H23" s="36"/>
    </row>
    <row r="24" spans="1:8" ht="11.25" customHeight="1" x14ac:dyDescent="0.2">
      <c r="A24" s="6"/>
      <c r="B24" s="66"/>
      <c r="C24" s="66"/>
      <c r="D24" s="6"/>
      <c r="E24" s="66"/>
      <c r="F24" s="66"/>
      <c r="G24" s="7"/>
      <c r="H24" s="6"/>
    </row>
    <row r="25" spans="1:8" x14ac:dyDescent="0.2">
      <c r="A25" s="8"/>
      <c r="B25" s="64" t="s">
        <v>26</v>
      </c>
      <c r="C25" s="64"/>
      <c r="D25" s="24"/>
      <c r="E25" s="65" t="s">
        <v>28</v>
      </c>
      <c r="F25" s="65"/>
      <c r="G25" s="9"/>
      <c r="H25" s="8"/>
    </row>
    <row r="26" spans="1:8" hidden="1" x14ac:dyDescent="0.2">
      <c r="B26" s="25"/>
      <c r="C26" s="25"/>
      <c r="D26" s="25"/>
      <c r="E26" s="25"/>
      <c r="F26" s="25"/>
    </row>
    <row r="27" spans="1:8" x14ac:dyDescent="0.2">
      <c r="B27" s="25"/>
      <c r="C27" s="25"/>
      <c r="D27" s="25"/>
      <c r="E27" s="25"/>
      <c r="F27" s="25"/>
    </row>
    <row r="28" spans="1:8" x14ac:dyDescent="0.2">
      <c r="B28" s="25"/>
      <c r="C28" s="25"/>
      <c r="D28" s="25"/>
      <c r="E28" s="25"/>
      <c r="F28" s="25"/>
    </row>
    <row r="29" spans="1:8" x14ac:dyDescent="0.2">
      <c r="B29" s="25"/>
      <c r="C29" s="25"/>
      <c r="D29" s="25"/>
      <c r="E29" s="25"/>
      <c r="F29" s="25"/>
    </row>
    <row r="30" spans="1:8" x14ac:dyDescent="0.2">
      <c r="B30" s="25"/>
      <c r="C30" s="25"/>
      <c r="D30" s="25"/>
      <c r="E30" s="25"/>
      <c r="F30" s="25"/>
    </row>
    <row r="31" spans="1:8" ht="11.25" customHeight="1" x14ac:dyDescent="0.2">
      <c r="A31" s="6"/>
      <c r="B31" s="67"/>
      <c r="C31" s="67"/>
      <c r="D31" s="24"/>
      <c r="E31" s="65"/>
      <c r="F31" s="65"/>
      <c r="G31" s="7"/>
      <c r="H31" s="6"/>
    </row>
    <row r="32" spans="1:8" x14ac:dyDescent="0.2">
      <c r="A32" s="8"/>
      <c r="B32" s="64" t="s">
        <v>27</v>
      </c>
      <c r="C32" s="64"/>
      <c r="D32" s="24"/>
      <c r="E32" s="65"/>
      <c r="F32" s="65"/>
      <c r="G32" s="9"/>
      <c r="H32" s="8"/>
    </row>
    <row r="33" ht="12" customHeight="1" x14ac:dyDescent="0.2"/>
    <row r="34" ht="11.25" customHeight="1" x14ac:dyDescent="0.2"/>
    <row r="35" ht="12" customHeight="1" x14ac:dyDescent="0.2"/>
    <row r="36" ht="14.1" customHeight="1" x14ac:dyDescent="0.2"/>
    <row r="37" ht="4.5" customHeight="1" x14ac:dyDescent="0.2"/>
  </sheetData>
  <mergeCells count="28">
    <mergeCell ref="A7:E7"/>
    <mergeCell ref="F7:H7"/>
    <mergeCell ref="A1:H2"/>
    <mergeCell ref="A3:H3"/>
    <mergeCell ref="A4:H4"/>
    <mergeCell ref="A6:E6"/>
    <mergeCell ref="F6:H6"/>
    <mergeCell ref="A8:D8"/>
    <mergeCell ref="E8:H8"/>
    <mergeCell ref="A9:D9"/>
    <mergeCell ref="E9:E10"/>
    <mergeCell ref="F9:F10"/>
    <mergeCell ref="A10:D10"/>
    <mergeCell ref="A11:H11"/>
    <mergeCell ref="D13:H13"/>
    <mergeCell ref="D14:H14"/>
    <mergeCell ref="A16:G16"/>
    <mergeCell ref="D17:H17"/>
    <mergeCell ref="A19:G19"/>
    <mergeCell ref="B32:C32"/>
    <mergeCell ref="E32:F32"/>
    <mergeCell ref="B24:C24"/>
    <mergeCell ref="E24:F24"/>
    <mergeCell ref="B25:C25"/>
    <mergeCell ref="E25:F25"/>
    <mergeCell ref="B31:C31"/>
    <mergeCell ref="E31:F31"/>
    <mergeCell ref="A20:G20"/>
  </mergeCells>
  <printOptions horizontalCentered="1"/>
  <pageMargins left="0.70866141732283472" right="0.70866141732283472" top="0.74803149606299213" bottom="0.74803149606299213" header="0.31496062992125984" footer="0.31496062992125984"/>
  <pageSetup paperSize="9" scale="65"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5CA9C-0DB5-4A43-89DD-8B7BB3CC085F}">
  <dimension ref="A1:O41"/>
  <sheetViews>
    <sheetView workbookViewId="0">
      <selection activeCell="R17" sqref="R17"/>
    </sheetView>
  </sheetViews>
  <sheetFormatPr defaultRowHeight="12.75" x14ac:dyDescent="0.2"/>
  <cols>
    <col min="1" max="11" width="9.140625" style="26"/>
    <col min="12" max="12" width="10.85546875" style="26" bestFit="1" customWidth="1"/>
    <col min="13" max="13" width="11.140625" style="26" bestFit="1" customWidth="1"/>
    <col min="14" max="14" width="9" style="26" customWidth="1"/>
    <col min="15" max="15" width="11.140625" style="26" bestFit="1" customWidth="1"/>
    <col min="16" max="16384" width="9.140625" style="26"/>
  </cols>
  <sheetData>
    <row r="1" spans="1:15" ht="59.25" customHeight="1" x14ac:dyDescent="0.2">
      <c r="A1" s="116" t="s">
        <v>29</v>
      </c>
      <c r="B1" s="117"/>
      <c r="C1" s="117"/>
      <c r="D1" s="117"/>
      <c r="E1" s="117"/>
      <c r="F1" s="117"/>
      <c r="G1" s="117"/>
      <c r="H1" s="117"/>
      <c r="I1" s="117"/>
      <c r="J1" s="118"/>
    </row>
    <row r="2" spans="1:15" x14ac:dyDescent="0.2">
      <c r="A2" s="129" t="s">
        <v>54</v>
      </c>
      <c r="B2" s="130"/>
      <c r="C2" s="130"/>
      <c r="D2" s="130"/>
      <c r="E2" s="130"/>
      <c r="F2" s="130"/>
      <c r="G2" s="130"/>
      <c r="H2" s="130"/>
      <c r="I2" s="130"/>
      <c r="J2" s="131"/>
    </row>
    <row r="3" spans="1:15" x14ac:dyDescent="0.2">
      <c r="A3" s="132" t="s">
        <v>55</v>
      </c>
      <c r="B3" s="110"/>
      <c r="C3" s="110"/>
      <c r="D3" s="110"/>
      <c r="E3" s="110"/>
      <c r="F3" s="110"/>
      <c r="G3" s="110"/>
      <c r="H3" s="110"/>
      <c r="I3" s="110"/>
      <c r="J3" s="111"/>
    </row>
    <row r="4" spans="1:15" ht="27" customHeight="1" x14ac:dyDescent="0.2">
      <c r="A4" s="109" t="s">
        <v>85</v>
      </c>
      <c r="B4" s="110"/>
      <c r="C4" s="110"/>
      <c r="D4" s="110"/>
      <c r="E4" s="110"/>
      <c r="F4" s="110"/>
      <c r="G4" s="110"/>
      <c r="H4" s="110"/>
      <c r="I4" s="110"/>
      <c r="J4" s="111"/>
    </row>
    <row r="5" spans="1:15" x14ac:dyDescent="0.2">
      <c r="A5" s="109" t="s">
        <v>68</v>
      </c>
      <c r="B5" s="110"/>
      <c r="C5" s="110"/>
      <c r="D5" s="110"/>
      <c r="E5" s="110"/>
      <c r="F5" s="110"/>
      <c r="G5" s="110"/>
      <c r="H5" s="110"/>
      <c r="I5" s="110"/>
      <c r="J5" s="111"/>
    </row>
    <row r="6" spans="1:15" x14ac:dyDescent="0.2">
      <c r="A6" s="109" t="s">
        <v>69</v>
      </c>
      <c r="B6" s="110"/>
      <c r="C6" s="110"/>
      <c r="D6" s="110"/>
      <c r="E6" s="110"/>
      <c r="F6" s="110"/>
      <c r="G6" s="110"/>
      <c r="H6" s="110"/>
      <c r="I6" s="110"/>
      <c r="J6" s="111"/>
    </row>
    <row r="7" spans="1:15" x14ac:dyDescent="0.2">
      <c r="A7" s="119" t="s">
        <v>30</v>
      </c>
      <c r="B7" s="120"/>
      <c r="C7" s="120"/>
      <c r="D7" s="120"/>
      <c r="E7" s="120"/>
      <c r="F7" s="120"/>
      <c r="G7" s="120"/>
      <c r="H7" s="120"/>
      <c r="I7" s="120"/>
      <c r="J7" s="121"/>
    </row>
    <row r="8" spans="1:15" x14ac:dyDescent="0.2">
      <c r="A8" s="122" t="s">
        <v>74</v>
      </c>
      <c r="B8" s="122"/>
      <c r="C8" s="122"/>
      <c r="D8" s="122"/>
      <c r="E8" s="122"/>
      <c r="F8" s="122"/>
      <c r="G8" s="122"/>
      <c r="H8" s="122"/>
      <c r="I8" s="122"/>
      <c r="J8" s="122"/>
    </row>
    <row r="9" spans="1:15" ht="16.5" customHeight="1" x14ac:dyDescent="0.2">
      <c r="A9" s="123" t="s">
        <v>31</v>
      </c>
      <c r="B9" s="124"/>
      <c r="C9" s="124"/>
      <c r="D9" s="124"/>
      <c r="E9" s="124"/>
      <c r="F9" s="124"/>
      <c r="G9" s="124"/>
      <c r="H9" s="124"/>
      <c r="I9" s="124" t="s">
        <v>32</v>
      </c>
      <c r="J9" s="127" t="s">
        <v>33</v>
      </c>
    </row>
    <row r="10" spans="1:15" ht="17.25" customHeight="1" x14ac:dyDescent="0.25">
      <c r="A10" s="125"/>
      <c r="B10" s="126"/>
      <c r="C10" s="126"/>
      <c r="D10" s="126"/>
      <c r="E10" s="126"/>
      <c r="F10" s="126"/>
      <c r="G10" s="126"/>
      <c r="H10" s="126"/>
      <c r="I10" s="126"/>
      <c r="J10" s="128"/>
      <c r="L10" s="27" t="s">
        <v>34</v>
      </c>
      <c r="M10" s="28" t="s">
        <v>35</v>
      </c>
      <c r="N10" s="28" t="s">
        <v>36</v>
      </c>
      <c r="O10" s="28" t="s">
        <v>37</v>
      </c>
    </row>
    <row r="11" spans="1:15" ht="12.75" customHeight="1" x14ac:dyDescent="0.2">
      <c r="A11" s="112" t="str">
        <f>IF($J$17=$A$145,"Encargos Sociais incidentes sobre a mão de obra","Administração Central")</f>
        <v>Administração Central</v>
      </c>
      <c r="B11" s="113"/>
      <c r="C11" s="113"/>
      <c r="D11" s="113"/>
      <c r="E11" s="113"/>
      <c r="F11" s="113"/>
      <c r="G11" s="113"/>
      <c r="H11" s="113"/>
      <c r="I11" s="37" t="s">
        <v>56</v>
      </c>
      <c r="J11" s="38">
        <v>6.0199999999999997E-2</v>
      </c>
      <c r="L11" s="29" t="s">
        <v>38</v>
      </c>
      <c r="M11" s="30">
        <v>5.2900000000000003E-2</v>
      </c>
      <c r="N11" s="30">
        <v>5.9200000000000003E-2</v>
      </c>
      <c r="O11" s="30">
        <v>7.9299999999999995E-2</v>
      </c>
    </row>
    <row r="12" spans="1:15" ht="15" x14ac:dyDescent="0.2">
      <c r="A12" s="112" t="str">
        <f>IF($J$17=$A$145,"Administração Central da empresa ou consultoria - overhead","Seguro e Garantia")</f>
        <v>Seguro e Garantia</v>
      </c>
      <c r="B12" s="113"/>
      <c r="C12" s="113"/>
      <c r="D12" s="113"/>
      <c r="E12" s="113"/>
      <c r="F12" s="113"/>
      <c r="G12" s="113"/>
      <c r="H12" s="113"/>
      <c r="I12" s="37" t="s">
        <v>39</v>
      </c>
      <c r="J12" s="38">
        <v>5.1000000000000004E-3</v>
      </c>
      <c r="L12" s="29" t="s">
        <v>38</v>
      </c>
      <c r="M12" s="30">
        <v>2.5000000000000001E-3</v>
      </c>
      <c r="N12" s="30">
        <v>5.1000000000000004E-3</v>
      </c>
      <c r="O12" s="30">
        <v>5.6000000000000008E-3</v>
      </c>
    </row>
    <row r="13" spans="1:15" ht="15" x14ac:dyDescent="0.2">
      <c r="A13" s="114" t="s">
        <v>40</v>
      </c>
      <c r="B13" s="113"/>
      <c r="C13" s="113"/>
      <c r="D13" s="113"/>
      <c r="E13" s="113"/>
      <c r="F13" s="113"/>
      <c r="G13" s="113"/>
      <c r="H13" s="113"/>
      <c r="I13" s="37" t="s">
        <v>41</v>
      </c>
      <c r="J13" s="38">
        <v>1.4800000000000001E-2</v>
      </c>
      <c r="L13" s="29" t="s">
        <v>38</v>
      </c>
      <c r="M13" s="30">
        <v>0.01</v>
      </c>
      <c r="N13" s="30">
        <v>1.4800000000000001E-2</v>
      </c>
      <c r="O13" s="30">
        <v>1.9699999999999999E-2</v>
      </c>
    </row>
    <row r="14" spans="1:15" ht="15" x14ac:dyDescent="0.2">
      <c r="A14" s="114" t="s">
        <v>57</v>
      </c>
      <c r="B14" s="113"/>
      <c r="C14" s="113"/>
      <c r="D14" s="113"/>
      <c r="E14" s="113"/>
      <c r="F14" s="113"/>
      <c r="G14" s="113"/>
      <c r="H14" s="113"/>
      <c r="I14" s="37" t="s">
        <v>58</v>
      </c>
      <c r="J14" s="38">
        <v>1.0699999999999999E-2</v>
      </c>
      <c r="L14" s="29" t="s">
        <v>38</v>
      </c>
      <c r="M14" s="30">
        <v>1.01E-2</v>
      </c>
      <c r="N14" s="30">
        <v>1.0700000000000001E-2</v>
      </c>
      <c r="O14" s="30">
        <v>1.11E-2</v>
      </c>
    </row>
    <row r="15" spans="1:15" ht="15" x14ac:dyDescent="0.2">
      <c r="A15" s="112" t="str">
        <f>IF($J$17=$A$145,"Margem bruta da empresa de consultoria","Lucro")</f>
        <v>Lucro</v>
      </c>
      <c r="B15" s="113"/>
      <c r="C15" s="113"/>
      <c r="D15" s="113"/>
      <c r="E15" s="113"/>
      <c r="F15" s="113"/>
      <c r="G15" s="113"/>
      <c r="H15" s="113"/>
      <c r="I15" s="37" t="s">
        <v>59</v>
      </c>
      <c r="J15" s="38">
        <v>8.3099999999999993E-2</v>
      </c>
      <c r="L15" s="29" t="s">
        <v>38</v>
      </c>
      <c r="M15" s="30">
        <v>0.08</v>
      </c>
      <c r="N15" s="30">
        <v>8.3100000000000007E-2</v>
      </c>
      <c r="O15" s="30">
        <v>9.5100000000000004E-2</v>
      </c>
    </row>
    <row r="16" spans="1:15" ht="15" x14ac:dyDescent="0.2">
      <c r="A16" s="112" t="s">
        <v>42</v>
      </c>
      <c r="B16" s="113"/>
      <c r="C16" s="113"/>
      <c r="D16" s="113"/>
      <c r="E16" s="113"/>
      <c r="F16" s="113"/>
      <c r="G16" s="113"/>
      <c r="H16" s="113"/>
      <c r="I16" s="37" t="s">
        <v>43</v>
      </c>
      <c r="J16" s="38">
        <v>3.6499999999999998E-2</v>
      </c>
      <c r="L16" s="29" t="s">
        <v>38</v>
      </c>
      <c r="M16" s="30">
        <v>3.6499999999999998E-2</v>
      </c>
      <c r="N16" s="30">
        <v>3.6499999999999998E-2</v>
      </c>
      <c r="O16" s="30">
        <v>3.6499999999999998E-2</v>
      </c>
    </row>
    <row r="17" spans="1:15" ht="15" x14ac:dyDescent="0.2">
      <c r="A17" s="112" t="s">
        <v>44</v>
      </c>
      <c r="B17" s="113"/>
      <c r="C17" s="113"/>
      <c r="D17" s="113"/>
      <c r="E17" s="113"/>
      <c r="F17" s="113"/>
      <c r="G17" s="113"/>
      <c r="H17" s="113"/>
      <c r="I17" s="37" t="s">
        <v>45</v>
      </c>
      <c r="J17" s="39">
        <v>0.01</v>
      </c>
      <c r="L17" s="29" t="s">
        <v>38</v>
      </c>
      <c r="M17" s="30">
        <v>0</v>
      </c>
      <c r="N17" s="30">
        <v>2.5000000000000001E-2</v>
      </c>
      <c r="O17" s="30">
        <v>0.05</v>
      </c>
    </row>
    <row r="18" spans="1:15" ht="30" customHeight="1" x14ac:dyDescent="0.2">
      <c r="A18" s="112" t="s">
        <v>46</v>
      </c>
      <c r="B18" s="113"/>
      <c r="C18" s="113"/>
      <c r="D18" s="113"/>
      <c r="E18" s="113"/>
      <c r="F18" s="113"/>
      <c r="G18" s="113"/>
      <c r="H18" s="113"/>
      <c r="I18" s="37" t="s">
        <v>47</v>
      </c>
      <c r="J18" s="39">
        <v>4.4999999999999998E-2</v>
      </c>
      <c r="L18" s="29" t="s">
        <v>38</v>
      </c>
      <c r="M18" s="30">
        <v>0</v>
      </c>
      <c r="N18" s="30">
        <v>4.4999999999999998E-2</v>
      </c>
      <c r="O18" s="30">
        <v>4.4999999999999998E-2</v>
      </c>
    </row>
    <row r="19" spans="1:15" ht="15.75" customHeight="1" x14ac:dyDescent="0.2">
      <c r="A19" s="112" t="s">
        <v>48</v>
      </c>
      <c r="B19" s="113"/>
      <c r="C19" s="113"/>
      <c r="D19" s="113"/>
      <c r="E19" s="113"/>
      <c r="F19" s="113"/>
      <c r="G19" s="113"/>
      <c r="H19" s="113"/>
      <c r="I19" s="40" t="s">
        <v>49</v>
      </c>
      <c r="J19" s="39">
        <v>0.24</v>
      </c>
      <c r="L19" s="29" t="s">
        <v>50</v>
      </c>
      <c r="M19" s="30">
        <v>0.24</v>
      </c>
      <c r="N19" s="30">
        <v>0.25840000000000002</v>
      </c>
      <c r="O19" s="30">
        <v>0.27860000000000001</v>
      </c>
    </row>
    <row r="20" spans="1:15" ht="14.25" customHeight="1" thickBot="1" x14ac:dyDescent="0.25">
      <c r="A20" s="133" t="s">
        <v>51</v>
      </c>
      <c r="B20" s="134"/>
      <c r="C20" s="134"/>
      <c r="D20" s="134"/>
      <c r="E20" s="134"/>
      <c r="F20" s="134"/>
      <c r="G20" s="134"/>
      <c r="H20" s="134"/>
      <c r="I20" s="31" t="s">
        <v>52</v>
      </c>
      <c r="J20" s="32">
        <v>0.30149999999999999</v>
      </c>
    </row>
    <row r="21" spans="1:15" x14ac:dyDescent="0.2">
      <c r="A21" s="33"/>
      <c r="B21" s="33"/>
      <c r="C21" s="33"/>
      <c r="D21" s="33"/>
      <c r="E21" s="33"/>
      <c r="F21" s="33"/>
      <c r="G21" s="33"/>
      <c r="H21" s="33"/>
      <c r="I21" s="33"/>
      <c r="J21" s="33"/>
    </row>
    <row r="22" spans="1:15" x14ac:dyDescent="0.2">
      <c r="A22" s="33"/>
      <c r="B22" s="33"/>
      <c r="C22" s="33"/>
      <c r="D22" s="33"/>
      <c r="E22" s="33"/>
      <c r="F22" s="33"/>
      <c r="G22" s="33"/>
      <c r="H22" s="33"/>
      <c r="I22" s="33"/>
      <c r="J22" s="33"/>
    </row>
    <row r="23" spans="1:15" x14ac:dyDescent="0.2">
      <c r="A23" s="135" t="s">
        <v>53</v>
      </c>
      <c r="B23" s="135"/>
      <c r="C23" s="135"/>
      <c r="D23" s="135"/>
      <c r="E23" s="135"/>
      <c r="F23" s="135"/>
      <c r="G23" s="135"/>
      <c r="H23" s="135"/>
      <c r="I23" s="135"/>
      <c r="J23" s="135"/>
    </row>
    <row r="24" spans="1:15" ht="15.75" x14ac:dyDescent="0.25">
      <c r="A24" s="34"/>
      <c r="B24" s="34"/>
      <c r="C24" s="34"/>
      <c r="D24" s="136"/>
      <c r="E24" s="137"/>
      <c r="F24" s="137"/>
      <c r="G24" s="137"/>
      <c r="H24" s="138"/>
      <c r="I24" s="34"/>
      <c r="J24" s="34"/>
    </row>
    <row r="25" spans="1:15" ht="15.75" x14ac:dyDescent="0.2">
      <c r="A25" s="34"/>
      <c r="B25" s="34"/>
      <c r="C25" s="34"/>
      <c r="D25" s="136"/>
      <c r="E25" s="139"/>
      <c r="F25" s="139"/>
      <c r="G25" s="139"/>
      <c r="H25" s="138"/>
      <c r="I25" s="34"/>
      <c r="J25" s="34"/>
    </row>
    <row r="26" spans="1:15" x14ac:dyDescent="0.2">
      <c r="A26" s="35"/>
      <c r="B26" s="35"/>
      <c r="C26" s="35"/>
      <c r="D26" s="35"/>
      <c r="E26" s="35"/>
      <c r="F26" s="35"/>
      <c r="G26" s="35"/>
      <c r="H26" s="35"/>
      <c r="I26" s="35"/>
      <c r="J26" s="35"/>
    </row>
    <row r="27" spans="1:15" ht="29.25" customHeight="1" x14ac:dyDescent="0.2">
      <c r="A27" s="115" t="s">
        <v>60</v>
      </c>
      <c r="B27" s="115"/>
      <c r="C27" s="115"/>
      <c r="D27" s="115"/>
      <c r="E27" s="115"/>
      <c r="F27" s="115"/>
      <c r="G27" s="115"/>
      <c r="H27" s="115"/>
      <c r="I27" s="115"/>
      <c r="J27" s="115"/>
    </row>
    <row r="28" spans="1:15" x14ac:dyDescent="0.2">
      <c r="A28" s="33"/>
      <c r="B28" s="33"/>
      <c r="C28" s="33"/>
      <c r="D28" s="33"/>
      <c r="E28" s="33"/>
      <c r="F28" s="33"/>
      <c r="G28" s="33"/>
      <c r="H28" s="33"/>
      <c r="I28" s="33"/>
      <c r="J28" s="33"/>
    </row>
    <row r="29" spans="1:15" ht="36.75" customHeight="1" x14ac:dyDescent="0.2">
      <c r="A29" s="115" t="s">
        <v>61</v>
      </c>
      <c r="B29" s="115"/>
      <c r="C29" s="115"/>
      <c r="D29" s="115"/>
      <c r="E29" s="115"/>
      <c r="F29" s="115"/>
      <c r="G29" s="115"/>
      <c r="H29" s="115"/>
      <c r="I29" s="115"/>
      <c r="J29" s="115"/>
    </row>
    <row r="33" spans="3:8" x14ac:dyDescent="0.2">
      <c r="C33" s="108" t="s">
        <v>62</v>
      </c>
      <c r="D33" s="108"/>
      <c r="E33" s="108"/>
      <c r="F33" s="108"/>
      <c r="G33" s="108"/>
      <c r="H33" s="108"/>
    </row>
    <row r="34" spans="3:8" x14ac:dyDescent="0.2">
      <c r="C34" s="108" t="s">
        <v>26</v>
      </c>
      <c r="D34" s="108"/>
      <c r="E34" s="108"/>
      <c r="F34" s="108"/>
      <c r="G34" s="108"/>
      <c r="H34" s="108"/>
    </row>
    <row r="35" spans="3:8" x14ac:dyDescent="0.2">
      <c r="C35" s="108" t="s">
        <v>63</v>
      </c>
      <c r="D35" s="108"/>
      <c r="E35" s="108"/>
      <c r="F35" s="108"/>
      <c r="G35" s="108"/>
      <c r="H35" s="108"/>
    </row>
    <row r="39" spans="3:8" x14ac:dyDescent="0.2">
      <c r="C39" s="108" t="s">
        <v>62</v>
      </c>
      <c r="D39" s="108"/>
      <c r="E39" s="108"/>
      <c r="F39" s="108"/>
      <c r="G39" s="108"/>
      <c r="H39" s="108"/>
    </row>
    <row r="40" spans="3:8" x14ac:dyDescent="0.2">
      <c r="C40" s="108" t="s">
        <v>27</v>
      </c>
      <c r="D40" s="108"/>
      <c r="E40" s="108"/>
      <c r="F40" s="108"/>
      <c r="G40" s="108"/>
      <c r="H40" s="108"/>
    </row>
    <row r="41" spans="3:8" x14ac:dyDescent="0.2">
      <c r="C41" s="108"/>
      <c r="D41" s="108"/>
      <c r="E41" s="108"/>
      <c r="F41" s="108"/>
      <c r="G41" s="108"/>
      <c r="H41" s="108"/>
    </row>
  </sheetData>
  <mergeCells count="34">
    <mergeCell ref="A27:J27"/>
    <mergeCell ref="A19:H19"/>
    <mergeCell ref="A20:H20"/>
    <mergeCell ref="A23:J23"/>
    <mergeCell ref="D24:D25"/>
    <mergeCell ref="E24:G24"/>
    <mergeCell ref="H24:H25"/>
    <mergeCell ref="E25:G25"/>
    <mergeCell ref="A1:J1"/>
    <mergeCell ref="A7:J7"/>
    <mergeCell ref="A8:J8"/>
    <mergeCell ref="A9:H10"/>
    <mergeCell ref="I9:I10"/>
    <mergeCell ref="J9:J10"/>
    <mergeCell ref="A2:J2"/>
    <mergeCell ref="A3:J3"/>
    <mergeCell ref="A4:J4"/>
    <mergeCell ref="A5:J5"/>
    <mergeCell ref="C39:H39"/>
    <mergeCell ref="C40:H40"/>
    <mergeCell ref="C41:H41"/>
    <mergeCell ref="A6:J6"/>
    <mergeCell ref="C33:H33"/>
    <mergeCell ref="C34:H34"/>
    <mergeCell ref="C35:H35"/>
    <mergeCell ref="A16:H16"/>
    <mergeCell ref="A11:H11"/>
    <mergeCell ref="A12:H12"/>
    <mergeCell ref="A13:H13"/>
    <mergeCell ref="A14:H14"/>
    <mergeCell ref="A15:H15"/>
    <mergeCell ref="A29:J29"/>
    <mergeCell ref="A17:H17"/>
    <mergeCell ref="A18:H18"/>
  </mergeCells>
  <conditionalFormatting sqref="A20:I20">
    <cfRule type="expression" dxfId="0" priority="3" stopIfTrue="1">
      <formula>DESONERACAO="não"</formula>
    </cfRule>
  </conditionalFormatting>
  <dataValidations count="4">
    <dataValidation type="decimal" allowBlank="1" showErrorMessage="1" errorTitle="Erro de valores" error="Digite um valor entre 0% e 100%" sqref="J11:J16" xr:uid="{7ED4515C-A97E-4CB0-8371-170A08D8F80A}">
      <formula1>0</formula1>
      <formula2>1</formula2>
    </dataValidation>
    <dataValidation type="decimal" allowBlank="1" showErrorMessage="1" errorTitle="Erro de valores" error="Digite um valor maior do que 0." sqref="J17" xr:uid="{76B10AC3-9790-42F1-9EFB-866604A3BC60}">
      <formula1>0</formula1>
      <formula2>1</formula2>
    </dataValidation>
    <dataValidation operator="greaterThanOrEqual" allowBlank="1" showErrorMessage="1" errorTitle="Erro de valores" error="Digite um valor igual a 0% ou 2%." sqref="J18" xr:uid="{E4E300B7-C8B6-4B92-BAF3-B3C6D8A2B28E}">
      <formula1>0</formula1>
      <formula2>0</formula2>
    </dataValidation>
    <dataValidation type="list" allowBlank="1" showErrorMessage="1" sqref="A8:J8" xr:uid="{6809BECC-BE10-4AB4-A877-E20187261B22}">
      <formula1>BDI.TipoObra</formula1>
      <formula2>0</formula2>
    </dataValidation>
  </dataValidations>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0C1BF-196C-4C21-B872-5187239C7ADB}">
  <dimension ref="A1:J22"/>
  <sheetViews>
    <sheetView tabSelected="1" workbookViewId="0">
      <selection activeCell="J18" sqref="J18"/>
    </sheetView>
  </sheetViews>
  <sheetFormatPr defaultRowHeight="12.75" x14ac:dyDescent="0.2"/>
  <cols>
    <col min="1" max="1" width="19.28515625" customWidth="1"/>
    <col min="2" max="2" width="21.5703125" customWidth="1"/>
    <col min="3" max="3" width="39.140625" customWidth="1"/>
    <col min="4" max="4" width="15" customWidth="1"/>
    <col min="5" max="5" width="9.5703125" customWidth="1"/>
    <col min="6" max="6" width="13.140625" bestFit="1" customWidth="1"/>
    <col min="7" max="7" width="10.5703125" customWidth="1"/>
    <col min="8" max="8" width="13.140625" bestFit="1" customWidth="1"/>
  </cols>
  <sheetData>
    <row r="1" spans="1:10" ht="60.75" customHeight="1" x14ac:dyDescent="0.2">
      <c r="A1" s="143" t="s">
        <v>29</v>
      </c>
      <c r="B1" s="144"/>
      <c r="C1" s="144"/>
      <c r="D1" s="144"/>
      <c r="E1" s="144"/>
      <c r="F1" s="144"/>
      <c r="G1" s="144"/>
      <c r="H1" s="145"/>
      <c r="I1" s="49"/>
      <c r="J1" s="49"/>
    </row>
    <row r="2" spans="1:10" ht="12.75" customHeight="1" x14ac:dyDescent="0.2">
      <c r="A2" s="146" t="s">
        <v>75</v>
      </c>
      <c r="B2" s="147"/>
      <c r="C2" s="147"/>
      <c r="D2" s="147"/>
      <c r="E2" s="147"/>
      <c r="F2" s="147"/>
      <c r="G2" s="147"/>
      <c r="H2" s="148"/>
      <c r="I2" s="50"/>
      <c r="J2" s="50"/>
    </row>
    <row r="3" spans="1:10" ht="12.75" customHeight="1" x14ac:dyDescent="0.2">
      <c r="A3" s="149" t="s">
        <v>55</v>
      </c>
      <c r="B3" s="150"/>
      <c r="C3" s="150"/>
      <c r="D3" s="150"/>
      <c r="E3" s="150"/>
      <c r="F3" s="150"/>
      <c r="G3" s="150"/>
      <c r="H3" s="151"/>
      <c r="I3" s="51"/>
      <c r="J3" s="51"/>
    </row>
    <row r="4" spans="1:10" ht="12.75" customHeight="1" x14ac:dyDescent="0.2">
      <c r="A4" s="149" t="s">
        <v>86</v>
      </c>
      <c r="B4" s="150"/>
      <c r="C4" s="150"/>
      <c r="D4" s="150"/>
      <c r="E4" s="150"/>
      <c r="F4" s="150"/>
      <c r="G4" s="150"/>
      <c r="H4" s="151"/>
      <c r="I4" s="51"/>
      <c r="J4" s="51"/>
    </row>
    <row r="5" spans="1:10" ht="12.75" customHeight="1" x14ac:dyDescent="0.2">
      <c r="A5" s="149" t="s">
        <v>68</v>
      </c>
      <c r="B5" s="150"/>
      <c r="C5" s="150"/>
      <c r="D5" s="150"/>
      <c r="E5" s="150"/>
      <c r="F5" s="150"/>
      <c r="G5" s="150"/>
      <c r="H5" s="151"/>
      <c r="I5" s="51"/>
      <c r="J5" s="51"/>
    </row>
    <row r="6" spans="1:10" x14ac:dyDescent="0.2">
      <c r="A6" s="149" t="s">
        <v>69</v>
      </c>
      <c r="B6" s="150"/>
      <c r="C6" s="150"/>
      <c r="D6" s="150"/>
      <c r="E6" s="150"/>
      <c r="F6" s="150"/>
      <c r="G6" s="150"/>
      <c r="H6" s="151"/>
      <c r="I6" s="51"/>
      <c r="J6" s="51"/>
    </row>
    <row r="7" spans="1:10" ht="41.25" customHeight="1" x14ac:dyDescent="0.2">
      <c r="A7" s="60" t="s">
        <v>76</v>
      </c>
      <c r="B7" s="140" t="s">
        <v>102</v>
      </c>
      <c r="C7" s="141"/>
      <c r="D7" s="141"/>
      <c r="E7" s="61" t="s">
        <v>64</v>
      </c>
      <c r="F7" s="52"/>
      <c r="G7" s="52"/>
      <c r="H7" s="62">
        <f>(H9+H10+H11)/3</f>
        <v>75389.207324881558</v>
      </c>
      <c r="I7" s="51"/>
      <c r="J7" s="51"/>
    </row>
    <row r="8" spans="1:10" x14ac:dyDescent="0.2">
      <c r="A8" s="53" t="s">
        <v>77</v>
      </c>
      <c r="B8" s="54" t="s">
        <v>78</v>
      </c>
      <c r="C8" s="54" t="s">
        <v>79</v>
      </c>
      <c r="D8" s="54" t="s">
        <v>80</v>
      </c>
      <c r="E8" s="54" t="s">
        <v>3</v>
      </c>
      <c r="F8" s="54" t="s">
        <v>81</v>
      </c>
      <c r="G8" s="54" t="s">
        <v>82</v>
      </c>
      <c r="H8" s="55" t="s">
        <v>83</v>
      </c>
      <c r="I8" s="51"/>
      <c r="J8" s="51"/>
    </row>
    <row r="9" spans="1:10" ht="25.5" x14ac:dyDescent="0.2">
      <c r="A9" s="56" t="s">
        <v>90</v>
      </c>
      <c r="B9" s="56" t="s">
        <v>91</v>
      </c>
      <c r="C9" s="56" t="s">
        <v>92</v>
      </c>
      <c r="D9" s="56" t="s">
        <v>93</v>
      </c>
      <c r="E9" s="57" t="s">
        <v>64</v>
      </c>
      <c r="F9" s="58">
        <f>106336.8/(1+'Planilha Orcamentaria'!H10)</f>
        <v>81703.265462927404</v>
      </c>
      <c r="G9" s="58">
        <v>0</v>
      </c>
      <c r="H9" s="59">
        <f>F9+G9</f>
        <v>81703.265462927404</v>
      </c>
      <c r="I9" s="51"/>
      <c r="J9" s="51"/>
    </row>
    <row r="10" spans="1:10" ht="25.5" x14ac:dyDescent="0.2">
      <c r="A10" s="56" t="s">
        <v>95</v>
      </c>
      <c r="B10" s="56" t="s">
        <v>94</v>
      </c>
      <c r="C10" s="56" t="s">
        <v>96</v>
      </c>
      <c r="D10" s="56" t="s">
        <v>97</v>
      </c>
      <c r="E10" s="57" t="s">
        <v>64</v>
      </c>
      <c r="F10" s="58">
        <f>94775/(1+'Planilha Orcamentaria'!H10)</f>
        <v>72819.82328082982</v>
      </c>
      <c r="G10" s="58">
        <v>0</v>
      </c>
      <c r="H10" s="59">
        <f>F10+G10</f>
        <v>72819.82328082982</v>
      </c>
      <c r="I10" s="51"/>
      <c r="J10" s="51"/>
    </row>
    <row r="11" spans="1:10" ht="25.5" x14ac:dyDescent="0.2">
      <c r="A11" s="56" t="s">
        <v>98</v>
      </c>
      <c r="B11" s="56" t="s">
        <v>99</v>
      </c>
      <c r="C11" s="56" t="s">
        <v>100</v>
      </c>
      <c r="D11" s="56" t="s">
        <v>101</v>
      </c>
      <c r="E11" s="57" t="s">
        <v>64</v>
      </c>
      <c r="F11" s="58">
        <f>93245.36/(1+'Planilha Orcamentaria'!H10)</f>
        <v>71644.533230887449</v>
      </c>
      <c r="G11" s="58">
        <v>0</v>
      </c>
      <c r="H11" s="59">
        <f>F11+G11</f>
        <v>71644.533230887449</v>
      </c>
      <c r="I11" s="51"/>
      <c r="J11" s="51"/>
    </row>
    <row r="17" spans="2:3" x14ac:dyDescent="0.2">
      <c r="B17" s="142" t="s">
        <v>26</v>
      </c>
      <c r="C17" s="142"/>
    </row>
    <row r="18" spans="2:3" x14ac:dyDescent="0.2">
      <c r="B18" s="1"/>
      <c r="C18" s="1"/>
    </row>
    <row r="19" spans="2:3" x14ac:dyDescent="0.2">
      <c r="B19" s="1"/>
      <c r="C19" s="1"/>
    </row>
    <row r="20" spans="2:3" x14ac:dyDescent="0.2">
      <c r="B20" s="1"/>
      <c r="C20" s="1"/>
    </row>
    <row r="21" spans="2:3" x14ac:dyDescent="0.2">
      <c r="B21" s="66"/>
      <c r="C21" s="66"/>
    </row>
    <row r="22" spans="2:3" x14ac:dyDescent="0.2">
      <c r="B22" s="142" t="s">
        <v>27</v>
      </c>
      <c r="C22" s="142"/>
    </row>
  </sheetData>
  <mergeCells count="10">
    <mergeCell ref="B7:D7"/>
    <mergeCell ref="B17:C17"/>
    <mergeCell ref="B21:C21"/>
    <mergeCell ref="B22:C22"/>
    <mergeCell ref="A1:H1"/>
    <mergeCell ref="A2:H2"/>
    <mergeCell ref="A3:H3"/>
    <mergeCell ref="A4:H4"/>
    <mergeCell ref="A5:H5"/>
    <mergeCell ref="A6:H6"/>
  </mergeCells>
  <pageMargins left="0.51181102362204722" right="0.51181102362204722" top="0.78740157480314965" bottom="0.78740157480314965" header="0.31496062992125984" footer="0.31496062992125984"/>
  <pageSetup paperSize="9" scale="9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3</vt:i4>
      </vt:variant>
    </vt:vector>
  </HeadingPairs>
  <TitlesOfParts>
    <vt:vector size="6" baseType="lpstr">
      <vt:lpstr>Planilha Orcamentaria</vt:lpstr>
      <vt:lpstr>BDI</vt:lpstr>
      <vt:lpstr>Cotação</vt:lpstr>
      <vt:lpstr>BDI!Area_de_impressao</vt:lpstr>
      <vt:lpstr>Cotação!Area_de_impressao</vt:lpstr>
      <vt:lpstr>'Planilha Orcamentaria'!Area_de_impressao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Engenharia</cp:lastModifiedBy>
  <cp:lastPrinted>2024-10-01T17:25:03Z</cp:lastPrinted>
  <dcterms:created xsi:type="dcterms:W3CDTF">2006-09-22T13:55:22Z</dcterms:created>
  <dcterms:modified xsi:type="dcterms:W3CDTF">2024-10-01T17:31:22Z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2024-01-10T14:58:16Z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eef329cb-e83e-4c5f-ae67-52b8178b790f</vt:lpwstr>
  </property>
  <property fmtid="{D5CDD505-2E9C-101B-9397-08002B2CF9AE}" pid="7" name="MSIP_Label_defa4170-0d19-0005-0004-bc88714345d2_ActionId">
    <vt:lpwstr>dfed4bea-2178-48e2-8cbe-8f1fd1268fb1</vt:lpwstr>
  </property>
  <property fmtid="{D5CDD505-2E9C-101B-9397-08002B2CF9AE}" pid="8" name="MSIP_Label_defa4170-0d19-0005-0004-bc88714345d2_ContentBits">
    <vt:lpwstr>0</vt:lpwstr>
  </property>
</Properties>
</file>