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12.200\pregao\2025 - 2028\2026\PREGÕES ELETRÔNICOS - 2026\PE XXX-2026 - SERVIÇOS DE VIGIAS DESARMADOS\"/>
    </mc:Choice>
  </mc:AlternateContent>
  <xr:revisionPtr revIDLastSave="0" documentId="13_ncr:1_{CD939974-703A-4521-8871-8E3D3C14022D}" xr6:coauthVersionLast="47" xr6:coauthVersionMax="47" xr10:uidLastSave="{00000000-0000-0000-0000-000000000000}"/>
  <bookViews>
    <workbookView xWindow="-120" yWindow="-120" windowWidth="29040" windowHeight="15840" tabRatio="959" activeTab="3" xr2:uid="{E53DC7E4-9D8B-49CD-859E-2411B65BE16C}"/>
  </bookViews>
  <sheets>
    <sheet name="VIGIA 12 HORAS DIÁRIAS" sheetId="86" r:id="rId1"/>
    <sheet name="VIGIA 44 HORAS SEMANAIS" sheetId="113" r:id="rId2"/>
    <sheet name="VIGIA 12X36 NOTURNO" sheetId="114" r:id="rId3"/>
    <sheet name="UNIFORMES" sheetId="37" r:id="rId4"/>
    <sheet name="CBO" sheetId="12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1" i="114" l="1"/>
  <c r="C130" i="114"/>
  <c r="D105" i="114"/>
  <c r="D110" i="114" s="1"/>
  <c r="C105" i="114"/>
  <c r="C110" i="114" s="1"/>
  <c r="C98" i="114"/>
  <c r="C97" i="114"/>
  <c r="C96" i="114"/>
  <c r="C95" i="114"/>
  <c r="C94" i="114"/>
  <c r="C100" i="114" s="1"/>
  <c r="C109" i="114" s="1"/>
  <c r="C111" i="114" s="1"/>
  <c r="C85" i="114"/>
  <c r="C86" i="114" s="1"/>
  <c r="D86" i="114" s="1"/>
  <c r="C83" i="114"/>
  <c r="C84" i="114" s="1"/>
  <c r="C70" i="114"/>
  <c r="C78" i="114" s="1"/>
  <c r="C59" i="114"/>
  <c r="C44" i="114"/>
  <c r="D32" i="114"/>
  <c r="D30" i="114"/>
  <c r="D36" i="114" s="1"/>
  <c r="C20" i="114"/>
  <c r="C131" i="113"/>
  <c r="C130" i="113"/>
  <c r="D105" i="113"/>
  <c r="D110" i="113" s="1"/>
  <c r="C105" i="113"/>
  <c r="C110" i="113" s="1"/>
  <c r="C98" i="113"/>
  <c r="C97" i="113"/>
  <c r="C96" i="113"/>
  <c r="C95" i="113"/>
  <c r="C94" i="113"/>
  <c r="C100" i="113" s="1"/>
  <c r="C109" i="113" s="1"/>
  <c r="C111" i="113" s="1"/>
  <c r="C86" i="113"/>
  <c r="C85" i="113"/>
  <c r="C84" i="113"/>
  <c r="C88" i="113" s="1"/>
  <c r="C83" i="113"/>
  <c r="C70" i="113"/>
  <c r="C78" i="113" s="1"/>
  <c r="C59" i="113"/>
  <c r="C44" i="113"/>
  <c r="D32" i="113"/>
  <c r="D30" i="113"/>
  <c r="D36" i="113" s="1"/>
  <c r="C20" i="113"/>
  <c r="C88" i="114" l="1"/>
  <c r="D84" i="114"/>
  <c r="C116" i="114"/>
  <c r="D97" i="114"/>
  <c r="D95" i="114"/>
  <c r="D43" i="114"/>
  <c r="D99" i="114"/>
  <c r="D85" i="114"/>
  <c r="D83" i="114"/>
  <c r="D55" i="114"/>
  <c r="D42" i="114"/>
  <c r="D44" i="114" s="1"/>
  <c r="C76" i="114" s="1"/>
  <c r="D53" i="114"/>
  <c r="C118" i="114"/>
  <c r="D98" i="114"/>
  <c r="D96" i="114"/>
  <c r="D94" i="114"/>
  <c r="D100" i="114" s="1"/>
  <c r="D109" i="114" s="1"/>
  <c r="D111" i="114" s="1"/>
  <c r="C139" i="114" s="1"/>
  <c r="D87" i="114"/>
  <c r="D58" i="114"/>
  <c r="C136" i="114"/>
  <c r="C117" i="114"/>
  <c r="C116" i="113"/>
  <c r="D97" i="113"/>
  <c r="D95" i="113"/>
  <c r="D43" i="113"/>
  <c r="D99" i="113"/>
  <c r="D85" i="113"/>
  <c r="D83" i="113"/>
  <c r="D42" i="113"/>
  <c r="D44" i="113" s="1"/>
  <c r="C76" i="113" s="1"/>
  <c r="C118" i="113"/>
  <c r="D98" i="113"/>
  <c r="D96" i="113"/>
  <c r="D94" i="113"/>
  <c r="D87" i="113"/>
  <c r="D58" i="113"/>
  <c r="C136" i="113"/>
  <c r="C117" i="113"/>
  <c r="D86" i="113"/>
  <c r="D84" i="113"/>
  <c r="E9" i="37"/>
  <c r="E8" i="37"/>
  <c r="E7" i="37"/>
  <c r="D54" i="114" l="1"/>
  <c r="D57" i="114"/>
  <c r="D88" i="114"/>
  <c r="C138" i="114" s="1"/>
  <c r="D52" i="114"/>
  <c r="D56" i="114"/>
  <c r="D51" i="114"/>
  <c r="D59" i="114" s="1"/>
  <c r="C77" i="114" s="1"/>
  <c r="C79" i="114" s="1"/>
  <c r="C137" i="114" s="1"/>
  <c r="D51" i="113"/>
  <c r="D100" i="113"/>
  <c r="D109" i="113" s="1"/>
  <c r="D111" i="113" s="1"/>
  <c r="C139" i="113" s="1"/>
  <c r="D53" i="113"/>
  <c r="D55" i="113"/>
  <c r="D56" i="113"/>
  <c r="D54" i="113"/>
  <c r="D57" i="113"/>
  <c r="D88" i="113"/>
  <c r="C138" i="113" s="1"/>
  <c r="D52" i="113"/>
  <c r="E10" i="37"/>
  <c r="D115" i="114" l="1"/>
  <c r="D115" i="113"/>
  <c r="D59" i="113"/>
  <c r="C77" i="113" s="1"/>
  <c r="C79" i="113" s="1"/>
  <c r="C137" i="113" s="1"/>
  <c r="D115" i="86"/>
  <c r="D119" i="113" l="1"/>
  <c r="C140" i="113" s="1"/>
  <c r="C115" i="113"/>
  <c r="C119" i="113" s="1"/>
  <c r="D119" i="114"/>
  <c r="C140" i="114" s="1"/>
  <c r="C141" i="114" s="1"/>
  <c r="D124" i="114" s="1"/>
  <c r="C115" i="114"/>
  <c r="C119" i="114" s="1"/>
  <c r="C141" i="113"/>
  <c r="D124" i="113"/>
  <c r="C131" i="86"/>
  <c r="C130" i="86"/>
  <c r="D119" i="86"/>
  <c r="C140" i="86" s="1"/>
  <c r="D105" i="86"/>
  <c r="D110" i="86" s="1"/>
  <c r="C105" i="86"/>
  <c r="C110" i="86" s="1"/>
  <c r="C98" i="86"/>
  <c r="C97" i="86"/>
  <c r="C96" i="86"/>
  <c r="C95" i="86"/>
  <c r="C94" i="86"/>
  <c r="C85" i="86"/>
  <c r="C83" i="86"/>
  <c r="C84" i="86" s="1"/>
  <c r="C59" i="86"/>
  <c r="C44" i="86"/>
  <c r="D32" i="86"/>
  <c r="D30" i="86"/>
  <c r="C20" i="86"/>
  <c r="D125" i="114" l="1"/>
  <c r="D128" i="114" s="1"/>
  <c r="D129" i="114"/>
  <c r="D125" i="113"/>
  <c r="D129" i="113" s="1"/>
  <c r="C70" i="86"/>
  <c r="C78" i="86" s="1"/>
  <c r="C100" i="86"/>
  <c r="C109" i="86" s="1"/>
  <c r="C111" i="86" s="1"/>
  <c r="D36" i="86"/>
  <c r="D84" i="86" s="1"/>
  <c r="C86" i="86"/>
  <c r="C88" i="86" s="1"/>
  <c r="D128" i="113" l="1"/>
  <c r="D127" i="114"/>
  <c r="D131" i="114" s="1"/>
  <c r="C142" i="114" s="1"/>
  <c r="C143" i="114" s="1"/>
  <c r="D127" i="113"/>
  <c r="C118" i="86"/>
  <c r="C136" i="86"/>
  <c r="C116" i="86"/>
  <c r="D94" i="86"/>
  <c r="C117" i="86"/>
  <c r="D99" i="86"/>
  <c r="D87" i="86"/>
  <c r="D98" i="86"/>
  <c r="D83" i="86"/>
  <c r="D43" i="86"/>
  <c r="D95" i="86"/>
  <c r="D96" i="86"/>
  <c r="D85" i="86"/>
  <c r="C115" i="86"/>
  <c r="C119" i="86" s="1"/>
  <c r="D42" i="86"/>
  <c r="D97" i="86"/>
  <c r="D86" i="86"/>
  <c r="D131" i="113" l="1"/>
  <c r="C142" i="113" s="1"/>
  <c r="C143" i="113" s="1"/>
  <c r="D100" i="86"/>
  <c r="D109" i="86" s="1"/>
  <c r="D111" i="86" s="1"/>
  <c r="C139" i="86" s="1"/>
  <c r="D88" i="86"/>
  <c r="C138" i="86" s="1"/>
  <c r="D44" i="86"/>
  <c r="C76" i="86" l="1"/>
  <c r="D52" i="86"/>
  <c r="D57" i="86"/>
  <c r="D55" i="86"/>
  <c r="D53" i="86"/>
  <c r="D58" i="86"/>
  <c r="D51" i="86"/>
  <c r="D56" i="86"/>
  <c r="D54" i="86"/>
  <c r="D59" i="86" l="1"/>
  <c r="C77" i="86" s="1"/>
  <c r="C79" i="86" s="1"/>
  <c r="C137" i="86" s="1"/>
  <c r="C141" i="86" s="1"/>
  <c r="D124" i="86" s="1"/>
  <c r="D125" i="86" s="1"/>
  <c r="D127" i="86" s="1"/>
  <c r="D129" i="86" l="1"/>
  <c r="D128" i="86"/>
  <c r="D131" i="86" l="1"/>
  <c r="C142" i="86" s="1"/>
  <c r="C143" i="86" s="1"/>
</calcChain>
</file>

<file path=xl/sharedStrings.xml><?xml version="1.0" encoding="utf-8"?>
<sst xmlns="http://schemas.openxmlformats.org/spreadsheetml/2006/main" count="755" uniqueCount="258">
  <si>
    <t>Módulo  4  -  Custo  de  Reposição  do  Profissional  Ausente</t>
  </si>
  <si>
    <t>Quantidade    total    a    contratar (Em função da unidade de medida)</t>
  </si>
  <si>
    <t>Tipo de Serviço</t>
  </si>
  <si>
    <t>D</t>
  </si>
  <si>
    <t>E</t>
  </si>
  <si>
    <t>Registro do Acordo, Convenção ou Dissídio</t>
  </si>
  <si>
    <t>PLANILHA DE CUSTOS E FORMAÇÃO DE PREÇOS</t>
  </si>
  <si>
    <t>Outros (especificar):</t>
  </si>
  <si>
    <t>2.1</t>
  </si>
  <si>
    <t>2.2</t>
  </si>
  <si>
    <t>2.3</t>
  </si>
  <si>
    <t>4.1</t>
  </si>
  <si>
    <t>4.2</t>
  </si>
  <si>
    <t>RAT x FAT</t>
  </si>
  <si>
    <t>Percentual (%)</t>
  </si>
  <si>
    <t>Percentual  (%)</t>
  </si>
  <si>
    <t>Ausência por doença</t>
  </si>
  <si>
    <t>C.2. PIS</t>
  </si>
  <si>
    <t>C.3. ISS</t>
  </si>
  <si>
    <t>ITEM</t>
  </si>
  <si>
    <t>VALOR UNITÁRIO</t>
  </si>
  <si>
    <t>Adicional de Insalubridade</t>
  </si>
  <si>
    <t>Adicional de Periculosidade</t>
  </si>
  <si>
    <t>Asseio e Conservação</t>
  </si>
  <si>
    <t>Aviso Prévio Indenizado</t>
  </si>
  <si>
    <t>Aviso Prévio Trabalhado</t>
  </si>
  <si>
    <t>Incidência do FGTS sobre o Aviso Prévio Indenizado</t>
  </si>
  <si>
    <t>GPS, FGTS e outras contribuições</t>
  </si>
  <si>
    <t>Benefícios  Mensais  e  Diários</t>
  </si>
  <si>
    <t>Total</t>
  </si>
  <si>
    <t>A</t>
  </si>
  <si>
    <t>B</t>
  </si>
  <si>
    <t>C</t>
  </si>
  <si>
    <t>F</t>
  </si>
  <si>
    <t>Transporte</t>
  </si>
  <si>
    <t>Auxílio-Refeição/Alimentação</t>
  </si>
  <si>
    <t>DISCRIMINAÇÃO  DOS  SERVIÇOS  (DADOS  REFERENTES  À  CONTRATAÇÃO)</t>
  </si>
  <si>
    <t>Data de apresentação da proposta (dia/mês/ano):</t>
  </si>
  <si>
    <t>Município/UF:</t>
  </si>
  <si>
    <t>Ano do Acordo, Convenção ou Dissídio Coletivo:</t>
  </si>
  <si>
    <t>Número de meses de execução contratual:</t>
  </si>
  <si>
    <t>IDENTIFICAÇÃO  DO  SERVIÇO</t>
  </si>
  <si>
    <t>Unidade de Medida</t>
  </si>
  <si>
    <t>MÃO DE  OBRA  VINCULADA  À EXECUÇÃO  CONTRATUAL</t>
  </si>
  <si>
    <t>Dados para  composição  dos custos  referentes  a  mão  de obra</t>
  </si>
  <si>
    <t>Tipo de  Serviço  (mesmo  serviço  com  características  distintas)</t>
  </si>
  <si>
    <t>Classificação Brasileira de Ocupações (CBO)</t>
  </si>
  <si>
    <t>Salário Normativo da Categoria Profissional</t>
  </si>
  <si>
    <t>Categoria Profissional (vinculada à execução contratual)</t>
  </si>
  <si>
    <t>Data-Base da Categoria (dia/mês/ano)</t>
  </si>
  <si>
    <t>MÓDULOS - Módulo  1  -  Composição  da  Remuneração</t>
  </si>
  <si>
    <t>Composição  da  Remuneração</t>
  </si>
  <si>
    <t>Valor  (R$)</t>
  </si>
  <si>
    <t>Salário-Base</t>
  </si>
  <si>
    <t>Adicional Noturno</t>
  </si>
  <si>
    <t>Adicional de Hora Noturna Reduzida</t>
  </si>
  <si>
    <t>Outros (especificar)</t>
  </si>
  <si>
    <t>Módulo  2  -  Encargos  e  Benefícios  Anuais,  Mensais  e  Diários.</t>
  </si>
  <si>
    <t>Submódulo  2.1  -  13º (décimo  terceiro)  Salário,  Férias  e  Adicional  de  Férias.</t>
  </si>
  <si>
    <t>13º (décimo terceiro) Salário</t>
  </si>
  <si>
    <t>Férias  e  Adicional  de  Férias</t>
  </si>
  <si>
    <t>INSS</t>
  </si>
  <si>
    <t>Salário  Educação</t>
  </si>
  <si>
    <t>SESC ou SESI</t>
  </si>
  <si>
    <t>SENAI - SENAC</t>
  </si>
  <si>
    <t>SEBRAE</t>
  </si>
  <si>
    <t>G</t>
  </si>
  <si>
    <t>INCRA</t>
  </si>
  <si>
    <t>H</t>
  </si>
  <si>
    <t>FGTS</t>
  </si>
  <si>
    <t>Quadro-Resumo  do  Módulo  2  -  Encargos  e  Benefícios  anuais,  mensais  e  diários</t>
  </si>
  <si>
    <t>Módulo  3 -  Provisão para  Rescisão</t>
  </si>
  <si>
    <t>Provisão  para Rescisão</t>
  </si>
  <si>
    <t>Submódulo  4.1  -  Ausências  Legais</t>
  </si>
  <si>
    <t>Ausências Legais</t>
  </si>
  <si>
    <t>Férias</t>
  </si>
  <si>
    <t>Licença Paternidade</t>
  </si>
  <si>
    <t>Ausência por acidente de trabalho</t>
  </si>
  <si>
    <t>Afastamento Maternidade</t>
  </si>
  <si>
    <t>Submódulo  4.2  -  Intrajornada</t>
  </si>
  <si>
    <t>Intrajornada</t>
  </si>
  <si>
    <t>Intervalo  para  repouso  e  alimentação</t>
  </si>
  <si>
    <t>Quadro-Resumo  do  Módulo  4  -  Custo  de  Reposição  do  Profissional  Ausente</t>
  </si>
  <si>
    <t>Custo  de  Reposição  do  Profissional  Ausente</t>
  </si>
  <si>
    <t>Módulo  5  -  Insumos  Diversos</t>
  </si>
  <si>
    <t>Insumos  Diversos</t>
  </si>
  <si>
    <t>Módulo  6  -  Custos  Indiretos,  Tributos  e  Lucro</t>
  </si>
  <si>
    <t>Custos Indiretos, Tributos e Lucro</t>
  </si>
  <si>
    <t>Valor (R$)</t>
  </si>
  <si>
    <t>Custos Indiretos</t>
  </si>
  <si>
    <t>Lucro</t>
  </si>
  <si>
    <t>Tributos</t>
  </si>
  <si>
    <t>C.1. COFINS</t>
  </si>
  <si>
    <t>Módulo 1 - Composição da Remuneração</t>
  </si>
  <si>
    <t>Módulo 3 - Provisão para Rescisão</t>
  </si>
  <si>
    <t>Módulo 5 - Insumos Diversos</t>
  </si>
  <si>
    <t>Subtotal (A + B +C+ D+E)</t>
  </si>
  <si>
    <t>Módulo 6 – Custos Indiretos, Tributos e Lucro</t>
  </si>
  <si>
    <t>Valor Total por Empregado</t>
  </si>
  <si>
    <r>
      <rPr>
        <b/>
        <sz val="10"/>
        <rFont val="Cambria"/>
        <family val="1"/>
      </rPr>
      <t xml:space="preserve">Nota  1:  </t>
    </r>
    <r>
      <rPr>
        <sz val="10"/>
        <rFont val="Cambria"/>
        <family val="1"/>
      </rPr>
      <t>Esta tabela poderá ser adaptada às características do serviço contratado, inclusive no que concerne às  rubricas e suas respectivas provisões e/ou estimativas, desde que haja justificativa.</t>
    </r>
  </si>
  <si>
    <r>
      <rPr>
        <b/>
        <sz val="10"/>
        <rFont val="Cambria"/>
        <family val="1"/>
      </rPr>
      <t xml:space="preserve">Nota  2:  </t>
    </r>
    <r>
      <rPr>
        <sz val="10"/>
        <rFont val="Cambria"/>
        <family val="1"/>
      </rPr>
      <t>As provisões constantes desta planilha poderão ser desnecessárias quando se tratar de determinados    serviços que prescindam da dedicação exclusiva dos trabalhadores da contratada para com a administração pública municipal.</t>
    </r>
  </si>
  <si>
    <r>
      <rPr>
        <b/>
        <sz val="10"/>
        <rFont val="Cambria"/>
        <family val="1"/>
      </rPr>
      <t xml:space="preserve">Nota 1: </t>
    </r>
    <r>
      <rPr>
        <sz val="10"/>
        <rFont val="Cambria"/>
        <family val="1"/>
      </rPr>
      <t>Deverá ser elaborado um quadro para cada tipo de serviço.</t>
    </r>
  </si>
  <si>
    <r>
      <rPr>
        <b/>
        <sz val="10"/>
        <rFont val="Cambria"/>
        <family val="1"/>
      </rPr>
      <t xml:space="preserve">Nota 2: </t>
    </r>
    <r>
      <rPr>
        <sz val="10"/>
        <rFont val="Cambria"/>
        <family val="1"/>
      </rPr>
      <t>A planilha será calculada considerando o valor mensal do empregado.</t>
    </r>
  </si>
  <si>
    <r>
      <rPr>
        <b/>
        <sz val="10"/>
        <rFont val="Cambria"/>
        <family val="1"/>
      </rPr>
      <t xml:space="preserve">Nota 1: </t>
    </r>
    <r>
      <rPr>
        <sz val="10"/>
        <rFont val="Cambria"/>
        <family val="1"/>
      </rPr>
      <t>O Módulo 1 refere-se ao valor mensal devido ao empregado pela prestação do serviço no período de 12 meses.</t>
    </r>
  </si>
  <si>
    <r>
      <rPr>
        <b/>
        <sz val="10"/>
        <rFont val="Cambria"/>
        <family val="1"/>
      </rPr>
      <t>13º       (décimo      terceiro)      Salário,       Férias      e
Adicional  de  Férias</t>
    </r>
  </si>
  <si>
    <r>
      <rPr>
        <b/>
        <sz val="10"/>
        <rFont val="Cambria"/>
        <family val="1"/>
      </rPr>
      <t xml:space="preserve">Nota  1:  </t>
    </r>
    <r>
      <rPr>
        <sz val="10"/>
        <rFont val="Cambria"/>
        <family val="1"/>
      </rPr>
      <t>Como a planilha de custos e formação de preços é calculada mensalmente, provisiona-se proporcionalmente 1/12 (um doze avos) dos valores referentes a gratificação natalina, férias e adicional de férias.</t>
    </r>
  </si>
  <si>
    <r>
      <rPr>
        <b/>
        <sz val="10"/>
        <rFont val="Cambria"/>
        <family val="1"/>
      </rPr>
      <t xml:space="preserve">Nota 2: </t>
    </r>
    <r>
      <rPr>
        <sz val="10"/>
        <rFont val="Cambria"/>
        <family val="1"/>
      </rPr>
      <t>O adicional de férias contido no Submódulo 2.1 corresponde a 1/3 (um terço) da</t>
    </r>
    <r>
      <rPr>
        <sz val="10"/>
        <color theme="1"/>
        <rFont val="Calibri"/>
        <family val="2"/>
        <scheme val="minor"/>
      </rPr>
      <t xml:space="preserve"> remuneração que por sua vez é divido por 12 (doze), conforme Nota 1 acima.</t>
    </r>
  </si>
  <si>
    <r>
      <rPr>
        <b/>
        <sz val="10"/>
        <rFont val="Cambria"/>
        <family val="1"/>
      </rPr>
      <t>Submódulo  2.2  -  Encargos  Previdenciários  (GPS),  Fundo  de  Garantia  por  Tempo  de
Serviço  (FGTS)  e outras  contribuições.</t>
    </r>
  </si>
  <si>
    <r>
      <rPr>
        <b/>
        <sz val="10"/>
        <rFont val="Cambria"/>
        <family val="1"/>
      </rPr>
      <t xml:space="preserve">Nota  1:  </t>
    </r>
    <r>
      <rPr>
        <sz val="10"/>
        <rFont val="Cambria"/>
        <family val="1"/>
      </rPr>
      <t>Os percentuais  dos encargos previdenciários, do FGTS e demais contribuições são aqueles estabelecidos pela legislação vigente.</t>
    </r>
  </si>
  <si>
    <r>
      <rPr>
        <b/>
        <sz val="10"/>
        <rFont val="Cambria"/>
        <family val="1"/>
      </rPr>
      <t xml:space="preserve">Nota  2:  </t>
    </r>
    <r>
      <rPr>
        <sz val="10"/>
        <rFont val="Cambria"/>
        <family val="1"/>
      </rPr>
      <t>O  SAT a depender do grau de risco do serviço irá variar entre 1%, para risco leve, de 2%, para risco médio, e de 3% de risco grave.</t>
    </r>
  </si>
  <si>
    <r>
      <rPr>
        <b/>
        <sz val="10"/>
        <rFont val="Cambria"/>
        <family val="1"/>
      </rPr>
      <t xml:space="preserve">Nota  3:  </t>
    </r>
    <r>
      <rPr>
        <sz val="10"/>
        <rFont val="Cambria"/>
        <family val="1"/>
      </rPr>
      <t>Esses  percentuais  incidem  sobre o Módulo 1, o Submódulo 2.1.  (Redação dada pela Instrução Normativa nº 7, de 2018)</t>
    </r>
  </si>
  <si>
    <r>
      <rPr>
        <b/>
        <sz val="10"/>
        <rFont val="Cambria"/>
        <family val="1"/>
      </rPr>
      <t xml:space="preserve">Nota  1:  </t>
    </r>
    <r>
      <rPr>
        <sz val="10"/>
        <rFont val="Cambria"/>
        <family val="1"/>
      </rPr>
      <t>O  valor  informado  deverá  ser  o  custo  real  do  benefício  (descontado  o  valor
eventualmente pago pelo empregado).</t>
    </r>
  </si>
  <si>
    <r>
      <rPr>
        <b/>
        <sz val="10"/>
        <rFont val="Cambria"/>
        <family val="1"/>
      </rPr>
      <t xml:space="preserve">Nota 2: </t>
    </r>
    <r>
      <rPr>
        <sz val="10"/>
        <rFont val="Cambria"/>
        <family val="1"/>
      </rPr>
      <t>Observar a previsão dos benefícios contidos em Acordos, Convenções e Dissídios
Coletivos de Trabalho e atentar-se ao disposto no art. 5º deste Decreto.</t>
    </r>
  </si>
  <si>
    <r>
      <rPr>
        <b/>
        <sz val="10"/>
        <rFont val="Cambria"/>
        <family val="1"/>
      </rPr>
      <t>Encargos e Benefícios Anuais, Mensais e
Diários</t>
    </r>
  </si>
  <si>
    <r>
      <rPr>
        <b/>
        <sz val="10"/>
        <rFont val="Cambria"/>
        <family val="1"/>
      </rPr>
      <t xml:space="preserve">Nota 1: </t>
    </r>
    <r>
      <rPr>
        <sz val="10"/>
        <rFont val="Cambria"/>
        <family val="1"/>
      </rPr>
      <t>Os itens que contemplam o módulo 4 se referem ao custo dos dias trabalhados pelo repositor/substituto, quando o empregado alocado na prestação de serviço estiver
ausente, conforme as previsões estabelecidas na legislação.</t>
    </r>
  </si>
  <si>
    <r>
      <rPr>
        <b/>
        <sz val="10"/>
        <rFont val="Cambria"/>
        <family val="1"/>
      </rPr>
      <t xml:space="preserve">Nota: </t>
    </r>
    <r>
      <rPr>
        <sz val="10"/>
        <rFont val="Cambria"/>
        <family val="1"/>
      </rPr>
      <t>Valores mensais por empregado.</t>
    </r>
  </si>
  <si>
    <r>
      <rPr>
        <b/>
        <sz val="10"/>
        <rFont val="Cambria"/>
        <family val="1"/>
      </rPr>
      <t xml:space="preserve">Nota 1: </t>
    </r>
    <r>
      <rPr>
        <sz val="10"/>
        <rFont val="Cambria"/>
        <family val="1"/>
      </rPr>
      <t>Custos Indiretos, Tributos e Lucro por empregado.</t>
    </r>
  </si>
  <si>
    <r>
      <rPr>
        <b/>
        <sz val="10"/>
        <rFont val="Cambria"/>
        <family val="1"/>
      </rPr>
      <t xml:space="preserve">Nota  2:  </t>
    </r>
    <r>
      <rPr>
        <sz val="10"/>
        <rFont val="Cambria"/>
        <family val="1"/>
      </rPr>
      <t>O  valor  referente  a  tributos  é  obtido  aplicando-se  o  percentual  sobre  o  valor
dofaturamento.</t>
    </r>
  </si>
  <si>
    <r>
      <rPr>
        <b/>
        <sz val="10"/>
        <rFont val="Cambria"/>
        <family val="1"/>
      </rPr>
      <t>Mão  de   obra   vinculada   à   execução   contratual
(valor  por  empregado)</t>
    </r>
  </si>
  <si>
    <t>Módulo 2 - Encargos e Benefícios Anuais, Mensais e Diários</t>
  </si>
  <si>
    <t>Módulo 4  - Custo de Reposição do Profissional Ausente</t>
  </si>
  <si>
    <t>13º (décimo terceiro) Salário, Férias e Adicional de Férias</t>
  </si>
  <si>
    <t>Incidência de GPS, FGTS e outras contribuições sobre o Aviso Prévio Trabalhado</t>
  </si>
  <si>
    <t>Multa sobre FGTS e contribuição social sobre o aviso prévio indenizado e sobre o aviso prévio trabalhado (Alterado conforme Lei  nº  13.932/2019)</t>
  </si>
  <si>
    <t>Total de Tributos</t>
  </si>
  <si>
    <t>Total de Tributos + A + B</t>
  </si>
  <si>
    <t>5132-05</t>
  </si>
  <si>
    <t>FUNÇÃO</t>
  </si>
  <si>
    <t>CBO</t>
  </si>
  <si>
    <t>AGENTE DE LIMPEZA</t>
  </si>
  <si>
    <t>AGENTE DE LIMPEZA E CONSERVAÇÃO</t>
  </si>
  <si>
    <t>ALMOXARIFE</t>
  </si>
  <si>
    <t>ASSISTENTE ADMINISTRATIVO</t>
  </si>
  <si>
    <t>AUXILIAR DE CARGA E DESCARGA</t>
  </si>
  <si>
    <t>AUXILIAR DE COZINHEIRO</t>
  </si>
  <si>
    <t>AUXILIAR DE SERVIÇOS GERAIS</t>
  </si>
  <si>
    <t>AUXILIAR DE SERVIÇOS URBANOS</t>
  </si>
  <si>
    <t>AUXILIAR EM AGROPECUÁRIA</t>
  </si>
  <si>
    <t>CARPITEIRO</t>
  </si>
  <si>
    <t>AUXILIAR GERAL DE CONSERVAÇÃO DE VIAS</t>
  </si>
  <si>
    <t>COZINHEIRO</t>
  </si>
  <si>
    <t>COPEIRO</t>
  </si>
  <si>
    <t>GARÇOM</t>
  </si>
  <si>
    <t>CUIDADOR</t>
  </si>
  <si>
    <t>ELETRICISTA</t>
  </si>
  <si>
    <t>ENCANADOR</t>
  </si>
  <si>
    <t>ENCARREGADO DE MANUTENÇÃO</t>
  </si>
  <si>
    <t>ENCARREGADO DE SERVIÇOS GERAIS</t>
  </si>
  <si>
    <t>FAXINEIRO</t>
  </si>
  <si>
    <t>GARI</t>
  </si>
  <si>
    <t>INTERPRETE DE LIBRAS</t>
  </si>
  <si>
    <t>JARDINEIRO</t>
  </si>
  <si>
    <t>MECÂNICO</t>
  </si>
  <si>
    <t>MONITOR DE INCLUSÃO</t>
  </si>
  <si>
    <t>MOTOBOY</t>
  </si>
  <si>
    <t>MOTORISTA DE AMBULÂNCIA</t>
  </si>
  <si>
    <t>MOTORISTA DE CAMINHÃO</t>
  </si>
  <si>
    <t>MOTORISTA DE FURGÃO</t>
  </si>
  <si>
    <t>MOTORISTA DE ÔNIBUS</t>
  </si>
  <si>
    <t>MOTORISTA</t>
  </si>
  <si>
    <t>OPERADOR DE EMPILHADEIRA</t>
  </si>
  <si>
    <t>OPERADOR DE MAQUINA COPIADORA</t>
  </si>
  <si>
    <t>OPERADOR DE MÁQUINAS PESADAS</t>
  </si>
  <si>
    <t>ORIENTADOR EDUCACIONAL</t>
  </si>
  <si>
    <t>PEDREIRO</t>
  </si>
  <si>
    <t>PINTOR</t>
  </si>
  <si>
    <t>PORTEIRO</t>
  </si>
  <si>
    <t>RECEPCIONISTA</t>
  </si>
  <si>
    <t>RECREADOR</t>
  </si>
  <si>
    <t>VIGIA</t>
  </si>
  <si>
    <t>ZELADOR</t>
  </si>
  <si>
    <t>SERVENTE</t>
  </si>
  <si>
    <t>SUPERVISOR</t>
  </si>
  <si>
    <t>TÉCNICO ADMINISTRATIVO</t>
  </si>
  <si>
    <t>CARREGADOR</t>
  </si>
  <si>
    <t>ESTIVA</t>
  </si>
  <si>
    <t>LAVADOR DE CARROS</t>
  </si>
  <si>
    <t>OPERADOR DE MÁQUINA COSTAL</t>
  </si>
  <si>
    <t>CABO DE TURMA</t>
  </si>
  <si>
    <t>COVEIRO</t>
  </si>
  <si>
    <t>SOLDADOR</t>
  </si>
  <si>
    <t>SERRALHEIRO</t>
  </si>
  <si>
    <t>CALCETEIRO</t>
  </si>
  <si>
    <t>MUSEÓLOGO</t>
  </si>
  <si>
    <t>ARQUIVISTA</t>
  </si>
  <si>
    <t>NUTRICIONISTA</t>
  </si>
  <si>
    <t>5143-20</t>
  </si>
  <si>
    <t>5142-25</t>
  </si>
  <si>
    <t>4141-05</t>
  </si>
  <si>
    <t>9143-05</t>
  </si>
  <si>
    <t>7832-25</t>
  </si>
  <si>
    <t>5135-05</t>
  </si>
  <si>
    <t>6210-05</t>
  </si>
  <si>
    <t>7155-25</t>
  </si>
  <si>
    <t>5134-25</t>
  </si>
  <si>
    <t>5134-05</t>
  </si>
  <si>
    <t>5162-20</t>
  </si>
  <si>
    <t>7156-15</t>
  </si>
  <si>
    <t>7241-10</t>
  </si>
  <si>
    <t>4101-05</t>
  </si>
  <si>
    <t>5143-25</t>
  </si>
  <si>
    <t>2614-25</t>
  </si>
  <si>
    <t>6220-10</t>
  </si>
  <si>
    <t>9113-05</t>
  </si>
  <si>
    <t>3714-10</t>
  </si>
  <si>
    <t>5191-10</t>
  </si>
  <si>
    <t>7823-20</t>
  </si>
  <si>
    <t>7825-10</t>
  </si>
  <si>
    <t>7823-10</t>
  </si>
  <si>
    <t>7824-10</t>
  </si>
  <si>
    <t>7823-05</t>
  </si>
  <si>
    <t>7822-20</t>
  </si>
  <si>
    <t>4151-30</t>
  </si>
  <si>
    <t>7151-25</t>
  </si>
  <si>
    <t>2394-10</t>
  </si>
  <si>
    <t>7152-10</t>
  </si>
  <si>
    <t>9101-05</t>
  </si>
  <si>
    <t>5174-10</t>
  </si>
  <si>
    <t>4221-05</t>
  </si>
  <si>
    <t>5141-20</t>
  </si>
  <si>
    <t>7170-20</t>
  </si>
  <si>
    <t>3513-05</t>
  </si>
  <si>
    <t>7832-10</t>
  </si>
  <si>
    <t>5199-35</t>
  </si>
  <si>
    <t>AUXILIAR DE SAÚDE BUCAL</t>
  </si>
  <si>
    <t>7102-05</t>
  </si>
  <si>
    <t>5166-10</t>
  </si>
  <si>
    <t>7243-15</t>
  </si>
  <si>
    <t>7244-40</t>
  </si>
  <si>
    <t>7152-05</t>
  </si>
  <si>
    <t>2613-10</t>
  </si>
  <si>
    <t>2613-05</t>
  </si>
  <si>
    <t>2237-10</t>
  </si>
  <si>
    <t>3224-15</t>
  </si>
  <si>
    <t>ARTÍFICE</t>
  </si>
  <si>
    <t>Auxílio Odontológico</t>
  </si>
  <si>
    <t>4110-05</t>
  </si>
  <si>
    <t>Life Card</t>
  </si>
  <si>
    <t>VALOR TOTAL</t>
  </si>
  <si>
    <t>SACRAMENTO/MG</t>
  </si>
  <si>
    <t>TOTAL POR FUNCIONÁRIO POR MÊS</t>
  </si>
  <si>
    <t>QUANTIDADE POR ANO</t>
  </si>
  <si>
    <t>UNIFORMES</t>
  </si>
  <si>
    <r>
      <t>Camiseta d</t>
    </r>
    <r>
      <rPr>
        <sz val="11"/>
        <color theme="1"/>
        <rFont val="Calibri"/>
        <family val="2"/>
        <scheme val="minor"/>
      </rPr>
      <t>e manga longa, em tecido resistente e respirável</t>
    </r>
  </si>
  <si>
    <r>
      <t>Calça</t>
    </r>
    <r>
      <rPr>
        <sz val="11"/>
        <color theme="1"/>
        <rFont val="Calibri"/>
        <family val="2"/>
        <scheme val="minor"/>
      </rPr>
      <t>: Em tecido durável e resistente, como sarja ou jeans</t>
    </r>
  </si>
  <si>
    <r>
      <t>Botas de Segurança</t>
    </r>
    <r>
      <rPr>
        <sz val="11"/>
        <color theme="1"/>
        <rFont val="Calibri"/>
        <family val="2"/>
        <scheme val="minor"/>
      </rPr>
      <t>: Com biqueira de PVC e solado antiderrapante</t>
    </r>
  </si>
  <si>
    <t>Uniformes</t>
  </si>
  <si>
    <t>EPI's</t>
  </si>
  <si>
    <t>Materiais e Ferramentas</t>
  </si>
  <si>
    <t>5174-20</t>
  </si>
  <si>
    <t>VIGIA DESARMADO E UNIFORMIZADO 12 HORAS DIARIAS</t>
  </si>
  <si>
    <t>VIGIA DESARMADO E UNIFORMIZADO 44 HORAS SEMANAIS</t>
  </si>
  <si>
    <t>DIÁRIA</t>
  </si>
  <si>
    <t>POSTOS/MÊS</t>
  </si>
  <si>
    <t>VIGIA DESARMADO E UNIFORMIZADO 12X36 NOTURNO</t>
  </si>
  <si>
    <r>
      <rPr>
        <b/>
        <sz val="10"/>
        <rFont val="Cambria"/>
        <family val="1"/>
      </rPr>
      <t xml:space="preserve">Nota 3:  </t>
    </r>
    <r>
      <rPr>
        <sz val="10"/>
        <rFont val="Cambria"/>
        <family val="1"/>
      </rPr>
      <t>Levando  em  consideração  a  vigência  contratual  prevista  no  art. 107  da  Lei  nº 14.133/2021,  a  rubrica  férias  tem  como  objetivo  principal  suprir  a necessidade  do  pagamento  das  férias  remuneradas  ao  final  do  contrato  de  12   meses. Esta rubrica, quando da prorrogação contratual, torna-se custo não renovável.</t>
    </r>
  </si>
  <si>
    <r>
      <rPr>
        <b/>
        <sz val="10"/>
        <rFont val="Cambria"/>
        <family val="1"/>
      </rPr>
      <t xml:space="preserve">Nota 3:  </t>
    </r>
    <r>
      <rPr>
        <sz val="10"/>
        <rFont val="Cambria"/>
        <family val="1"/>
      </rPr>
      <t>Levando  em  consideração  a  vigência  contratual  prevista  no  art.   107  da  Lei  nº 14.133/2021,  a  rubrica  férias  tem  como  objetivo  principal  suprir  a necessidade  do  pagamento  das  férias  remuneradas  ao  final  do  contrato  de   12   meses. Esta rubrica, quando da prorrogação contratual, torna-se custo não renovável.</t>
    </r>
  </si>
  <si>
    <r>
      <rPr>
        <b/>
        <sz val="10"/>
        <rFont val="Cambria"/>
        <family val="1"/>
      </rPr>
      <t xml:space="preserve">Nota 3:  </t>
    </r>
    <r>
      <rPr>
        <sz val="10"/>
        <rFont val="Cambria"/>
        <family val="1"/>
      </rPr>
      <t>Levando  em  consideração  a  vigência  contratual  prevista  no  art.  107  da  Lei  nº 14.133/2021,  a  rubrica  férias  tem  como  objetivo  principal  suprir  a necessidade  do  pagamento  das  férias  remuneradas  ao  final  do  contrato  de   12   meses. Esta rubrica, quando da prorrogação contratual, torna-se custo não renovável.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</si>
</sst>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.0"/>
    <numFmt numFmtId="165" formatCode="0.0%"/>
    <numFmt numFmtId="166" formatCode="_-&quot;R$&quot;\ * #,##0.00000_-;\-&quot;R$&quot;\ * #,##0.00000_-;_-&quot;R$&quot;\ * &quot;-&quot;??_-;_-@_-"/>
  </numFmts>
  <fonts count="14" x14ac:knownFonts="1">
    <font>
      <sz val="11"/>
      <color theme="1"/>
      <name val="Calibri"/>
      <family val="2"/>
      <scheme val="minor"/>
    </font>
    <font>
      <b/>
      <sz val="10.5"/>
      <name val="Cambria"/>
      <family val="1"/>
    </font>
    <font>
      <sz val="10.5"/>
      <name val="Cambria"/>
      <family val="1"/>
    </font>
    <font>
      <sz val="11"/>
      <color theme="1"/>
      <name val="Calibri"/>
      <family val="2"/>
      <scheme val="minor"/>
    </font>
    <font>
      <b/>
      <sz val="10.5"/>
      <color theme="0"/>
      <name val="Cambria"/>
      <family val="1"/>
    </font>
    <font>
      <b/>
      <sz val="11"/>
      <color theme="1"/>
      <name val="Calibri"/>
      <family val="2"/>
      <scheme val="minor"/>
    </font>
    <font>
      <sz val="10"/>
      <name val="Cambria"/>
      <family val="1"/>
    </font>
    <font>
      <sz val="10"/>
      <color theme="1"/>
      <name val="Calibri"/>
      <family val="2"/>
      <scheme val="minor"/>
    </font>
    <font>
      <sz val="10"/>
      <color rgb="FF000000"/>
      <name val="Cambria"/>
      <family val="2"/>
    </font>
    <font>
      <b/>
      <sz val="10"/>
      <name val="Cambria"/>
      <family val="1"/>
    </font>
    <font>
      <b/>
      <sz val="10"/>
      <color rgb="FF000000"/>
      <name val="Cambri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44" fontId="0" fillId="0" borderId="0" xfId="0" applyNumberFormat="1" applyAlignment="1">
      <alignment vertical="center" wrapText="1"/>
    </xf>
    <xf numFmtId="44" fontId="4" fillId="0" borderId="0" xfId="0" applyNumberFormat="1" applyFont="1" applyAlignment="1">
      <alignment vertical="center" wrapText="1"/>
    </xf>
    <xf numFmtId="44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10" fontId="7" fillId="0" borderId="6" xfId="1" applyNumberFormat="1" applyFont="1" applyBorder="1" applyAlignment="1">
      <alignment horizontal="center" vertical="center" wrapText="1"/>
    </xf>
    <xf numFmtId="44" fontId="7" fillId="0" borderId="6" xfId="1" applyFont="1" applyBorder="1" applyAlignment="1">
      <alignment vertical="center" wrapText="1"/>
    </xf>
    <xf numFmtId="164" fontId="8" fillId="0" borderId="6" xfId="0" applyNumberFormat="1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wrapText="1"/>
    </xf>
    <xf numFmtId="1" fontId="8" fillId="0" borderId="4" xfId="0" applyNumberFormat="1" applyFont="1" applyBorder="1" applyAlignment="1">
      <alignment horizontal="center" vertical="center" shrinkToFit="1"/>
    </xf>
    <xf numFmtId="1" fontId="10" fillId="0" borderId="14" xfId="0" applyNumberFormat="1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9" fontId="7" fillId="0" borderId="6" xfId="2" applyFont="1" applyBorder="1" applyAlignment="1">
      <alignment horizontal="center" vertical="center" wrapText="1"/>
    </xf>
    <xf numFmtId="0" fontId="7" fillId="0" borderId="17" xfId="1" applyNumberFormat="1" applyFont="1" applyBorder="1" applyAlignment="1">
      <alignment horizontal="center" vertical="center" wrapText="1"/>
    </xf>
    <xf numFmtId="44" fontId="7" fillId="0" borderId="17" xfId="1" applyFont="1" applyBorder="1" applyAlignment="1">
      <alignment vertical="center" wrapText="1"/>
    </xf>
    <xf numFmtId="164" fontId="10" fillId="0" borderId="6" xfId="0" applyNumberFormat="1" applyFont="1" applyBorder="1" applyAlignment="1">
      <alignment horizontal="center" vertical="center" shrinkToFit="1"/>
    </xf>
    <xf numFmtId="164" fontId="10" fillId="0" borderId="14" xfId="0" applyNumberFormat="1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9" fontId="7" fillId="0" borderId="1" xfId="2" applyFont="1" applyBorder="1" applyAlignment="1">
      <alignment horizontal="center" vertical="center" wrapText="1"/>
    </xf>
    <xf numFmtId="44" fontId="7" fillId="0" borderId="1" xfId="1" applyFont="1" applyBorder="1" applyAlignment="1">
      <alignment horizontal="left" vertical="center" wrapText="1"/>
    </xf>
    <xf numFmtId="165" fontId="7" fillId="0" borderId="1" xfId="2" applyNumberFormat="1" applyFont="1" applyBorder="1" applyAlignment="1">
      <alignment horizontal="center" vertical="center" wrapText="1"/>
    </xf>
    <xf numFmtId="10" fontId="7" fillId="0" borderId="11" xfId="2" applyNumberFormat="1" applyFont="1" applyBorder="1" applyAlignment="1">
      <alignment horizontal="center" vertical="center" wrapText="1"/>
    </xf>
    <xf numFmtId="44" fontId="7" fillId="0" borderId="11" xfId="1" applyFont="1" applyBorder="1" applyAlignment="1">
      <alignment horizontal="left" vertical="center" wrapText="1"/>
    </xf>
    <xf numFmtId="1" fontId="10" fillId="0" borderId="6" xfId="0" applyNumberFormat="1" applyFont="1" applyBorder="1" applyAlignment="1">
      <alignment horizontal="center" vertical="center" shrinkToFit="1"/>
    </xf>
    <xf numFmtId="0" fontId="9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0" fontId="7" fillId="0" borderId="1" xfId="2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23" xfId="0" applyBorder="1" applyAlignment="1">
      <alignment wrapText="1"/>
    </xf>
    <xf numFmtId="44" fontId="0" fillId="0" borderId="24" xfId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44" fontId="5" fillId="0" borderId="33" xfId="1" applyFont="1" applyBorder="1"/>
    <xf numFmtId="0" fontId="0" fillId="0" borderId="34" xfId="0" applyBorder="1" applyAlignment="1">
      <alignment wrapText="1"/>
    </xf>
    <xf numFmtId="0" fontId="0" fillId="0" borderId="35" xfId="0" applyBorder="1" applyAlignment="1">
      <alignment horizontal="center" vertical="center"/>
    </xf>
    <xf numFmtId="44" fontId="0" fillId="0" borderId="35" xfId="1" applyFont="1" applyBorder="1" applyAlignment="1">
      <alignment horizontal="center" vertical="center"/>
    </xf>
    <xf numFmtId="44" fontId="0" fillId="0" borderId="36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4" fontId="6" fillId="0" borderId="6" xfId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right" vertical="center" wrapText="1"/>
    </xf>
    <xf numFmtId="0" fontId="9" fillId="0" borderId="19" xfId="0" applyFont="1" applyBorder="1" applyAlignment="1">
      <alignment horizontal="right" vertical="center" wrapText="1"/>
    </xf>
    <xf numFmtId="44" fontId="7" fillId="0" borderId="6" xfId="1" applyFont="1" applyBorder="1" applyAlignment="1">
      <alignment horizontal="center" vertical="center" wrapText="1"/>
    </xf>
    <xf numFmtId="44" fontId="7" fillId="0" borderId="7" xfId="1" applyFont="1" applyBorder="1" applyAlignment="1">
      <alignment horizontal="center" vertical="center" wrapText="1"/>
    </xf>
    <xf numFmtId="44" fontId="7" fillId="0" borderId="9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right" vertical="center" wrapText="1"/>
    </xf>
    <xf numFmtId="44" fontId="7" fillId="0" borderId="6" xfId="1" applyFont="1" applyBorder="1" applyAlignment="1">
      <alignment horizontal="center" vertical="center"/>
    </xf>
    <xf numFmtId="44" fontId="9" fillId="0" borderId="6" xfId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37" xfId="0" applyFont="1" applyBorder="1" applyAlignment="1">
      <alignment horizontal="center" wrapText="1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6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F96D-BE8F-4B27-ABFE-FD7048EADA91}">
  <dimension ref="A1:K181"/>
  <sheetViews>
    <sheetView showGridLines="0" topLeftCell="A46" workbookViewId="0">
      <selection activeCell="A47" sqref="A47:D47"/>
    </sheetView>
  </sheetViews>
  <sheetFormatPr defaultColWidth="9.140625" defaultRowHeight="15" x14ac:dyDescent="0.25"/>
  <cols>
    <col min="1" max="1" width="14.140625" style="3" customWidth="1"/>
    <col min="2" max="2" width="61.7109375" style="3" customWidth="1"/>
    <col min="3" max="3" width="15.28515625" style="3" customWidth="1"/>
    <col min="4" max="4" width="18.140625" style="3" customWidth="1"/>
    <col min="5" max="5" width="14.28515625" style="3" bestFit="1" customWidth="1"/>
    <col min="6" max="6" width="10.28515625" style="3" bestFit="1" customWidth="1"/>
    <col min="7" max="7" width="13.28515625" style="3" bestFit="1" customWidth="1"/>
    <col min="8" max="16384" width="9.140625" style="3"/>
  </cols>
  <sheetData>
    <row r="1" spans="1:4" x14ac:dyDescent="0.25">
      <c r="A1" s="69" t="s">
        <v>6</v>
      </c>
      <c r="B1" s="69"/>
      <c r="C1" s="69"/>
      <c r="D1" s="69"/>
    </row>
    <row r="2" spans="1:4" x14ac:dyDescent="0.25">
      <c r="A2" s="70"/>
      <c r="B2" s="70"/>
      <c r="C2" s="70"/>
      <c r="D2" s="70"/>
    </row>
    <row r="3" spans="1:4" x14ac:dyDescent="0.25">
      <c r="A3" s="69" t="s">
        <v>36</v>
      </c>
      <c r="B3" s="69"/>
      <c r="C3" s="69"/>
      <c r="D3" s="69"/>
    </row>
    <row r="4" spans="1:4" x14ac:dyDescent="0.25">
      <c r="A4" s="18" t="s">
        <v>30</v>
      </c>
      <c r="B4" s="11" t="s">
        <v>37</v>
      </c>
      <c r="C4" s="71"/>
      <c r="D4" s="68"/>
    </row>
    <row r="5" spans="1:4" ht="14.45" customHeight="1" x14ac:dyDescent="0.25">
      <c r="A5" s="18" t="s">
        <v>31</v>
      </c>
      <c r="B5" s="11" t="s">
        <v>38</v>
      </c>
      <c r="C5" s="68" t="s">
        <v>239</v>
      </c>
      <c r="D5" s="68"/>
    </row>
    <row r="6" spans="1:4" x14ac:dyDescent="0.25">
      <c r="A6" s="18" t="s">
        <v>32</v>
      </c>
      <c r="B6" s="11" t="s">
        <v>39</v>
      </c>
      <c r="C6" s="68">
        <v>2024</v>
      </c>
      <c r="D6" s="68"/>
    </row>
    <row r="7" spans="1:4" x14ac:dyDescent="0.25">
      <c r="A7" s="18" t="s">
        <v>3</v>
      </c>
      <c r="B7" s="11" t="s">
        <v>5</v>
      </c>
      <c r="C7" s="68"/>
      <c r="D7" s="68"/>
    </row>
    <row r="8" spans="1:4" x14ac:dyDescent="0.25">
      <c r="A8" s="18" t="s">
        <v>4</v>
      </c>
      <c r="B8" s="11" t="s">
        <v>40</v>
      </c>
      <c r="C8" s="68">
        <v>12</v>
      </c>
      <c r="D8" s="68"/>
    </row>
    <row r="9" spans="1:4" x14ac:dyDescent="0.25">
      <c r="A9" s="72"/>
      <c r="B9" s="72"/>
      <c r="C9" s="72"/>
      <c r="D9" s="72"/>
    </row>
    <row r="10" spans="1:4" ht="15" customHeight="1" x14ac:dyDescent="0.25">
      <c r="A10" s="69" t="s">
        <v>41</v>
      </c>
      <c r="B10" s="69"/>
      <c r="C10" s="69"/>
      <c r="D10" s="69"/>
    </row>
    <row r="11" spans="1:4" ht="27" customHeight="1" x14ac:dyDescent="0.25">
      <c r="A11" s="17" t="s">
        <v>42</v>
      </c>
      <c r="B11" s="17" t="s">
        <v>2</v>
      </c>
      <c r="C11" s="69" t="s">
        <v>1</v>
      </c>
      <c r="D11" s="68"/>
    </row>
    <row r="12" spans="1:4" x14ac:dyDescent="0.25">
      <c r="A12" s="19" t="s">
        <v>252</v>
      </c>
      <c r="B12" s="20" t="s">
        <v>250</v>
      </c>
      <c r="C12" s="73">
        <v>5000</v>
      </c>
      <c r="D12" s="74"/>
    </row>
    <row r="13" spans="1:4" x14ac:dyDescent="0.25">
      <c r="A13" s="19"/>
      <c r="B13" s="20"/>
      <c r="C13" s="75"/>
      <c r="D13" s="74"/>
    </row>
    <row r="14" spans="1:4" x14ac:dyDescent="0.25">
      <c r="A14" s="19"/>
      <c r="B14" s="20"/>
      <c r="C14" s="75"/>
      <c r="D14" s="74"/>
    </row>
    <row r="15" spans="1:4" ht="39.950000000000003" customHeight="1" x14ac:dyDescent="0.25">
      <c r="A15" s="76" t="s">
        <v>99</v>
      </c>
      <c r="B15" s="77"/>
      <c r="C15" s="77"/>
      <c r="D15" s="78"/>
    </row>
    <row r="16" spans="1:4" ht="39.950000000000003" customHeight="1" x14ac:dyDescent="0.25">
      <c r="A16" s="79" t="s">
        <v>100</v>
      </c>
      <c r="B16" s="80"/>
      <c r="C16" s="80"/>
      <c r="D16" s="80"/>
    </row>
    <row r="17" spans="1:4" x14ac:dyDescent="0.25">
      <c r="A17" s="70"/>
      <c r="B17" s="70"/>
      <c r="C17" s="70"/>
      <c r="D17" s="70"/>
    </row>
    <row r="18" spans="1:4" ht="15" customHeight="1" x14ac:dyDescent="0.25">
      <c r="A18" s="69" t="s">
        <v>43</v>
      </c>
      <c r="B18" s="69"/>
      <c r="C18" s="69"/>
      <c r="D18" s="69"/>
    </row>
    <row r="19" spans="1:4" ht="15" customHeight="1" x14ac:dyDescent="0.25">
      <c r="A19" s="81" t="s">
        <v>44</v>
      </c>
      <c r="B19" s="72"/>
      <c r="C19" s="72"/>
      <c r="D19" s="82"/>
    </row>
    <row r="20" spans="1:4" ht="36" customHeight="1" x14ac:dyDescent="0.25">
      <c r="A20" s="22">
        <v>1</v>
      </c>
      <c r="B20" s="23" t="s">
        <v>45</v>
      </c>
      <c r="C20" s="83" t="str">
        <f>B12</f>
        <v>VIGIA DESARMADO E UNIFORMIZADO 12 HORAS DIARIAS</v>
      </c>
      <c r="D20" s="83"/>
    </row>
    <row r="21" spans="1:4" x14ac:dyDescent="0.25">
      <c r="A21" s="22">
        <v>2</v>
      </c>
      <c r="B21" s="23" t="s">
        <v>46</v>
      </c>
      <c r="C21" s="83" t="s">
        <v>249</v>
      </c>
      <c r="D21" s="83"/>
    </row>
    <row r="22" spans="1:4" x14ac:dyDescent="0.25">
      <c r="A22" s="22">
        <v>3</v>
      </c>
      <c r="B22" s="23" t="s">
        <v>47</v>
      </c>
      <c r="C22" s="84"/>
      <c r="D22" s="84"/>
    </row>
    <row r="23" spans="1:4" ht="15" customHeight="1" x14ac:dyDescent="0.25">
      <c r="A23" s="22">
        <v>4</v>
      </c>
      <c r="B23" s="23" t="s">
        <v>48</v>
      </c>
      <c r="C23" s="83" t="s">
        <v>23</v>
      </c>
      <c r="D23" s="83"/>
    </row>
    <row r="24" spans="1:4" x14ac:dyDescent="0.25">
      <c r="A24" s="24">
        <v>5</v>
      </c>
      <c r="B24" s="23" t="s">
        <v>49</v>
      </c>
      <c r="C24" s="85">
        <v>45292</v>
      </c>
      <c r="D24" s="83"/>
    </row>
    <row r="25" spans="1:4" ht="15" customHeight="1" x14ac:dyDescent="0.25">
      <c r="A25" s="80" t="s">
        <v>101</v>
      </c>
      <c r="B25" s="80"/>
      <c r="C25" s="80"/>
      <c r="D25" s="80"/>
    </row>
    <row r="26" spans="1:4" ht="15" customHeight="1" x14ac:dyDescent="0.25">
      <c r="A26" s="80" t="s">
        <v>102</v>
      </c>
      <c r="B26" s="80"/>
      <c r="C26" s="80"/>
      <c r="D26" s="80"/>
    </row>
    <row r="27" spans="1:4" x14ac:dyDescent="0.25">
      <c r="A27" s="70"/>
      <c r="B27" s="70"/>
      <c r="C27" s="70"/>
      <c r="D27" s="70"/>
    </row>
    <row r="28" spans="1:4" x14ac:dyDescent="0.25">
      <c r="A28" s="69" t="s">
        <v>50</v>
      </c>
      <c r="B28" s="69"/>
      <c r="C28" s="69"/>
      <c r="D28" s="69"/>
    </row>
    <row r="29" spans="1:4" x14ac:dyDescent="0.25">
      <c r="A29" s="25">
        <v>1</v>
      </c>
      <c r="B29" s="21" t="s">
        <v>51</v>
      </c>
      <c r="C29" s="26" t="s">
        <v>14</v>
      </c>
      <c r="D29" s="26" t="s">
        <v>52</v>
      </c>
    </row>
    <row r="30" spans="1:4" x14ac:dyDescent="0.25">
      <c r="A30" s="27" t="s">
        <v>30</v>
      </c>
      <c r="B30" s="28" t="s">
        <v>53</v>
      </c>
      <c r="C30" s="29"/>
      <c r="D30" s="14">
        <f>TRUNC(C22*(44/44),2)</f>
        <v>0</v>
      </c>
    </row>
    <row r="31" spans="1:4" x14ac:dyDescent="0.25">
      <c r="A31" s="27" t="s">
        <v>31</v>
      </c>
      <c r="B31" s="28" t="s">
        <v>22</v>
      </c>
      <c r="C31" s="29"/>
      <c r="D31" s="14">
        <v>0</v>
      </c>
    </row>
    <row r="32" spans="1:4" x14ac:dyDescent="0.25">
      <c r="A32" s="27" t="s">
        <v>32</v>
      </c>
      <c r="B32" s="28" t="s">
        <v>21</v>
      </c>
      <c r="C32" s="29"/>
      <c r="D32" s="14">
        <f>TRUNC(1420*$C$32,2)</f>
        <v>0</v>
      </c>
    </row>
    <row r="33" spans="1:4" x14ac:dyDescent="0.25">
      <c r="A33" s="27" t="s">
        <v>3</v>
      </c>
      <c r="B33" s="28" t="s">
        <v>54</v>
      </c>
      <c r="C33" s="29"/>
      <c r="D33" s="14">
        <v>0</v>
      </c>
    </row>
    <row r="34" spans="1:4" x14ac:dyDescent="0.25">
      <c r="A34" s="27" t="s">
        <v>4</v>
      </c>
      <c r="B34" s="28" t="s">
        <v>55</v>
      </c>
      <c r="C34" s="29"/>
      <c r="D34" s="14">
        <v>0</v>
      </c>
    </row>
    <row r="35" spans="1:4" x14ac:dyDescent="0.25">
      <c r="A35" s="27" t="s">
        <v>33</v>
      </c>
      <c r="B35" s="28" t="s">
        <v>56</v>
      </c>
      <c r="C35" s="29"/>
      <c r="D35" s="14">
        <v>0</v>
      </c>
    </row>
    <row r="36" spans="1:4" x14ac:dyDescent="0.25">
      <c r="A36" s="86" t="s">
        <v>29</v>
      </c>
      <c r="B36" s="87"/>
      <c r="C36" s="30"/>
      <c r="D36" s="31">
        <f>SUM(D30:D35)</f>
        <v>0</v>
      </c>
    </row>
    <row r="37" spans="1:4" ht="35.1" customHeight="1" x14ac:dyDescent="0.25">
      <c r="A37" s="79" t="s">
        <v>103</v>
      </c>
      <c r="B37" s="80"/>
      <c r="C37" s="80"/>
      <c r="D37" s="80"/>
    </row>
    <row r="38" spans="1:4" x14ac:dyDescent="0.25">
      <c r="A38" s="70"/>
      <c r="B38" s="70"/>
      <c r="C38" s="70"/>
      <c r="D38" s="70"/>
    </row>
    <row r="39" spans="1:4" x14ac:dyDescent="0.25">
      <c r="A39" s="69" t="s">
        <v>57</v>
      </c>
      <c r="B39" s="69"/>
      <c r="C39" s="69"/>
      <c r="D39" s="69"/>
    </row>
    <row r="40" spans="1:4" x14ac:dyDescent="0.25">
      <c r="A40" s="69" t="s">
        <v>58</v>
      </c>
      <c r="B40" s="69"/>
      <c r="C40" s="69"/>
      <c r="D40" s="69"/>
    </row>
    <row r="41" spans="1:4" ht="25.5" x14ac:dyDescent="0.25">
      <c r="A41" s="32" t="s">
        <v>8</v>
      </c>
      <c r="B41" s="19" t="s">
        <v>104</v>
      </c>
      <c r="C41" s="17" t="s">
        <v>14</v>
      </c>
      <c r="D41" s="17" t="s">
        <v>52</v>
      </c>
    </row>
    <row r="42" spans="1:4" x14ac:dyDescent="0.25">
      <c r="A42" s="11" t="s">
        <v>30</v>
      </c>
      <c r="B42" s="11" t="s">
        <v>59</v>
      </c>
      <c r="C42" s="13">
        <v>8.3333000000000004E-2</v>
      </c>
      <c r="D42" s="14">
        <f>TRUNC($D$36*$C$42,2)</f>
        <v>0</v>
      </c>
    </row>
    <row r="43" spans="1:4" x14ac:dyDescent="0.25">
      <c r="A43" s="11" t="s">
        <v>31</v>
      </c>
      <c r="B43" s="11" t="s">
        <v>60</v>
      </c>
      <c r="C43" s="13">
        <v>0.121</v>
      </c>
      <c r="D43" s="14">
        <f>TRUNC($D$36*$C$43,2)</f>
        <v>0</v>
      </c>
    </row>
    <row r="44" spans="1:4" x14ac:dyDescent="0.25">
      <c r="A44" s="88" t="s">
        <v>29</v>
      </c>
      <c r="B44" s="89"/>
      <c r="C44" s="13">
        <f>SUM(C42:C43)</f>
        <v>0.20433299999999999</v>
      </c>
      <c r="D44" s="14">
        <f>SUM(D42:D43)</f>
        <v>0</v>
      </c>
    </row>
    <row r="45" spans="1:4" ht="45" customHeight="1" x14ac:dyDescent="0.25">
      <c r="A45" s="79" t="s">
        <v>105</v>
      </c>
      <c r="B45" s="80"/>
      <c r="C45" s="80"/>
      <c r="D45" s="80"/>
    </row>
    <row r="46" spans="1:4" ht="30" customHeight="1" x14ac:dyDescent="0.25">
      <c r="A46" s="90" t="s">
        <v>106</v>
      </c>
      <c r="B46" s="90"/>
      <c r="C46" s="90"/>
      <c r="D46" s="90"/>
    </row>
    <row r="47" spans="1:4" ht="54.95" customHeight="1" x14ac:dyDescent="0.25">
      <c r="A47" s="118" t="s">
        <v>255</v>
      </c>
      <c r="B47" s="119"/>
      <c r="C47" s="119"/>
      <c r="D47" s="119"/>
    </row>
    <row r="48" spans="1:4" x14ac:dyDescent="0.25">
      <c r="A48" s="70"/>
      <c r="B48" s="70"/>
      <c r="C48" s="70"/>
      <c r="D48" s="70"/>
    </row>
    <row r="49" spans="1:4" ht="33" customHeight="1" x14ac:dyDescent="0.25">
      <c r="A49" s="68" t="s">
        <v>107</v>
      </c>
      <c r="B49" s="68"/>
      <c r="C49" s="68"/>
      <c r="D49" s="68"/>
    </row>
    <row r="50" spans="1:4" x14ac:dyDescent="0.25">
      <c r="A50" s="33" t="s">
        <v>9</v>
      </c>
      <c r="B50" s="34" t="s">
        <v>27</v>
      </c>
      <c r="C50" s="34" t="s">
        <v>15</v>
      </c>
      <c r="D50" s="34" t="s">
        <v>52</v>
      </c>
    </row>
    <row r="51" spans="1:4" x14ac:dyDescent="0.25">
      <c r="A51" s="35" t="s">
        <v>30</v>
      </c>
      <c r="B51" s="35" t="s">
        <v>61</v>
      </c>
      <c r="C51" s="36">
        <v>0.2</v>
      </c>
      <c r="D51" s="37">
        <f>TRUNC(($D$36+$D$44)*$C$51,2)</f>
        <v>0</v>
      </c>
    </row>
    <row r="52" spans="1:4" x14ac:dyDescent="0.25">
      <c r="A52" s="35" t="s">
        <v>31</v>
      </c>
      <c r="B52" s="35" t="s">
        <v>62</v>
      </c>
      <c r="C52" s="38">
        <v>2.5000000000000001E-2</v>
      </c>
      <c r="D52" s="37">
        <f>TRUNC(($D$36+$D$44)*$C$52,2)</f>
        <v>0</v>
      </c>
    </row>
    <row r="53" spans="1:4" x14ac:dyDescent="0.25">
      <c r="A53" s="35" t="s">
        <v>32</v>
      </c>
      <c r="B53" s="35" t="s">
        <v>13</v>
      </c>
      <c r="C53" s="38">
        <v>0</v>
      </c>
      <c r="D53" s="37">
        <f>TRUNC(($D$36+$D$44)*$C$53,2)</f>
        <v>0</v>
      </c>
    </row>
    <row r="54" spans="1:4" x14ac:dyDescent="0.25">
      <c r="A54" s="35" t="s">
        <v>3</v>
      </c>
      <c r="B54" s="35" t="s">
        <v>63</v>
      </c>
      <c r="C54" s="38">
        <v>1.4999999999999999E-2</v>
      </c>
      <c r="D54" s="37">
        <f>TRUNC(($D$36+$D$44)*$C$54,2)</f>
        <v>0</v>
      </c>
    </row>
    <row r="55" spans="1:4" x14ac:dyDescent="0.25">
      <c r="A55" s="35" t="s">
        <v>4</v>
      </c>
      <c r="B55" s="35" t="s">
        <v>64</v>
      </c>
      <c r="C55" s="36">
        <v>0.01</v>
      </c>
      <c r="D55" s="37">
        <f>TRUNC(($D$36+$D$44)*$C$55,2)</f>
        <v>0</v>
      </c>
    </row>
    <row r="56" spans="1:4" x14ac:dyDescent="0.25">
      <c r="A56" s="35" t="s">
        <v>33</v>
      </c>
      <c r="B56" s="35" t="s">
        <v>65</v>
      </c>
      <c r="C56" s="38">
        <v>6.0000000000000001E-3</v>
      </c>
      <c r="D56" s="37">
        <f>TRUNC(($D$36+$D$44)*$C$56,2)</f>
        <v>0</v>
      </c>
    </row>
    <row r="57" spans="1:4" x14ac:dyDescent="0.25">
      <c r="A57" s="35" t="s">
        <v>66</v>
      </c>
      <c r="B57" s="35" t="s">
        <v>67</v>
      </c>
      <c r="C57" s="38">
        <v>2E-3</v>
      </c>
      <c r="D57" s="37">
        <f>TRUNC(($D$36+$D$44)*$C$57,2)</f>
        <v>0</v>
      </c>
    </row>
    <row r="58" spans="1:4" x14ac:dyDescent="0.25">
      <c r="A58" s="35" t="s">
        <v>68</v>
      </c>
      <c r="B58" s="35" t="s">
        <v>69</v>
      </c>
      <c r="C58" s="36">
        <v>0.08</v>
      </c>
      <c r="D58" s="37">
        <f>TRUNC(($D$36+$D$44)*$C$58,2)</f>
        <v>0</v>
      </c>
    </row>
    <row r="59" spans="1:4" x14ac:dyDescent="0.25">
      <c r="A59" s="91" t="s">
        <v>29</v>
      </c>
      <c r="B59" s="92"/>
      <c r="C59" s="39">
        <f>SUM(C51:C58)</f>
        <v>0.33800000000000002</v>
      </c>
      <c r="D59" s="40">
        <f>SUM(D51:D58)</f>
        <v>0</v>
      </c>
    </row>
    <row r="60" spans="1:4" ht="30" customHeight="1" x14ac:dyDescent="0.25">
      <c r="A60" s="79" t="s">
        <v>108</v>
      </c>
      <c r="B60" s="80"/>
      <c r="C60" s="80"/>
      <c r="D60" s="80"/>
    </row>
    <row r="61" spans="1:4" ht="30" customHeight="1" x14ac:dyDescent="0.25">
      <c r="A61" s="79" t="s">
        <v>109</v>
      </c>
      <c r="B61" s="80"/>
      <c r="C61" s="80"/>
      <c r="D61" s="80"/>
    </row>
    <row r="62" spans="1:4" ht="30" customHeight="1" x14ac:dyDescent="0.25">
      <c r="A62" s="79" t="s">
        <v>110</v>
      </c>
      <c r="B62" s="80"/>
      <c r="C62" s="80"/>
      <c r="D62" s="80"/>
    </row>
    <row r="63" spans="1:4" x14ac:dyDescent="0.25">
      <c r="A63" s="70"/>
      <c r="B63" s="70"/>
      <c r="C63" s="70"/>
      <c r="D63" s="70"/>
    </row>
    <row r="64" spans="1:4" x14ac:dyDescent="0.25">
      <c r="A64" s="32" t="s">
        <v>10</v>
      </c>
      <c r="B64" s="17" t="s">
        <v>28</v>
      </c>
      <c r="C64" s="69" t="s">
        <v>52</v>
      </c>
      <c r="D64" s="69"/>
    </row>
    <row r="65" spans="1:4" x14ac:dyDescent="0.25">
      <c r="A65" s="11" t="s">
        <v>30</v>
      </c>
      <c r="B65" s="11" t="s">
        <v>34</v>
      </c>
      <c r="C65" s="93"/>
      <c r="D65" s="93"/>
    </row>
    <row r="66" spans="1:4" x14ac:dyDescent="0.25">
      <c r="A66" s="11" t="s">
        <v>31</v>
      </c>
      <c r="B66" s="11" t="s">
        <v>35</v>
      </c>
      <c r="C66" s="93"/>
      <c r="D66" s="93"/>
    </row>
    <row r="67" spans="1:4" x14ac:dyDescent="0.25">
      <c r="A67" s="11" t="s">
        <v>32</v>
      </c>
      <c r="B67" s="11" t="s">
        <v>35</v>
      </c>
      <c r="C67" s="93"/>
      <c r="D67" s="93"/>
    </row>
    <row r="68" spans="1:4" x14ac:dyDescent="0.25">
      <c r="A68" s="11" t="s">
        <v>3</v>
      </c>
      <c r="B68" s="11" t="s">
        <v>235</v>
      </c>
      <c r="C68" s="93"/>
      <c r="D68" s="93"/>
    </row>
    <row r="69" spans="1:4" x14ac:dyDescent="0.25">
      <c r="A69" s="11" t="s">
        <v>4</v>
      </c>
      <c r="B69" s="16" t="s">
        <v>237</v>
      </c>
      <c r="C69" s="94"/>
      <c r="D69" s="95"/>
    </row>
    <row r="70" spans="1:4" x14ac:dyDescent="0.25">
      <c r="A70" s="88" t="s">
        <v>29</v>
      </c>
      <c r="B70" s="89"/>
      <c r="C70" s="93">
        <f>SUM(C65:D69)</f>
        <v>0</v>
      </c>
      <c r="D70" s="93"/>
    </row>
    <row r="71" spans="1:4" ht="30" customHeight="1" x14ac:dyDescent="0.25">
      <c r="A71" s="96" t="s">
        <v>111</v>
      </c>
      <c r="B71" s="77"/>
      <c r="C71" s="77"/>
      <c r="D71" s="78"/>
    </row>
    <row r="72" spans="1:4" ht="30" customHeight="1" x14ac:dyDescent="0.25">
      <c r="A72" s="80" t="s">
        <v>112</v>
      </c>
      <c r="B72" s="80"/>
      <c r="C72" s="80"/>
      <c r="D72" s="80"/>
    </row>
    <row r="73" spans="1:4" x14ac:dyDescent="0.25">
      <c r="A73" s="70"/>
      <c r="B73" s="70"/>
      <c r="C73" s="70"/>
      <c r="D73" s="70"/>
    </row>
    <row r="74" spans="1:4" x14ac:dyDescent="0.25">
      <c r="A74" s="69" t="s">
        <v>70</v>
      </c>
      <c r="B74" s="69"/>
      <c r="C74" s="69"/>
      <c r="D74" s="69"/>
    </row>
    <row r="75" spans="1:4" ht="25.5" x14ac:dyDescent="0.25">
      <c r="A75" s="41">
        <v>2</v>
      </c>
      <c r="B75" s="19" t="s">
        <v>113</v>
      </c>
      <c r="C75" s="69" t="s">
        <v>52</v>
      </c>
      <c r="D75" s="69"/>
    </row>
    <row r="76" spans="1:4" x14ac:dyDescent="0.25">
      <c r="A76" s="15">
        <v>2.1</v>
      </c>
      <c r="B76" s="11" t="s">
        <v>121</v>
      </c>
      <c r="C76" s="93">
        <f>D44</f>
        <v>0</v>
      </c>
      <c r="D76" s="93"/>
    </row>
    <row r="77" spans="1:4" x14ac:dyDescent="0.25">
      <c r="A77" s="15">
        <v>2.2000000000000002</v>
      </c>
      <c r="B77" s="11" t="s">
        <v>27</v>
      </c>
      <c r="C77" s="93">
        <f>D59</f>
        <v>0</v>
      </c>
      <c r="D77" s="93"/>
    </row>
    <row r="78" spans="1:4" x14ac:dyDescent="0.25">
      <c r="A78" s="15">
        <v>2.2999999999999998</v>
      </c>
      <c r="B78" s="11" t="s">
        <v>28</v>
      </c>
      <c r="C78" s="93">
        <f>C70</f>
        <v>0</v>
      </c>
      <c r="D78" s="93"/>
    </row>
    <row r="79" spans="1:4" x14ac:dyDescent="0.25">
      <c r="A79" s="97" t="s">
        <v>29</v>
      </c>
      <c r="B79" s="97"/>
      <c r="C79" s="93">
        <f>SUM(C76:D78)</f>
        <v>0</v>
      </c>
      <c r="D79" s="93"/>
    </row>
    <row r="80" spans="1:4" x14ac:dyDescent="0.25">
      <c r="A80" s="98"/>
      <c r="B80" s="98"/>
      <c r="C80" s="98"/>
      <c r="D80" s="98"/>
    </row>
    <row r="81" spans="1:4" x14ac:dyDescent="0.25">
      <c r="A81" s="69" t="s">
        <v>71</v>
      </c>
      <c r="B81" s="69"/>
      <c r="C81" s="69"/>
      <c r="D81" s="69"/>
    </row>
    <row r="82" spans="1:4" x14ac:dyDescent="0.25">
      <c r="A82" s="41">
        <v>3</v>
      </c>
      <c r="B82" s="17" t="s">
        <v>72</v>
      </c>
      <c r="C82" s="42" t="s">
        <v>15</v>
      </c>
      <c r="D82" s="17" t="s">
        <v>52</v>
      </c>
    </row>
    <row r="83" spans="1:4" x14ac:dyDescent="0.25">
      <c r="A83" s="11" t="s">
        <v>30</v>
      </c>
      <c r="B83" s="11" t="s">
        <v>24</v>
      </c>
      <c r="C83" s="13">
        <f>(1/12)*5%</f>
        <v>4.1666666666666666E-3</v>
      </c>
      <c r="D83" s="14">
        <f>TRUNC(C83*$D$36,2)</f>
        <v>0</v>
      </c>
    </row>
    <row r="84" spans="1:4" x14ac:dyDescent="0.25">
      <c r="A84" s="11" t="s">
        <v>31</v>
      </c>
      <c r="B84" s="12" t="s">
        <v>26</v>
      </c>
      <c r="C84" s="13">
        <f>C83*C58</f>
        <v>3.3333333333333332E-4</v>
      </c>
      <c r="D84" s="14">
        <f>TRUNC(C84*$D$36,2)</f>
        <v>0</v>
      </c>
    </row>
    <row r="85" spans="1:4" x14ac:dyDescent="0.25">
      <c r="A85" s="11" t="s">
        <v>32</v>
      </c>
      <c r="B85" s="11" t="s">
        <v>25</v>
      </c>
      <c r="C85" s="13">
        <f>((7/30)/12)</f>
        <v>1.9444444444444445E-2</v>
      </c>
      <c r="D85" s="14">
        <f>TRUNC(C85*$D$36,2)</f>
        <v>0</v>
      </c>
    </row>
    <row r="86" spans="1:4" x14ac:dyDescent="0.25">
      <c r="A86" s="11" t="s">
        <v>4</v>
      </c>
      <c r="B86" s="12" t="s">
        <v>122</v>
      </c>
      <c r="C86" s="13">
        <f>C85*C59</f>
        <v>6.5722222222222224E-3</v>
      </c>
      <c r="D86" s="14">
        <f>TRUNC(C86*$D$36,2)</f>
        <v>0</v>
      </c>
    </row>
    <row r="87" spans="1:4" ht="25.5" x14ac:dyDescent="0.25">
      <c r="A87" s="11" t="s">
        <v>33</v>
      </c>
      <c r="B87" s="11" t="s">
        <v>123</v>
      </c>
      <c r="C87" s="13">
        <v>0.04</v>
      </c>
      <c r="D87" s="14">
        <f>TRUNC(C87*$D$36,2)</f>
        <v>0</v>
      </c>
    </row>
    <row r="88" spans="1:4" x14ac:dyDescent="0.25">
      <c r="A88" s="97" t="s">
        <v>29</v>
      </c>
      <c r="B88" s="97"/>
      <c r="C88" s="13">
        <f>SUM(C83:C87)</f>
        <v>7.0516666666666672E-2</v>
      </c>
      <c r="D88" s="14">
        <f>SUM(D83:D87)</f>
        <v>0</v>
      </c>
    </row>
    <row r="89" spans="1:4" ht="45" customHeight="1" x14ac:dyDescent="0.25">
      <c r="A89" s="80" t="s">
        <v>114</v>
      </c>
      <c r="B89" s="80"/>
      <c r="C89" s="80"/>
      <c r="D89" s="80"/>
    </row>
    <row r="90" spans="1:4" x14ac:dyDescent="0.25">
      <c r="A90" s="70"/>
      <c r="B90" s="70"/>
      <c r="C90" s="70"/>
      <c r="D90" s="70"/>
    </row>
    <row r="91" spans="1:4" x14ac:dyDescent="0.25">
      <c r="A91" s="69" t="s">
        <v>0</v>
      </c>
      <c r="B91" s="69"/>
      <c r="C91" s="69"/>
      <c r="D91" s="69"/>
    </row>
    <row r="92" spans="1:4" x14ac:dyDescent="0.25">
      <c r="A92" s="69" t="s">
        <v>73</v>
      </c>
      <c r="B92" s="69"/>
      <c r="C92" s="69"/>
      <c r="D92" s="69"/>
    </row>
    <row r="93" spans="1:4" x14ac:dyDescent="0.25">
      <c r="A93" s="32" t="s">
        <v>11</v>
      </c>
      <c r="B93" s="17" t="s">
        <v>74</v>
      </c>
      <c r="C93" s="42" t="s">
        <v>15</v>
      </c>
      <c r="D93" s="42" t="s">
        <v>52</v>
      </c>
    </row>
    <row r="94" spans="1:4" x14ac:dyDescent="0.25">
      <c r="A94" s="11" t="s">
        <v>30</v>
      </c>
      <c r="B94" s="11" t="s">
        <v>75</v>
      </c>
      <c r="C94" s="13">
        <f>(1/12/12)+(1/12/12)+(1/12/12/3)</f>
        <v>1.6203703703703703E-2</v>
      </c>
      <c r="D94" s="14">
        <f>TRUNC(($D$36)*$C$94,2)</f>
        <v>0</v>
      </c>
    </row>
    <row r="95" spans="1:4" x14ac:dyDescent="0.25">
      <c r="A95" s="43" t="s">
        <v>31</v>
      </c>
      <c r="B95" s="43" t="s">
        <v>74</v>
      </c>
      <c r="C95" s="13">
        <f>((1/30))/12</f>
        <v>2.7777777777777779E-3</v>
      </c>
      <c r="D95" s="14">
        <f t="shared" ref="D95:D99" si="0">TRUNC(($D$36)*C95,2)</f>
        <v>0</v>
      </c>
    </row>
    <row r="96" spans="1:4" x14ac:dyDescent="0.25">
      <c r="A96" s="43" t="s">
        <v>32</v>
      </c>
      <c r="B96" s="43" t="s">
        <v>76</v>
      </c>
      <c r="C96" s="13">
        <f>((5/30)/12)*1.5%</f>
        <v>2.0833333333333332E-4</v>
      </c>
      <c r="D96" s="14">
        <f t="shared" si="0"/>
        <v>0</v>
      </c>
    </row>
    <row r="97" spans="1:4" x14ac:dyDescent="0.25">
      <c r="A97" s="43" t="s">
        <v>3</v>
      </c>
      <c r="B97" s="43" t="s">
        <v>77</v>
      </c>
      <c r="C97" s="13">
        <f>((15/30)/12)*8%</f>
        <v>3.3333333333333331E-3</v>
      </c>
      <c r="D97" s="14">
        <f t="shared" si="0"/>
        <v>0</v>
      </c>
    </row>
    <row r="98" spans="1:4" x14ac:dyDescent="0.25">
      <c r="A98" s="43" t="s">
        <v>4</v>
      </c>
      <c r="B98" s="43" t="s">
        <v>78</v>
      </c>
      <c r="C98" s="13">
        <f>(((4*8.33%)+(4*2.78%))/12)*2%</f>
        <v>7.4066666666666671E-4</v>
      </c>
      <c r="D98" s="14">
        <f t="shared" si="0"/>
        <v>0</v>
      </c>
    </row>
    <row r="99" spans="1:4" x14ac:dyDescent="0.25">
      <c r="A99" s="43" t="s">
        <v>33</v>
      </c>
      <c r="B99" s="43" t="s">
        <v>16</v>
      </c>
      <c r="C99" s="13">
        <v>0</v>
      </c>
      <c r="D99" s="14">
        <f t="shared" si="0"/>
        <v>0</v>
      </c>
    </row>
    <row r="100" spans="1:4" x14ac:dyDescent="0.25">
      <c r="A100" s="99" t="s">
        <v>29</v>
      </c>
      <c r="B100" s="99"/>
      <c r="C100" s="13">
        <f>SUM(C94:C99)</f>
        <v>2.3263814814814817E-2</v>
      </c>
      <c r="D100" s="14">
        <f>SUM(D94:D99)</f>
        <v>0</v>
      </c>
    </row>
    <row r="101" spans="1:4" x14ac:dyDescent="0.25">
      <c r="A101" s="100"/>
      <c r="B101" s="100"/>
      <c r="C101" s="100"/>
      <c r="D101" s="100"/>
    </row>
    <row r="102" spans="1:4" x14ac:dyDescent="0.25">
      <c r="A102" s="69" t="s">
        <v>79</v>
      </c>
      <c r="B102" s="69"/>
      <c r="C102" s="69"/>
      <c r="D102" s="69"/>
    </row>
    <row r="103" spans="1:4" x14ac:dyDescent="0.25">
      <c r="A103" s="32" t="s">
        <v>12</v>
      </c>
      <c r="B103" s="17" t="s">
        <v>80</v>
      </c>
      <c r="C103" s="42" t="s">
        <v>15</v>
      </c>
      <c r="D103" s="42" t="s">
        <v>52</v>
      </c>
    </row>
    <row r="104" spans="1:4" x14ac:dyDescent="0.25">
      <c r="A104" s="11" t="s">
        <v>30</v>
      </c>
      <c r="B104" s="11" t="s">
        <v>81</v>
      </c>
      <c r="C104" s="13">
        <v>0</v>
      </c>
      <c r="D104" s="14">
        <v>0</v>
      </c>
    </row>
    <row r="105" spans="1:4" x14ac:dyDescent="0.25">
      <c r="A105" s="97" t="s">
        <v>29</v>
      </c>
      <c r="B105" s="97"/>
      <c r="C105" s="13">
        <f>C104</f>
        <v>0</v>
      </c>
      <c r="D105" s="14">
        <f>D104</f>
        <v>0</v>
      </c>
    </row>
    <row r="106" spans="1:4" x14ac:dyDescent="0.25">
      <c r="A106" s="72"/>
      <c r="B106" s="72"/>
      <c r="C106" s="72"/>
      <c r="D106" s="72"/>
    </row>
    <row r="107" spans="1:4" x14ac:dyDescent="0.25">
      <c r="A107" s="69" t="s">
        <v>82</v>
      </c>
      <c r="B107" s="69"/>
      <c r="C107" s="69"/>
      <c r="D107" s="69"/>
    </row>
    <row r="108" spans="1:4" x14ac:dyDescent="0.25">
      <c r="A108" s="41">
        <v>4</v>
      </c>
      <c r="B108" s="17" t="s">
        <v>83</v>
      </c>
      <c r="C108" s="42" t="s">
        <v>15</v>
      </c>
      <c r="D108" s="42" t="s">
        <v>52</v>
      </c>
    </row>
    <row r="109" spans="1:4" x14ac:dyDescent="0.25">
      <c r="A109" s="15">
        <v>4.0999999999999996</v>
      </c>
      <c r="B109" s="11" t="s">
        <v>74</v>
      </c>
      <c r="C109" s="13">
        <f>C100</f>
        <v>2.3263814814814817E-2</v>
      </c>
      <c r="D109" s="14">
        <f>D100</f>
        <v>0</v>
      </c>
    </row>
    <row r="110" spans="1:4" x14ac:dyDescent="0.25">
      <c r="A110" s="15">
        <v>4.2</v>
      </c>
      <c r="B110" s="11" t="s">
        <v>80</v>
      </c>
      <c r="C110" s="13">
        <f>C105</f>
        <v>0</v>
      </c>
      <c r="D110" s="14">
        <f>D105</f>
        <v>0</v>
      </c>
    </row>
    <row r="111" spans="1:4" x14ac:dyDescent="0.25">
      <c r="A111" s="97" t="s">
        <v>29</v>
      </c>
      <c r="B111" s="97"/>
      <c r="C111" s="13">
        <f>SUM(C109:C110)</f>
        <v>2.3263814814814817E-2</v>
      </c>
      <c r="D111" s="14">
        <f>SUM(D109:D110)</f>
        <v>0</v>
      </c>
    </row>
    <row r="112" spans="1:4" x14ac:dyDescent="0.25">
      <c r="A112" s="72"/>
      <c r="B112" s="72"/>
      <c r="C112" s="72"/>
      <c r="D112" s="72"/>
    </row>
    <row r="113" spans="1:7" x14ac:dyDescent="0.25">
      <c r="A113" s="69" t="s">
        <v>84</v>
      </c>
      <c r="B113" s="69"/>
      <c r="C113" s="69"/>
      <c r="D113" s="69"/>
    </row>
    <row r="114" spans="1:7" x14ac:dyDescent="0.25">
      <c r="A114" s="41">
        <v>5</v>
      </c>
      <c r="B114" s="17" t="s">
        <v>85</v>
      </c>
      <c r="C114" s="42" t="s">
        <v>15</v>
      </c>
      <c r="D114" s="42" t="s">
        <v>52</v>
      </c>
    </row>
    <row r="115" spans="1:7" x14ac:dyDescent="0.25">
      <c r="A115" s="11" t="s">
        <v>30</v>
      </c>
      <c r="B115" s="11" t="s">
        <v>246</v>
      </c>
      <c r="C115" s="13" t="e">
        <f>D115/$D$36</f>
        <v>#DIV/0!</v>
      </c>
      <c r="D115" s="14">
        <f>UNIFORMES!E10</f>
        <v>0</v>
      </c>
    </row>
    <row r="116" spans="1:7" x14ac:dyDescent="0.25">
      <c r="A116" s="11" t="s">
        <v>31</v>
      </c>
      <c r="B116" s="11" t="s">
        <v>248</v>
      </c>
      <c r="C116" s="13" t="e">
        <f t="shared" ref="C116:C118" si="1">D116/$D$36</f>
        <v>#DIV/0!</v>
      </c>
      <c r="D116" s="14">
        <v>0</v>
      </c>
      <c r="G116" s="9"/>
    </row>
    <row r="117" spans="1:7" x14ac:dyDescent="0.25">
      <c r="A117" s="11" t="s">
        <v>32</v>
      </c>
      <c r="B117" s="11" t="s">
        <v>247</v>
      </c>
      <c r="C117" s="13" t="e">
        <f t="shared" si="1"/>
        <v>#DIV/0!</v>
      </c>
      <c r="D117" s="14">
        <v>0</v>
      </c>
      <c r="G117" s="9"/>
    </row>
    <row r="118" spans="1:7" x14ac:dyDescent="0.25">
      <c r="A118" s="11" t="s">
        <v>3</v>
      </c>
      <c r="B118" s="11" t="s">
        <v>7</v>
      </c>
      <c r="C118" s="13" t="e">
        <f t="shared" si="1"/>
        <v>#DIV/0!</v>
      </c>
      <c r="D118" s="14">
        <v>0</v>
      </c>
      <c r="G118" s="9"/>
    </row>
    <row r="119" spans="1:7" x14ac:dyDescent="0.25">
      <c r="A119" s="97" t="s">
        <v>29</v>
      </c>
      <c r="B119" s="97"/>
      <c r="C119" s="13" t="e">
        <f>SUM(C115:C118)</f>
        <v>#DIV/0!</v>
      </c>
      <c r="D119" s="14">
        <f>SUM(D115:D118)</f>
        <v>0</v>
      </c>
      <c r="G119" s="9"/>
    </row>
    <row r="120" spans="1:7" x14ac:dyDescent="0.25">
      <c r="A120" s="80" t="s">
        <v>115</v>
      </c>
      <c r="B120" s="80"/>
      <c r="C120" s="80"/>
      <c r="D120" s="80"/>
    </row>
    <row r="121" spans="1:7" x14ac:dyDescent="0.25">
      <c r="A121" s="70"/>
      <c r="B121" s="70"/>
      <c r="C121" s="70"/>
      <c r="D121" s="70"/>
    </row>
    <row r="122" spans="1:7" x14ac:dyDescent="0.25">
      <c r="A122" s="101" t="s">
        <v>86</v>
      </c>
      <c r="B122" s="101"/>
      <c r="C122" s="101"/>
      <c r="D122" s="101"/>
      <c r="E122" s="10"/>
      <c r="F122" s="9"/>
    </row>
    <row r="123" spans="1:7" x14ac:dyDescent="0.25">
      <c r="A123" s="44">
        <v>6</v>
      </c>
      <c r="B123" s="45" t="s">
        <v>87</v>
      </c>
      <c r="C123" s="45" t="s">
        <v>15</v>
      </c>
      <c r="D123" s="45" t="s">
        <v>88</v>
      </c>
    </row>
    <row r="124" spans="1:7" x14ac:dyDescent="0.25">
      <c r="A124" s="35" t="s">
        <v>30</v>
      </c>
      <c r="B124" s="35" t="s">
        <v>89</v>
      </c>
      <c r="C124" s="38"/>
      <c r="D124" s="37">
        <f>TRUNC(((C124)*C141),2)</f>
        <v>0</v>
      </c>
    </row>
    <row r="125" spans="1:7" x14ac:dyDescent="0.25">
      <c r="A125" s="35" t="s">
        <v>31</v>
      </c>
      <c r="B125" s="35" t="s">
        <v>90</v>
      </c>
      <c r="C125" s="38"/>
      <c r="D125" s="37">
        <f>TRUNC(((C125)*(C141+D124)),2)</f>
        <v>0</v>
      </c>
    </row>
    <row r="126" spans="1:7" x14ac:dyDescent="0.25">
      <c r="A126" s="35" t="s">
        <v>32</v>
      </c>
      <c r="B126" s="102" t="s">
        <v>91</v>
      </c>
      <c r="C126" s="103"/>
      <c r="D126" s="104"/>
    </row>
    <row r="127" spans="1:7" x14ac:dyDescent="0.25">
      <c r="A127" s="46"/>
      <c r="B127" s="35" t="s">
        <v>92</v>
      </c>
      <c r="C127" s="47">
        <v>7.5999999999999998E-2</v>
      </c>
      <c r="D127" s="37">
        <f>TRUNC(C127*((C141+D124+D125)/(1-C130)),2)</f>
        <v>0</v>
      </c>
    </row>
    <row r="128" spans="1:7" x14ac:dyDescent="0.25">
      <c r="A128" s="46"/>
      <c r="B128" s="35" t="s">
        <v>17</v>
      </c>
      <c r="C128" s="47">
        <v>1.6500000000000001E-2</v>
      </c>
      <c r="D128" s="37">
        <f>TRUNC(C128*((C141+D124+D125)/(1-C130)),2)</f>
        <v>0</v>
      </c>
    </row>
    <row r="129" spans="1:8" x14ac:dyDescent="0.25">
      <c r="A129" s="46"/>
      <c r="B129" s="35" t="s">
        <v>18</v>
      </c>
      <c r="C129" s="38">
        <v>0.03</v>
      </c>
      <c r="D129" s="37">
        <f>TRUNC(C129*((C141+D124+D125)/(1-C130)),2)</f>
        <v>0</v>
      </c>
    </row>
    <row r="130" spans="1:8" x14ac:dyDescent="0.25">
      <c r="A130" s="49"/>
      <c r="B130" s="48" t="s">
        <v>124</v>
      </c>
      <c r="C130" s="39">
        <f>SUM(C127:C129)</f>
        <v>0.1225</v>
      </c>
      <c r="D130" s="40"/>
    </row>
    <row r="131" spans="1:8" x14ac:dyDescent="0.25">
      <c r="A131" s="105" t="s">
        <v>125</v>
      </c>
      <c r="B131" s="106"/>
      <c r="C131" s="39">
        <f>SUM(C124:C129)</f>
        <v>0.1225</v>
      </c>
      <c r="D131" s="40">
        <f>SUM(D124:D129)</f>
        <v>0</v>
      </c>
    </row>
    <row r="132" spans="1:8" x14ac:dyDescent="0.25">
      <c r="A132" s="80" t="s">
        <v>116</v>
      </c>
      <c r="B132" s="80"/>
      <c r="C132" s="80"/>
      <c r="D132" s="80"/>
    </row>
    <row r="133" spans="1:8" ht="30" customHeight="1" x14ac:dyDescent="0.25">
      <c r="A133" s="80" t="s">
        <v>117</v>
      </c>
      <c r="B133" s="80"/>
      <c r="C133" s="80"/>
      <c r="D133" s="80"/>
    </row>
    <row r="134" spans="1:8" x14ac:dyDescent="0.25">
      <c r="A134" s="70"/>
      <c r="B134" s="70"/>
      <c r="C134" s="70"/>
      <c r="D134" s="70"/>
    </row>
    <row r="135" spans="1:8" ht="30" customHeight="1" x14ac:dyDescent="0.25">
      <c r="A135" s="68" t="s">
        <v>118</v>
      </c>
      <c r="B135" s="68"/>
      <c r="C135" s="69" t="s">
        <v>52</v>
      </c>
      <c r="D135" s="69"/>
      <c r="E135" s="2"/>
      <c r="G135" s="4"/>
    </row>
    <row r="136" spans="1:8" x14ac:dyDescent="0.25">
      <c r="A136" s="17" t="s">
        <v>30</v>
      </c>
      <c r="B136" s="23" t="s">
        <v>93</v>
      </c>
      <c r="C136" s="93">
        <f>D36</f>
        <v>0</v>
      </c>
      <c r="D136" s="93"/>
      <c r="E136" s="6"/>
      <c r="G136" s="2"/>
    </row>
    <row r="137" spans="1:8" x14ac:dyDescent="0.25">
      <c r="A137" s="17" t="s">
        <v>31</v>
      </c>
      <c r="B137" s="23" t="s">
        <v>119</v>
      </c>
      <c r="C137" s="93">
        <f>C79</f>
        <v>0</v>
      </c>
      <c r="D137" s="93"/>
      <c r="E137" s="2"/>
      <c r="G137" s="2"/>
    </row>
    <row r="138" spans="1:8" x14ac:dyDescent="0.25">
      <c r="A138" s="17" t="s">
        <v>32</v>
      </c>
      <c r="B138" s="23" t="s">
        <v>94</v>
      </c>
      <c r="C138" s="93">
        <f>D88</f>
        <v>0</v>
      </c>
      <c r="D138" s="93"/>
      <c r="E138" s="6"/>
      <c r="G138" s="2"/>
    </row>
    <row r="139" spans="1:8" x14ac:dyDescent="0.25">
      <c r="A139" s="17" t="s">
        <v>3</v>
      </c>
      <c r="B139" s="23" t="s">
        <v>120</v>
      </c>
      <c r="C139" s="93">
        <f>D111</f>
        <v>0</v>
      </c>
      <c r="D139" s="93"/>
      <c r="E139" s="2"/>
      <c r="G139" s="2"/>
    </row>
    <row r="140" spans="1:8" x14ac:dyDescent="0.25">
      <c r="A140" s="17" t="s">
        <v>4</v>
      </c>
      <c r="B140" s="23" t="s">
        <v>95</v>
      </c>
      <c r="C140" s="93">
        <f>D119</f>
        <v>0</v>
      </c>
      <c r="D140" s="93"/>
      <c r="E140" s="6"/>
      <c r="G140" s="2"/>
    </row>
    <row r="141" spans="1:8" x14ac:dyDescent="0.25">
      <c r="A141" s="97" t="s">
        <v>96</v>
      </c>
      <c r="B141" s="97"/>
      <c r="C141" s="108">
        <f>SUM(C136:D140)</f>
        <v>0</v>
      </c>
      <c r="D141" s="108"/>
      <c r="E141" s="4"/>
      <c r="F141" s="2"/>
      <c r="G141" s="2"/>
    </row>
    <row r="142" spans="1:8" x14ac:dyDescent="0.25">
      <c r="A142" s="17" t="s">
        <v>33</v>
      </c>
      <c r="B142" s="23" t="s">
        <v>97</v>
      </c>
      <c r="C142" s="107">
        <f>D131</f>
        <v>0</v>
      </c>
      <c r="D142" s="107"/>
      <c r="E142" s="6"/>
      <c r="F142" s="2"/>
      <c r="G142" s="2"/>
    </row>
    <row r="143" spans="1:8" x14ac:dyDescent="0.25">
      <c r="A143" s="97" t="s">
        <v>98</v>
      </c>
      <c r="B143" s="97"/>
      <c r="C143" s="108">
        <f>SUM(C141:D142)</f>
        <v>0</v>
      </c>
      <c r="D143" s="108"/>
      <c r="E143" s="8"/>
      <c r="F143" s="7"/>
      <c r="G143" s="2"/>
    </row>
    <row r="144" spans="1:8" x14ac:dyDescent="0.25">
      <c r="G144" s="4"/>
      <c r="H144" s="1"/>
    </row>
    <row r="145" spans="1:11" x14ac:dyDescent="0.25">
      <c r="G145" s="4"/>
      <c r="H145" s="4"/>
      <c r="I145" s="4"/>
      <c r="J145" s="4"/>
      <c r="K145" s="4"/>
    </row>
    <row r="146" spans="1:11" x14ac:dyDescent="0.25">
      <c r="G146" s="4"/>
      <c r="H146" s="4"/>
      <c r="I146" s="4"/>
    </row>
    <row r="147" spans="1:11" x14ac:dyDescent="0.25">
      <c r="H147" s="4"/>
      <c r="I147" s="4"/>
    </row>
    <row r="148" spans="1:11" x14ac:dyDescent="0.25">
      <c r="H148" s="2"/>
      <c r="I148" s="2"/>
    </row>
    <row r="149" spans="1:11" x14ac:dyDescent="0.25">
      <c r="H149" s="2"/>
      <c r="I149" s="2"/>
    </row>
    <row r="150" spans="1:11" x14ac:dyDescent="0.25">
      <c r="H150" s="2"/>
      <c r="I150" s="2"/>
    </row>
    <row r="151" spans="1:11" x14ac:dyDescent="0.25">
      <c r="G151" s="2"/>
      <c r="H151" s="2"/>
      <c r="I151" s="2"/>
      <c r="J151" s="2"/>
      <c r="K151" s="2"/>
    </row>
    <row r="152" spans="1:1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x14ac:dyDescent="0.25">
      <c r="A153" s="5"/>
      <c r="B153" s="5"/>
      <c r="C153" s="5"/>
      <c r="D153" s="5"/>
    </row>
    <row r="154" spans="1:11" x14ac:dyDescent="0.25">
      <c r="A154" s="5"/>
      <c r="B154" s="5"/>
      <c r="C154" s="5"/>
      <c r="D154" s="5"/>
    </row>
    <row r="155" spans="1:11" x14ac:dyDescent="0.25">
      <c r="A155" s="5"/>
      <c r="B155" s="5"/>
      <c r="C155" s="5"/>
    </row>
    <row r="156" spans="1:11" x14ac:dyDescent="0.25">
      <c r="A156" s="5"/>
      <c r="B156" s="5"/>
      <c r="C156" s="5"/>
    </row>
    <row r="157" spans="1:11" x14ac:dyDescent="0.25">
      <c r="B157" s="5"/>
      <c r="C157" s="5"/>
    </row>
    <row r="158" spans="1:11" x14ac:dyDescent="0.25">
      <c r="B158" s="5"/>
      <c r="C158" s="5"/>
    </row>
    <row r="159" spans="1:11" x14ac:dyDescent="0.25">
      <c r="B159" s="5"/>
      <c r="C159" s="5"/>
    </row>
    <row r="160" spans="1:11" x14ac:dyDescent="0.25">
      <c r="B160" s="5"/>
      <c r="C160" s="5"/>
    </row>
    <row r="161" spans="1:3" x14ac:dyDescent="0.25">
      <c r="B161" s="5"/>
      <c r="C161" s="5"/>
    </row>
    <row r="162" spans="1:3" x14ac:dyDescent="0.25">
      <c r="B162" s="5"/>
      <c r="C162" s="5"/>
    </row>
    <row r="163" spans="1:3" x14ac:dyDescent="0.25">
      <c r="B163" s="5"/>
      <c r="C163" s="5"/>
    </row>
    <row r="164" spans="1:3" x14ac:dyDescent="0.25">
      <c r="B164" s="5"/>
      <c r="C164" s="5"/>
    </row>
    <row r="165" spans="1:3" x14ac:dyDescent="0.25">
      <c r="B165" s="5"/>
      <c r="C165" s="5"/>
    </row>
    <row r="166" spans="1:3" x14ac:dyDescent="0.25">
      <c r="B166" s="5"/>
      <c r="C166" s="5"/>
    </row>
    <row r="167" spans="1:3" x14ac:dyDescent="0.25">
      <c r="B167" s="5"/>
      <c r="C167" s="5"/>
    </row>
    <row r="168" spans="1:3" x14ac:dyDescent="0.25">
      <c r="A168" s="5"/>
      <c r="B168" s="5"/>
      <c r="C168" s="5"/>
    </row>
    <row r="169" spans="1:3" x14ac:dyDescent="0.25">
      <c r="A169" s="5"/>
      <c r="B169" s="5"/>
      <c r="C169" s="5"/>
    </row>
    <row r="170" spans="1:3" x14ac:dyDescent="0.25">
      <c r="A170" s="5"/>
      <c r="B170" s="5"/>
      <c r="C170" s="5"/>
    </row>
    <row r="171" spans="1:3" x14ac:dyDescent="0.25">
      <c r="B171" s="5"/>
      <c r="C171" s="5"/>
    </row>
    <row r="172" spans="1:3" x14ac:dyDescent="0.25">
      <c r="B172" s="5"/>
      <c r="C172" s="5"/>
    </row>
    <row r="173" spans="1:3" x14ac:dyDescent="0.25">
      <c r="B173" s="5"/>
      <c r="C173" s="5"/>
    </row>
    <row r="174" spans="1:3" x14ac:dyDescent="0.25">
      <c r="B174" s="5"/>
      <c r="C174" s="5"/>
    </row>
    <row r="175" spans="1:3" x14ac:dyDescent="0.25">
      <c r="B175" s="5"/>
      <c r="C175" s="5"/>
    </row>
    <row r="176" spans="1:3" x14ac:dyDescent="0.25">
      <c r="B176" s="5"/>
      <c r="C176" s="5"/>
    </row>
    <row r="177" spans="2:3" x14ac:dyDescent="0.25">
      <c r="B177" s="5"/>
      <c r="C177" s="5"/>
    </row>
    <row r="178" spans="2:3" x14ac:dyDescent="0.25">
      <c r="B178" s="5"/>
      <c r="C178" s="5"/>
    </row>
    <row r="179" spans="2:3" x14ac:dyDescent="0.25">
      <c r="B179" s="5"/>
      <c r="C179" s="5"/>
    </row>
    <row r="180" spans="2:3" x14ac:dyDescent="0.25">
      <c r="B180" s="5"/>
      <c r="C180" s="5"/>
    </row>
    <row r="181" spans="2:3" x14ac:dyDescent="0.25">
      <c r="B181" s="5"/>
      <c r="C181" s="5"/>
    </row>
  </sheetData>
  <mergeCells count="99">
    <mergeCell ref="C142:D142"/>
    <mergeCell ref="A143:B143"/>
    <mergeCell ref="C143:D143"/>
    <mergeCell ref="C137:D137"/>
    <mergeCell ref="C138:D138"/>
    <mergeCell ref="C139:D139"/>
    <mergeCell ref="C140:D140"/>
    <mergeCell ref="A141:B141"/>
    <mergeCell ref="C141:D141"/>
    <mergeCell ref="C136:D136"/>
    <mergeCell ref="A119:B119"/>
    <mergeCell ref="A120:D120"/>
    <mergeCell ref="A121:D121"/>
    <mergeCell ref="A122:D122"/>
    <mergeCell ref="B126:D126"/>
    <mergeCell ref="A131:B131"/>
    <mergeCell ref="A132:D132"/>
    <mergeCell ref="A133:D133"/>
    <mergeCell ref="A134:D134"/>
    <mergeCell ref="A135:B135"/>
    <mergeCell ref="C135:D135"/>
    <mergeCell ref="A113:D113"/>
    <mergeCell ref="A90:D90"/>
    <mergeCell ref="A91:D91"/>
    <mergeCell ref="A92:D92"/>
    <mergeCell ref="A100:B100"/>
    <mergeCell ref="A101:D101"/>
    <mergeCell ref="A102:D102"/>
    <mergeCell ref="A105:B105"/>
    <mergeCell ref="A106:D106"/>
    <mergeCell ref="A107:D107"/>
    <mergeCell ref="A111:B111"/>
    <mergeCell ref="A112:D112"/>
    <mergeCell ref="A89:D89"/>
    <mergeCell ref="A73:D73"/>
    <mergeCell ref="A74:D74"/>
    <mergeCell ref="C75:D75"/>
    <mergeCell ref="C76:D76"/>
    <mergeCell ref="C77:D77"/>
    <mergeCell ref="C78:D78"/>
    <mergeCell ref="A79:B79"/>
    <mergeCell ref="C79:D79"/>
    <mergeCell ref="A80:D80"/>
    <mergeCell ref="A81:D81"/>
    <mergeCell ref="A88:B88"/>
    <mergeCell ref="A72:D72"/>
    <mergeCell ref="A62:D62"/>
    <mergeCell ref="A63:D63"/>
    <mergeCell ref="C64:D64"/>
    <mergeCell ref="C65:D65"/>
    <mergeCell ref="C66:D66"/>
    <mergeCell ref="C67:D67"/>
    <mergeCell ref="C68:D68"/>
    <mergeCell ref="C69:D69"/>
    <mergeCell ref="A70:B70"/>
    <mergeCell ref="C70:D70"/>
    <mergeCell ref="A71:D71"/>
    <mergeCell ref="A61:D61"/>
    <mergeCell ref="A38:D38"/>
    <mergeCell ref="A39:D39"/>
    <mergeCell ref="A40:D40"/>
    <mergeCell ref="A44:B44"/>
    <mergeCell ref="A45:D45"/>
    <mergeCell ref="A46:D46"/>
    <mergeCell ref="A47:D47"/>
    <mergeCell ref="A48:D48"/>
    <mergeCell ref="A49:D49"/>
    <mergeCell ref="A59:B59"/>
    <mergeCell ref="A60:D60"/>
    <mergeCell ref="A37:D37"/>
    <mergeCell ref="A19:D19"/>
    <mergeCell ref="C20:D20"/>
    <mergeCell ref="C21:D21"/>
    <mergeCell ref="C22:D22"/>
    <mergeCell ref="C23:D23"/>
    <mergeCell ref="C24:D24"/>
    <mergeCell ref="A25:D25"/>
    <mergeCell ref="A26:D26"/>
    <mergeCell ref="A27:D27"/>
    <mergeCell ref="A28:D28"/>
    <mergeCell ref="A36:B36"/>
    <mergeCell ref="A18:D18"/>
    <mergeCell ref="C7:D7"/>
    <mergeCell ref="C8:D8"/>
    <mergeCell ref="A9:D9"/>
    <mergeCell ref="A10:D10"/>
    <mergeCell ref="C11:D11"/>
    <mergeCell ref="C12:D12"/>
    <mergeCell ref="C13:D13"/>
    <mergeCell ref="C14:D14"/>
    <mergeCell ref="A15:D15"/>
    <mergeCell ref="A16:D16"/>
    <mergeCell ref="A17:D17"/>
    <mergeCell ref="C6:D6"/>
    <mergeCell ref="A1:D1"/>
    <mergeCell ref="A2:D2"/>
    <mergeCell ref="A3:D3"/>
    <mergeCell ref="C4:D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74950-F161-4E5D-847F-6FED743B098A}">
  <dimension ref="A1:K181"/>
  <sheetViews>
    <sheetView showGridLines="0" topLeftCell="A22" workbookViewId="0">
      <selection activeCell="A47" sqref="A47:D47"/>
    </sheetView>
  </sheetViews>
  <sheetFormatPr defaultColWidth="9.140625" defaultRowHeight="15" x14ac:dyDescent="0.25"/>
  <cols>
    <col min="1" max="1" width="14.140625" style="3" customWidth="1"/>
    <col min="2" max="2" width="61.7109375" style="3" customWidth="1"/>
    <col min="3" max="3" width="15.28515625" style="3" customWidth="1"/>
    <col min="4" max="4" width="18.140625" style="3" customWidth="1"/>
    <col min="5" max="5" width="14.28515625" style="3" bestFit="1" customWidth="1"/>
    <col min="6" max="6" width="10.28515625" style="3" bestFit="1" customWidth="1"/>
    <col min="7" max="7" width="13.28515625" style="3" bestFit="1" customWidth="1"/>
    <col min="8" max="16384" width="9.140625" style="3"/>
  </cols>
  <sheetData>
    <row r="1" spans="1:4" x14ac:dyDescent="0.25">
      <c r="A1" s="69" t="s">
        <v>6</v>
      </c>
      <c r="B1" s="69"/>
      <c r="C1" s="69"/>
      <c r="D1" s="69"/>
    </row>
    <row r="2" spans="1:4" x14ac:dyDescent="0.25">
      <c r="A2" s="70"/>
      <c r="B2" s="70"/>
      <c r="C2" s="70"/>
      <c r="D2" s="70"/>
    </row>
    <row r="3" spans="1:4" x14ac:dyDescent="0.25">
      <c r="A3" s="69" t="s">
        <v>36</v>
      </c>
      <c r="B3" s="69"/>
      <c r="C3" s="69"/>
      <c r="D3" s="69"/>
    </row>
    <row r="4" spans="1:4" x14ac:dyDescent="0.25">
      <c r="A4" s="18" t="s">
        <v>30</v>
      </c>
      <c r="B4" s="11" t="s">
        <v>37</v>
      </c>
      <c r="C4" s="71"/>
      <c r="D4" s="68"/>
    </row>
    <row r="5" spans="1:4" ht="14.45" customHeight="1" x14ac:dyDescent="0.25">
      <c r="A5" s="18" t="s">
        <v>31</v>
      </c>
      <c r="B5" s="11" t="s">
        <v>38</v>
      </c>
      <c r="C5" s="68" t="s">
        <v>239</v>
      </c>
      <c r="D5" s="68"/>
    </row>
    <row r="6" spans="1:4" x14ac:dyDescent="0.25">
      <c r="A6" s="18" t="s">
        <v>32</v>
      </c>
      <c r="B6" s="11" t="s">
        <v>39</v>
      </c>
      <c r="C6" s="68">
        <v>2024</v>
      </c>
      <c r="D6" s="68"/>
    </row>
    <row r="7" spans="1:4" x14ac:dyDescent="0.25">
      <c r="A7" s="18" t="s">
        <v>3</v>
      </c>
      <c r="B7" s="11" t="s">
        <v>5</v>
      </c>
      <c r="C7" s="68"/>
      <c r="D7" s="68"/>
    </row>
    <row r="8" spans="1:4" x14ac:dyDescent="0.25">
      <c r="A8" s="18" t="s">
        <v>4</v>
      </c>
      <c r="B8" s="11" t="s">
        <v>40</v>
      </c>
      <c r="C8" s="68">
        <v>12</v>
      </c>
      <c r="D8" s="68"/>
    </row>
    <row r="9" spans="1:4" x14ac:dyDescent="0.25">
      <c r="A9" s="72"/>
      <c r="B9" s="72"/>
      <c r="C9" s="72"/>
      <c r="D9" s="72"/>
    </row>
    <row r="10" spans="1:4" ht="15" customHeight="1" x14ac:dyDescent="0.25">
      <c r="A10" s="69" t="s">
        <v>41</v>
      </c>
      <c r="B10" s="69"/>
      <c r="C10" s="69"/>
      <c r="D10" s="69"/>
    </row>
    <row r="11" spans="1:4" ht="27" customHeight="1" x14ac:dyDescent="0.25">
      <c r="A11" s="17" t="s">
        <v>42</v>
      </c>
      <c r="B11" s="17" t="s">
        <v>2</v>
      </c>
      <c r="C11" s="69" t="s">
        <v>1</v>
      </c>
      <c r="D11" s="68"/>
    </row>
    <row r="12" spans="1:4" x14ac:dyDescent="0.25">
      <c r="A12" s="19" t="s">
        <v>253</v>
      </c>
      <c r="B12" s="20" t="s">
        <v>251</v>
      </c>
      <c r="C12" s="73">
        <v>60</v>
      </c>
      <c r="D12" s="74"/>
    </row>
    <row r="13" spans="1:4" x14ac:dyDescent="0.25">
      <c r="A13" s="19"/>
      <c r="B13" s="20"/>
      <c r="C13" s="75"/>
      <c r="D13" s="74"/>
    </row>
    <row r="14" spans="1:4" x14ac:dyDescent="0.25">
      <c r="A14" s="19"/>
      <c r="B14" s="20"/>
      <c r="C14" s="75"/>
      <c r="D14" s="74"/>
    </row>
    <row r="15" spans="1:4" ht="39.950000000000003" customHeight="1" x14ac:dyDescent="0.25">
      <c r="A15" s="76" t="s">
        <v>99</v>
      </c>
      <c r="B15" s="77"/>
      <c r="C15" s="77"/>
      <c r="D15" s="78"/>
    </row>
    <row r="16" spans="1:4" ht="39.950000000000003" customHeight="1" x14ac:dyDescent="0.25">
      <c r="A16" s="79" t="s">
        <v>100</v>
      </c>
      <c r="B16" s="80"/>
      <c r="C16" s="80"/>
      <c r="D16" s="80"/>
    </row>
    <row r="17" spans="1:4" x14ac:dyDescent="0.25">
      <c r="A17" s="70"/>
      <c r="B17" s="70"/>
      <c r="C17" s="70"/>
      <c r="D17" s="70"/>
    </row>
    <row r="18" spans="1:4" ht="15" customHeight="1" x14ac:dyDescent="0.25">
      <c r="A18" s="69" t="s">
        <v>43</v>
      </c>
      <c r="B18" s="69"/>
      <c r="C18" s="69"/>
      <c r="D18" s="69"/>
    </row>
    <row r="19" spans="1:4" ht="15" customHeight="1" x14ac:dyDescent="0.25">
      <c r="A19" s="81" t="s">
        <v>44</v>
      </c>
      <c r="B19" s="72"/>
      <c r="C19" s="72"/>
      <c r="D19" s="82"/>
    </row>
    <row r="20" spans="1:4" ht="33" customHeight="1" x14ac:dyDescent="0.25">
      <c r="A20" s="22">
        <v>1</v>
      </c>
      <c r="B20" s="23" t="s">
        <v>45</v>
      </c>
      <c r="C20" s="83" t="str">
        <f>B12</f>
        <v>VIGIA DESARMADO E UNIFORMIZADO 44 HORAS SEMANAIS</v>
      </c>
      <c r="D20" s="83"/>
    </row>
    <row r="21" spans="1:4" x14ac:dyDescent="0.25">
      <c r="A21" s="22">
        <v>2</v>
      </c>
      <c r="B21" s="23" t="s">
        <v>46</v>
      </c>
      <c r="C21" s="83" t="s">
        <v>249</v>
      </c>
      <c r="D21" s="83"/>
    </row>
    <row r="22" spans="1:4" x14ac:dyDescent="0.25">
      <c r="A22" s="22">
        <v>3</v>
      </c>
      <c r="B22" s="23" t="s">
        <v>47</v>
      </c>
      <c r="C22" s="84"/>
      <c r="D22" s="84"/>
    </row>
    <row r="23" spans="1:4" ht="15" customHeight="1" x14ac:dyDescent="0.25">
      <c r="A23" s="22">
        <v>4</v>
      </c>
      <c r="B23" s="23" t="s">
        <v>48</v>
      </c>
      <c r="C23" s="83" t="s">
        <v>23</v>
      </c>
      <c r="D23" s="83"/>
    </row>
    <row r="24" spans="1:4" x14ac:dyDescent="0.25">
      <c r="A24" s="24">
        <v>5</v>
      </c>
      <c r="B24" s="23" t="s">
        <v>49</v>
      </c>
      <c r="C24" s="85">
        <v>45292</v>
      </c>
      <c r="D24" s="83"/>
    </row>
    <row r="25" spans="1:4" ht="15" customHeight="1" x14ac:dyDescent="0.25">
      <c r="A25" s="80" t="s">
        <v>101</v>
      </c>
      <c r="B25" s="80"/>
      <c r="C25" s="80"/>
      <c r="D25" s="80"/>
    </row>
    <row r="26" spans="1:4" ht="15" customHeight="1" x14ac:dyDescent="0.25">
      <c r="A26" s="80" t="s">
        <v>102</v>
      </c>
      <c r="B26" s="80"/>
      <c r="C26" s="80"/>
      <c r="D26" s="80"/>
    </row>
    <row r="27" spans="1:4" x14ac:dyDescent="0.25">
      <c r="A27" s="70"/>
      <c r="B27" s="70"/>
      <c r="C27" s="70"/>
      <c r="D27" s="70"/>
    </row>
    <row r="28" spans="1:4" x14ac:dyDescent="0.25">
      <c r="A28" s="69" t="s">
        <v>50</v>
      </c>
      <c r="B28" s="69"/>
      <c r="C28" s="69"/>
      <c r="D28" s="69"/>
    </row>
    <row r="29" spans="1:4" x14ac:dyDescent="0.25">
      <c r="A29" s="25">
        <v>1</v>
      </c>
      <c r="B29" s="21" t="s">
        <v>51</v>
      </c>
      <c r="C29" s="26" t="s">
        <v>14</v>
      </c>
      <c r="D29" s="26" t="s">
        <v>52</v>
      </c>
    </row>
    <row r="30" spans="1:4" x14ac:dyDescent="0.25">
      <c r="A30" s="27" t="s">
        <v>30</v>
      </c>
      <c r="B30" s="28" t="s">
        <v>53</v>
      </c>
      <c r="C30" s="29"/>
      <c r="D30" s="14">
        <f>TRUNC(C22*(44/44),2)</f>
        <v>0</v>
      </c>
    </row>
    <row r="31" spans="1:4" x14ac:dyDescent="0.25">
      <c r="A31" s="27" t="s">
        <v>31</v>
      </c>
      <c r="B31" s="28" t="s">
        <v>22</v>
      </c>
      <c r="C31" s="29"/>
      <c r="D31" s="14">
        <v>0</v>
      </c>
    </row>
    <row r="32" spans="1:4" x14ac:dyDescent="0.25">
      <c r="A32" s="27" t="s">
        <v>32</v>
      </c>
      <c r="B32" s="28" t="s">
        <v>21</v>
      </c>
      <c r="C32" s="29"/>
      <c r="D32" s="14">
        <f>TRUNC(1420*$C$32,2)</f>
        <v>0</v>
      </c>
    </row>
    <row r="33" spans="1:4" x14ac:dyDescent="0.25">
      <c r="A33" s="27" t="s">
        <v>3</v>
      </c>
      <c r="B33" s="28" t="s">
        <v>54</v>
      </c>
      <c r="C33" s="29"/>
      <c r="D33" s="14">
        <v>0</v>
      </c>
    </row>
    <row r="34" spans="1:4" x14ac:dyDescent="0.25">
      <c r="A34" s="27" t="s">
        <v>4</v>
      </c>
      <c r="B34" s="28" t="s">
        <v>55</v>
      </c>
      <c r="C34" s="29"/>
      <c r="D34" s="14">
        <v>0</v>
      </c>
    </row>
    <row r="35" spans="1:4" x14ac:dyDescent="0.25">
      <c r="A35" s="27" t="s">
        <v>33</v>
      </c>
      <c r="B35" s="28" t="s">
        <v>56</v>
      </c>
      <c r="C35" s="29"/>
      <c r="D35" s="14">
        <v>0</v>
      </c>
    </row>
    <row r="36" spans="1:4" x14ac:dyDescent="0.25">
      <c r="A36" s="86" t="s">
        <v>29</v>
      </c>
      <c r="B36" s="87"/>
      <c r="C36" s="30"/>
      <c r="D36" s="31">
        <f>SUM(D30:D35)</f>
        <v>0</v>
      </c>
    </row>
    <row r="37" spans="1:4" ht="35.1" customHeight="1" x14ac:dyDescent="0.25">
      <c r="A37" s="79" t="s">
        <v>103</v>
      </c>
      <c r="B37" s="80"/>
      <c r="C37" s="80"/>
      <c r="D37" s="80"/>
    </row>
    <row r="38" spans="1:4" x14ac:dyDescent="0.25">
      <c r="A38" s="70"/>
      <c r="B38" s="70"/>
      <c r="C38" s="70"/>
      <c r="D38" s="70"/>
    </row>
    <row r="39" spans="1:4" x14ac:dyDescent="0.25">
      <c r="A39" s="69" t="s">
        <v>57</v>
      </c>
      <c r="B39" s="69"/>
      <c r="C39" s="69"/>
      <c r="D39" s="69"/>
    </row>
    <row r="40" spans="1:4" x14ac:dyDescent="0.25">
      <c r="A40" s="69" t="s">
        <v>58</v>
      </c>
      <c r="B40" s="69"/>
      <c r="C40" s="69"/>
      <c r="D40" s="69"/>
    </row>
    <row r="41" spans="1:4" ht="25.5" x14ac:dyDescent="0.25">
      <c r="A41" s="32" t="s">
        <v>8</v>
      </c>
      <c r="B41" s="19" t="s">
        <v>104</v>
      </c>
      <c r="C41" s="17" t="s">
        <v>14</v>
      </c>
      <c r="D41" s="17" t="s">
        <v>52</v>
      </c>
    </row>
    <row r="42" spans="1:4" x14ac:dyDescent="0.25">
      <c r="A42" s="11" t="s">
        <v>30</v>
      </c>
      <c r="B42" s="11" t="s">
        <v>59</v>
      </c>
      <c r="C42" s="13">
        <v>8.3333000000000004E-2</v>
      </c>
      <c r="D42" s="14">
        <f>TRUNC($D$36*$C$42,2)</f>
        <v>0</v>
      </c>
    </row>
    <row r="43" spans="1:4" x14ac:dyDescent="0.25">
      <c r="A43" s="11" t="s">
        <v>31</v>
      </c>
      <c r="B43" s="11" t="s">
        <v>60</v>
      </c>
      <c r="C43" s="13">
        <v>0.121</v>
      </c>
      <c r="D43" s="14">
        <f>TRUNC($D$36*$C$43,2)</f>
        <v>0</v>
      </c>
    </row>
    <row r="44" spans="1:4" x14ac:dyDescent="0.25">
      <c r="A44" s="88" t="s">
        <v>29</v>
      </c>
      <c r="B44" s="89"/>
      <c r="C44" s="13">
        <f>SUM(C42:C43)</f>
        <v>0.20433299999999999</v>
      </c>
      <c r="D44" s="14">
        <f>SUM(D42:D43)</f>
        <v>0</v>
      </c>
    </row>
    <row r="45" spans="1:4" ht="45" customHeight="1" x14ac:dyDescent="0.25">
      <c r="A45" s="79" t="s">
        <v>105</v>
      </c>
      <c r="B45" s="80"/>
      <c r="C45" s="80"/>
      <c r="D45" s="80"/>
    </row>
    <row r="46" spans="1:4" ht="30" customHeight="1" x14ac:dyDescent="0.25">
      <c r="A46" s="90" t="s">
        <v>106</v>
      </c>
      <c r="B46" s="90"/>
      <c r="C46" s="90"/>
      <c r="D46" s="90"/>
    </row>
    <row r="47" spans="1:4" ht="54.95" customHeight="1" x14ac:dyDescent="0.25">
      <c r="A47" s="118" t="s">
        <v>256</v>
      </c>
      <c r="B47" s="119"/>
      <c r="C47" s="119"/>
      <c r="D47" s="119"/>
    </row>
    <row r="48" spans="1:4" x14ac:dyDescent="0.25">
      <c r="A48" s="70"/>
      <c r="B48" s="70"/>
      <c r="C48" s="70"/>
      <c r="D48" s="70"/>
    </row>
    <row r="49" spans="1:4" ht="33" customHeight="1" x14ac:dyDescent="0.25">
      <c r="A49" s="68" t="s">
        <v>107</v>
      </c>
      <c r="B49" s="68"/>
      <c r="C49" s="68"/>
      <c r="D49" s="68"/>
    </row>
    <row r="50" spans="1:4" x14ac:dyDescent="0.25">
      <c r="A50" s="33" t="s">
        <v>9</v>
      </c>
      <c r="B50" s="34" t="s">
        <v>27</v>
      </c>
      <c r="C50" s="34" t="s">
        <v>15</v>
      </c>
      <c r="D50" s="34" t="s">
        <v>52</v>
      </c>
    </row>
    <row r="51" spans="1:4" x14ac:dyDescent="0.25">
      <c r="A51" s="35" t="s">
        <v>30</v>
      </c>
      <c r="B51" s="35" t="s">
        <v>61</v>
      </c>
      <c r="C51" s="36">
        <v>0.2</v>
      </c>
      <c r="D51" s="37">
        <f>TRUNC(($D$36+$D$44)*$C$51,2)</f>
        <v>0</v>
      </c>
    </row>
    <row r="52" spans="1:4" x14ac:dyDescent="0.25">
      <c r="A52" s="35" t="s">
        <v>31</v>
      </c>
      <c r="B52" s="35" t="s">
        <v>62</v>
      </c>
      <c r="C52" s="38">
        <v>2.5000000000000001E-2</v>
      </c>
      <c r="D52" s="37">
        <f>TRUNC(($D$36+$D$44)*$C$52,2)</f>
        <v>0</v>
      </c>
    </row>
    <row r="53" spans="1:4" x14ac:dyDescent="0.25">
      <c r="A53" s="35" t="s">
        <v>32</v>
      </c>
      <c r="B53" s="35" t="s">
        <v>13</v>
      </c>
      <c r="C53" s="38">
        <v>0</v>
      </c>
      <c r="D53" s="37">
        <f>TRUNC(($D$36+$D$44)*$C$53,2)</f>
        <v>0</v>
      </c>
    </row>
    <row r="54" spans="1:4" x14ac:dyDescent="0.25">
      <c r="A54" s="35" t="s">
        <v>3</v>
      </c>
      <c r="B54" s="35" t="s">
        <v>63</v>
      </c>
      <c r="C54" s="38">
        <v>1.4999999999999999E-2</v>
      </c>
      <c r="D54" s="37">
        <f>TRUNC(($D$36+$D$44)*$C$54,2)</f>
        <v>0</v>
      </c>
    </row>
    <row r="55" spans="1:4" x14ac:dyDescent="0.25">
      <c r="A55" s="35" t="s">
        <v>4</v>
      </c>
      <c r="B55" s="35" t="s">
        <v>64</v>
      </c>
      <c r="C55" s="36">
        <v>0.01</v>
      </c>
      <c r="D55" s="37">
        <f>TRUNC(($D$36+$D$44)*$C$55,2)</f>
        <v>0</v>
      </c>
    </row>
    <row r="56" spans="1:4" x14ac:dyDescent="0.25">
      <c r="A56" s="35" t="s">
        <v>33</v>
      </c>
      <c r="B56" s="35" t="s">
        <v>65</v>
      </c>
      <c r="C56" s="38">
        <v>6.0000000000000001E-3</v>
      </c>
      <c r="D56" s="37">
        <f>TRUNC(($D$36+$D$44)*$C$56,2)</f>
        <v>0</v>
      </c>
    </row>
    <row r="57" spans="1:4" x14ac:dyDescent="0.25">
      <c r="A57" s="35" t="s">
        <v>66</v>
      </c>
      <c r="B57" s="35" t="s">
        <v>67</v>
      </c>
      <c r="C57" s="38">
        <v>2E-3</v>
      </c>
      <c r="D57" s="37">
        <f>TRUNC(($D$36+$D$44)*$C$57,2)</f>
        <v>0</v>
      </c>
    </row>
    <row r="58" spans="1:4" x14ac:dyDescent="0.25">
      <c r="A58" s="35" t="s">
        <v>68</v>
      </c>
      <c r="B58" s="35" t="s">
        <v>69</v>
      </c>
      <c r="C58" s="36">
        <v>0.08</v>
      </c>
      <c r="D58" s="37">
        <f>TRUNC(($D$36+$D$44)*$C$58,2)</f>
        <v>0</v>
      </c>
    </row>
    <row r="59" spans="1:4" x14ac:dyDescent="0.25">
      <c r="A59" s="91" t="s">
        <v>29</v>
      </c>
      <c r="B59" s="92"/>
      <c r="C59" s="39">
        <f>SUM(C51:C58)</f>
        <v>0.33800000000000002</v>
      </c>
      <c r="D59" s="40">
        <f>SUM(D51:D58)</f>
        <v>0</v>
      </c>
    </row>
    <row r="60" spans="1:4" ht="30" customHeight="1" x14ac:dyDescent="0.25">
      <c r="A60" s="79" t="s">
        <v>108</v>
      </c>
      <c r="B60" s="80"/>
      <c r="C60" s="80"/>
      <c r="D60" s="80"/>
    </row>
    <row r="61" spans="1:4" ht="30" customHeight="1" x14ac:dyDescent="0.25">
      <c r="A61" s="79" t="s">
        <v>109</v>
      </c>
      <c r="B61" s="80"/>
      <c r="C61" s="80"/>
      <c r="D61" s="80"/>
    </row>
    <row r="62" spans="1:4" ht="30" customHeight="1" x14ac:dyDescent="0.25">
      <c r="A62" s="79" t="s">
        <v>110</v>
      </c>
      <c r="B62" s="80"/>
      <c r="C62" s="80"/>
      <c r="D62" s="80"/>
    </row>
    <row r="63" spans="1:4" x14ac:dyDescent="0.25">
      <c r="A63" s="70"/>
      <c r="B63" s="70"/>
      <c r="C63" s="70"/>
      <c r="D63" s="70"/>
    </row>
    <row r="64" spans="1:4" x14ac:dyDescent="0.25">
      <c r="A64" s="32" t="s">
        <v>10</v>
      </c>
      <c r="B64" s="17" t="s">
        <v>28</v>
      </c>
      <c r="C64" s="69" t="s">
        <v>52</v>
      </c>
      <c r="D64" s="69"/>
    </row>
    <row r="65" spans="1:4" x14ac:dyDescent="0.25">
      <c r="A65" s="11" t="s">
        <v>30</v>
      </c>
      <c r="B65" s="11" t="s">
        <v>34</v>
      </c>
      <c r="C65" s="93"/>
      <c r="D65" s="93"/>
    </row>
    <row r="66" spans="1:4" x14ac:dyDescent="0.25">
      <c r="A66" s="11" t="s">
        <v>31</v>
      </c>
      <c r="B66" s="11" t="s">
        <v>35</v>
      </c>
      <c r="C66" s="93"/>
      <c r="D66" s="93"/>
    </row>
    <row r="67" spans="1:4" x14ac:dyDescent="0.25">
      <c r="A67" s="11" t="s">
        <v>32</v>
      </c>
      <c r="B67" s="11" t="s">
        <v>35</v>
      </c>
      <c r="C67" s="93"/>
      <c r="D67" s="93"/>
    </row>
    <row r="68" spans="1:4" x14ac:dyDescent="0.25">
      <c r="A68" s="11" t="s">
        <v>3</v>
      </c>
      <c r="B68" s="11" t="s">
        <v>235</v>
      </c>
      <c r="C68" s="93"/>
      <c r="D68" s="93"/>
    </row>
    <row r="69" spans="1:4" x14ac:dyDescent="0.25">
      <c r="A69" s="11" t="s">
        <v>4</v>
      </c>
      <c r="B69" s="16" t="s">
        <v>237</v>
      </c>
      <c r="C69" s="94"/>
      <c r="D69" s="95"/>
    </row>
    <row r="70" spans="1:4" x14ac:dyDescent="0.25">
      <c r="A70" s="88" t="s">
        <v>29</v>
      </c>
      <c r="B70" s="89"/>
      <c r="C70" s="93">
        <f>SUM(C65:D69)</f>
        <v>0</v>
      </c>
      <c r="D70" s="93"/>
    </row>
    <row r="71" spans="1:4" ht="30" customHeight="1" x14ac:dyDescent="0.25">
      <c r="A71" s="96" t="s">
        <v>111</v>
      </c>
      <c r="B71" s="77"/>
      <c r="C71" s="77"/>
      <c r="D71" s="78"/>
    </row>
    <row r="72" spans="1:4" ht="30" customHeight="1" x14ac:dyDescent="0.25">
      <c r="A72" s="80" t="s">
        <v>112</v>
      </c>
      <c r="B72" s="80"/>
      <c r="C72" s="80"/>
      <c r="D72" s="80"/>
    </row>
    <row r="73" spans="1:4" x14ac:dyDescent="0.25">
      <c r="A73" s="70"/>
      <c r="B73" s="70"/>
      <c r="C73" s="70"/>
      <c r="D73" s="70"/>
    </row>
    <row r="74" spans="1:4" x14ac:dyDescent="0.25">
      <c r="A74" s="69" t="s">
        <v>70</v>
      </c>
      <c r="B74" s="69"/>
      <c r="C74" s="69"/>
      <c r="D74" s="69"/>
    </row>
    <row r="75" spans="1:4" ht="25.5" x14ac:dyDescent="0.25">
      <c r="A75" s="41">
        <v>2</v>
      </c>
      <c r="B75" s="19" t="s">
        <v>113</v>
      </c>
      <c r="C75" s="69" t="s">
        <v>52</v>
      </c>
      <c r="D75" s="69"/>
    </row>
    <row r="76" spans="1:4" x14ac:dyDescent="0.25">
      <c r="A76" s="15">
        <v>2.1</v>
      </c>
      <c r="B76" s="11" t="s">
        <v>121</v>
      </c>
      <c r="C76" s="93">
        <f>D44</f>
        <v>0</v>
      </c>
      <c r="D76" s="93"/>
    </row>
    <row r="77" spans="1:4" x14ac:dyDescent="0.25">
      <c r="A77" s="15">
        <v>2.2000000000000002</v>
      </c>
      <c r="B77" s="11" t="s">
        <v>27</v>
      </c>
      <c r="C77" s="93">
        <f>D59</f>
        <v>0</v>
      </c>
      <c r="D77" s="93"/>
    </row>
    <row r="78" spans="1:4" x14ac:dyDescent="0.25">
      <c r="A78" s="15">
        <v>2.2999999999999998</v>
      </c>
      <c r="B78" s="11" t="s">
        <v>28</v>
      </c>
      <c r="C78" s="93">
        <f>C70</f>
        <v>0</v>
      </c>
      <c r="D78" s="93"/>
    </row>
    <row r="79" spans="1:4" x14ac:dyDescent="0.25">
      <c r="A79" s="97" t="s">
        <v>29</v>
      </c>
      <c r="B79" s="97"/>
      <c r="C79" s="93">
        <f>SUM(C76:D78)</f>
        <v>0</v>
      </c>
      <c r="D79" s="93"/>
    </row>
    <row r="80" spans="1:4" x14ac:dyDescent="0.25">
      <c r="A80" s="98"/>
      <c r="B80" s="98"/>
      <c r="C80" s="98"/>
      <c r="D80" s="98"/>
    </row>
    <row r="81" spans="1:4" x14ac:dyDescent="0.25">
      <c r="A81" s="69" t="s">
        <v>71</v>
      </c>
      <c r="B81" s="69"/>
      <c r="C81" s="69"/>
      <c r="D81" s="69"/>
    </row>
    <row r="82" spans="1:4" x14ac:dyDescent="0.25">
      <c r="A82" s="41">
        <v>3</v>
      </c>
      <c r="B82" s="17" t="s">
        <v>72</v>
      </c>
      <c r="C82" s="42" t="s">
        <v>15</v>
      </c>
      <c r="D82" s="17" t="s">
        <v>52</v>
      </c>
    </row>
    <row r="83" spans="1:4" x14ac:dyDescent="0.25">
      <c r="A83" s="11" t="s">
        <v>30</v>
      </c>
      <c r="B83" s="11" t="s">
        <v>24</v>
      </c>
      <c r="C83" s="13">
        <f>(1/12)*5%</f>
        <v>4.1666666666666666E-3</v>
      </c>
      <c r="D83" s="14">
        <f>TRUNC(C83*$D$36,2)</f>
        <v>0</v>
      </c>
    </row>
    <row r="84" spans="1:4" x14ac:dyDescent="0.25">
      <c r="A84" s="11" t="s">
        <v>31</v>
      </c>
      <c r="B84" s="12" t="s">
        <v>26</v>
      </c>
      <c r="C84" s="13">
        <f>C83*C58</f>
        <v>3.3333333333333332E-4</v>
      </c>
      <c r="D84" s="14">
        <f>TRUNC(C84*$D$36,2)</f>
        <v>0</v>
      </c>
    </row>
    <row r="85" spans="1:4" x14ac:dyDescent="0.25">
      <c r="A85" s="11" t="s">
        <v>32</v>
      </c>
      <c r="B85" s="11" t="s">
        <v>25</v>
      </c>
      <c r="C85" s="13">
        <f>((7/30)/12)</f>
        <v>1.9444444444444445E-2</v>
      </c>
      <c r="D85" s="14">
        <f>TRUNC(C85*$D$36,2)</f>
        <v>0</v>
      </c>
    </row>
    <row r="86" spans="1:4" x14ac:dyDescent="0.25">
      <c r="A86" s="11" t="s">
        <v>4</v>
      </c>
      <c r="B86" s="12" t="s">
        <v>122</v>
      </c>
      <c r="C86" s="13">
        <f>C85*C59</f>
        <v>6.5722222222222224E-3</v>
      </c>
      <c r="D86" s="14">
        <f>TRUNC(C86*$D$36,2)</f>
        <v>0</v>
      </c>
    </row>
    <row r="87" spans="1:4" ht="25.5" x14ac:dyDescent="0.25">
      <c r="A87" s="11" t="s">
        <v>33</v>
      </c>
      <c r="B87" s="11" t="s">
        <v>123</v>
      </c>
      <c r="C87" s="13">
        <v>0.04</v>
      </c>
      <c r="D87" s="14">
        <f>TRUNC(C87*$D$36,2)</f>
        <v>0</v>
      </c>
    </row>
    <row r="88" spans="1:4" x14ac:dyDescent="0.25">
      <c r="A88" s="97" t="s">
        <v>29</v>
      </c>
      <c r="B88" s="97"/>
      <c r="C88" s="13">
        <f>SUM(C83:C87)</f>
        <v>7.0516666666666672E-2</v>
      </c>
      <c r="D88" s="14">
        <f>SUM(D83:D87)</f>
        <v>0</v>
      </c>
    </row>
    <row r="89" spans="1:4" ht="45" customHeight="1" x14ac:dyDescent="0.25">
      <c r="A89" s="80" t="s">
        <v>114</v>
      </c>
      <c r="B89" s="80"/>
      <c r="C89" s="80"/>
      <c r="D89" s="80"/>
    </row>
    <row r="90" spans="1:4" x14ac:dyDescent="0.25">
      <c r="A90" s="70"/>
      <c r="B90" s="70"/>
      <c r="C90" s="70"/>
      <c r="D90" s="70"/>
    </row>
    <row r="91" spans="1:4" x14ac:dyDescent="0.25">
      <c r="A91" s="69" t="s">
        <v>0</v>
      </c>
      <c r="B91" s="69"/>
      <c r="C91" s="69"/>
      <c r="D91" s="69"/>
    </row>
    <row r="92" spans="1:4" x14ac:dyDescent="0.25">
      <c r="A92" s="69" t="s">
        <v>73</v>
      </c>
      <c r="B92" s="69"/>
      <c r="C92" s="69"/>
      <c r="D92" s="69"/>
    </row>
    <row r="93" spans="1:4" x14ac:dyDescent="0.25">
      <c r="A93" s="32" t="s">
        <v>11</v>
      </c>
      <c r="B93" s="17" t="s">
        <v>74</v>
      </c>
      <c r="C93" s="42" t="s">
        <v>15</v>
      </c>
      <c r="D93" s="42" t="s">
        <v>52</v>
      </c>
    </row>
    <row r="94" spans="1:4" x14ac:dyDescent="0.25">
      <c r="A94" s="11" t="s">
        <v>30</v>
      </c>
      <c r="B94" s="11" t="s">
        <v>75</v>
      </c>
      <c r="C94" s="13">
        <f>(1/12/12)+(1/12/12)+(1/12/12/3)</f>
        <v>1.6203703703703703E-2</v>
      </c>
      <c r="D94" s="14">
        <f>TRUNC(($D$36)*$C$94,2)</f>
        <v>0</v>
      </c>
    </row>
    <row r="95" spans="1:4" x14ac:dyDescent="0.25">
      <c r="A95" s="43" t="s">
        <v>31</v>
      </c>
      <c r="B95" s="43" t="s">
        <v>74</v>
      </c>
      <c r="C95" s="13">
        <f>((1/30))/12</f>
        <v>2.7777777777777779E-3</v>
      </c>
      <c r="D95" s="14">
        <f t="shared" ref="D95:D99" si="0">TRUNC(($D$36)*C95,2)</f>
        <v>0</v>
      </c>
    </row>
    <row r="96" spans="1:4" x14ac:dyDescent="0.25">
      <c r="A96" s="43" t="s">
        <v>32</v>
      </c>
      <c r="B96" s="43" t="s">
        <v>76</v>
      </c>
      <c r="C96" s="13">
        <f>((5/30)/12)*1.5%</f>
        <v>2.0833333333333332E-4</v>
      </c>
      <c r="D96" s="14">
        <f t="shared" si="0"/>
        <v>0</v>
      </c>
    </row>
    <row r="97" spans="1:4" x14ac:dyDescent="0.25">
      <c r="A97" s="43" t="s">
        <v>3</v>
      </c>
      <c r="B97" s="43" t="s">
        <v>77</v>
      </c>
      <c r="C97" s="13">
        <f>((15/30)/12)*8%</f>
        <v>3.3333333333333331E-3</v>
      </c>
      <c r="D97" s="14">
        <f t="shared" si="0"/>
        <v>0</v>
      </c>
    </row>
    <row r="98" spans="1:4" x14ac:dyDescent="0.25">
      <c r="A98" s="43" t="s">
        <v>4</v>
      </c>
      <c r="B98" s="43" t="s">
        <v>78</v>
      </c>
      <c r="C98" s="13">
        <f>(((4*8.33%)+(4*2.78%))/12)*2%</f>
        <v>7.4066666666666671E-4</v>
      </c>
      <c r="D98" s="14">
        <f t="shared" si="0"/>
        <v>0</v>
      </c>
    </row>
    <row r="99" spans="1:4" x14ac:dyDescent="0.25">
      <c r="A99" s="43" t="s">
        <v>33</v>
      </c>
      <c r="B99" s="43" t="s">
        <v>16</v>
      </c>
      <c r="C99" s="13">
        <v>0</v>
      </c>
      <c r="D99" s="14">
        <f t="shared" si="0"/>
        <v>0</v>
      </c>
    </row>
    <row r="100" spans="1:4" x14ac:dyDescent="0.25">
      <c r="A100" s="99" t="s">
        <v>29</v>
      </c>
      <c r="B100" s="99"/>
      <c r="C100" s="13">
        <f>SUM(C94:C99)</f>
        <v>2.3263814814814817E-2</v>
      </c>
      <c r="D100" s="14">
        <f>SUM(D94:D99)</f>
        <v>0</v>
      </c>
    </row>
    <row r="101" spans="1:4" x14ac:dyDescent="0.25">
      <c r="A101" s="100"/>
      <c r="B101" s="100"/>
      <c r="C101" s="100"/>
      <c r="D101" s="100"/>
    </row>
    <row r="102" spans="1:4" x14ac:dyDescent="0.25">
      <c r="A102" s="69" t="s">
        <v>79</v>
      </c>
      <c r="B102" s="69"/>
      <c r="C102" s="69"/>
      <c r="D102" s="69"/>
    </row>
    <row r="103" spans="1:4" x14ac:dyDescent="0.25">
      <c r="A103" s="32" t="s">
        <v>12</v>
      </c>
      <c r="B103" s="17" t="s">
        <v>80</v>
      </c>
      <c r="C103" s="42" t="s">
        <v>15</v>
      </c>
      <c r="D103" s="42" t="s">
        <v>52</v>
      </c>
    </row>
    <row r="104" spans="1:4" x14ac:dyDescent="0.25">
      <c r="A104" s="11" t="s">
        <v>30</v>
      </c>
      <c r="B104" s="11" t="s">
        <v>81</v>
      </c>
      <c r="C104" s="13">
        <v>0</v>
      </c>
      <c r="D104" s="14">
        <v>0</v>
      </c>
    </row>
    <row r="105" spans="1:4" x14ac:dyDescent="0.25">
      <c r="A105" s="97" t="s">
        <v>29</v>
      </c>
      <c r="B105" s="97"/>
      <c r="C105" s="13">
        <f>C104</f>
        <v>0</v>
      </c>
      <c r="D105" s="14">
        <f>D104</f>
        <v>0</v>
      </c>
    </row>
    <row r="106" spans="1:4" x14ac:dyDescent="0.25">
      <c r="A106" s="72"/>
      <c r="B106" s="72"/>
      <c r="C106" s="72"/>
      <c r="D106" s="72"/>
    </row>
    <row r="107" spans="1:4" x14ac:dyDescent="0.25">
      <c r="A107" s="69" t="s">
        <v>82</v>
      </c>
      <c r="B107" s="69"/>
      <c r="C107" s="69"/>
      <c r="D107" s="69"/>
    </row>
    <row r="108" spans="1:4" x14ac:dyDescent="0.25">
      <c r="A108" s="41">
        <v>4</v>
      </c>
      <c r="B108" s="17" t="s">
        <v>83</v>
      </c>
      <c r="C108" s="42" t="s">
        <v>15</v>
      </c>
      <c r="D108" s="42" t="s">
        <v>52</v>
      </c>
    </row>
    <row r="109" spans="1:4" x14ac:dyDescent="0.25">
      <c r="A109" s="15">
        <v>4.0999999999999996</v>
      </c>
      <c r="B109" s="11" t="s">
        <v>74</v>
      </c>
      <c r="C109" s="13">
        <f>C100</f>
        <v>2.3263814814814817E-2</v>
      </c>
      <c r="D109" s="14">
        <f>D100</f>
        <v>0</v>
      </c>
    </row>
    <row r="110" spans="1:4" x14ac:dyDescent="0.25">
      <c r="A110" s="15">
        <v>4.2</v>
      </c>
      <c r="B110" s="11" t="s">
        <v>80</v>
      </c>
      <c r="C110" s="13">
        <f>C105</f>
        <v>0</v>
      </c>
      <c r="D110" s="14">
        <f>D105</f>
        <v>0</v>
      </c>
    </row>
    <row r="111" spans="1:4" x14ac:dyDescent="0.25">
      <c r="A111" s="97" t="s">
        <v>29</v>
      </c>
      <c r="B111" s="97"/>
      <c r="C111" s="13">
        <f>SUM(C109:C110)</f>
        <v>2.3263814814814817E-2</v>
      </c>
      <c r="D111" s="14">
        <f>SUM(D109:D110)</f>
        <v>0</v>
      </c>
    </row>
    <row r="112" spans="1:4" x14ac:dyDescent="0.25">
      <c r="A112" s="72"/>
      <c r="B112" s="72"/>
      <c r="C112" s="72"/>
      <c r="D112" s="72"/>
    </row>
    <row r="113" spans="1:7" x14ac:dyDescent="0.25">
      <c r="A113" s="69" t="s">
        <v>84</v>
      </c>
      <c r="B113" s="69"/>
      <c r="C113" s="69"/>
      <c r="D113" s="69"/>
    </row>
    <row r="114" spans="1:7" x14ac:dyDescent="0.25">
      <c r="A114" s="41">
        <v>5</v>
      </c>
      <c r="B114" s="17" t="s">
        <v>85</v>
      </c>
      <c r="C114" s="42" t="s">
        <v>15</v>
      </c>
      <c r="D114" s="42" t="s">
        <v>52</v>
      </c>
    </row>
    <row r="115" spans="1:7" x14ac:dyDescent="0.25">
      <c r="A115" s="11" t="s">
        <v>30</v>
      </c>
      <c r="B115" s="11" t="s">
        <v>246</v>
      </c>
      <c r="C115" s="13" t="e">
        <f>D115/$D$36</f>
        <v>#DIV/0!</v>
      </c>
      <c r="D115" s="14">
        <f>UNIFORMES!E10</f>
        <v>0</v>
      </c>
    </row>
    <row r="116" spans="1:7" x14ac:dyDescent="0.25">
      <c r="A116" s="11" t="s">
        <v>31</v>
      </c>
      <c r="B116" s="11" t="s">
        <v>248</v>
      </c>
      <c r="C116" s="13" t="e">
        <f t="shared" ref="C116:C118" si="1">D116/$D$36</f>
        <v>#DIV/0!</v>
      </c>
      <c r="D116" s="14">
        <v>0</v>
      </c>
      <c r="G116" s="9"/>
    </row>
    <row r="117" spans="1:7" x14ac:dyDescent="0.25">
      <c r="A117" s="11" t="s">
        <v>32</v>
      </c>
      <c r="B117" s="11" t="s">
        <v>247</v>
      </c>
      <c r="C117" s="13" t="e">
        <f t="shared" si="1"/>
        <v>#DIV/0!</v>
      </c>
      <c r="D117" s="14">
        <v>0</v>
      </c>
      <c r="G117" s="9"/>
    </row>
    <row r="118" spans="1:7" x14ac:dyDescent="0.25">
      <c r="A118" s="11" t="s">
        <v>3</v>
      </c>
      <c r="B118" s="11" t="s">
        <v>7</v>
      </c>
      <c r="C118" s="13" t="e">
        <f t="shared" si="1"/>
        <v>#DIV/0!</v>
      </c>
      <c r="D118" s="14">
        <v>0</v>
      </c>
      <c r="G118" s="9"/>
    </row>
    <row r="119" spans="1:7" x14ac:dyDescent="0.25">
      <c r="A119" s="97" t="s">
        <v>29</v>
      </c>
      <c r="B119" s="97"/>
      <c r="C119" s="13" t="e">
        <f>SUM(C115:C118)</f>
        <v>#DIV/0!</v>
      </c>
      <c r="D119" s="14">
        <f>SUM(D115:D118)</f>
        <v>0</v>
      </c>
      <c r="G119" s="9"/>
    </row>
    <row r="120" spans="1:7" x14ac:dyDescent="0.25">
      <c r="A120" s="80" t="s">
        <v>115</v>
      </c>
      <c r="B120" s="80"/>
      <c r="C120" s="80"/>
      <c r="D120" s="80"/>
    </row>
    <row r="121" spans="1:7" x14ac:dyDescent="0.25">
      <c r="A121" s="70"/>
      <c r="B121" s="70"/>
      <c r="C121" s="70"/>
      <c r="D121" s="70"/>
    </row>
    <row r="122" spans="1:7" x14ac:dyDescent="0.25">
      <c r="A122" s="101" t="s">
        <v>86</v>
      </c>
      <c r="B122" s="101"/>
      <c r="C122" s="101"/>
      <c r="D122" s="101"/>
      <c r="E122" s="10"/>
      <c r="F122" s="9"/>
    </row>
    <row r="123" spans="1:7" x14ac:dyDescent="0.25">
      <c r="A123" s="44">
        <v>6</v>
      </c>
      <c r="B123" s="45" t="s">
        <v>87</v>
      </c>
      <c r="C123" s="45" t="s">
        <v>15</v>
      </c>
      <c r="D123" s="45" t="s">
        <v>88</v>
      </c>
    </row>
    <row r="124" spans="1:7" x14ac:dyDescent="0.25">
      <c r="A124" s="35" t="s">
        <v>30</v>
      </c>
      <c r="B124" s="35" t="s">
        <v>89</v>
      </c>
      <c r="C124" s="38"/>
      <c r="D124" s="37">
        <f>TRUNC(((C124)*C141),2)</f>
        <v>0</v>
      </c>
    </row>
    <row r="125" spans="1:7" x14ac:dyDescent="0.25">
      <c r="A125" s="35" t="s">
        <v>31</v>
      </c>
      <c r="B125" s="35" t="s">
        <v>90</v>
      </c>
      <c r="C125" s="38"/>
      <c r="D125" s="37">
        <f>TRUNC(((C125)*(C141+D124)),2)</f>
        <v>0</v>
      </c>
    </row>
    <row r="126" spans="1:7" x14ac:dyDescent="0.25">
      <c r="A126" s="35" t="s">
        <v>32</v>
      </c>
      <c r="B126" s="102" t="s">
        <v>91</v>
      </c>
      <c r="C126" s="103"/>
      <c r="D126" s="104"/>
    </row>
    <row r="127" spans="1:7" x14ac:dyDescent="0.25">
      <c r="A127" s="46"/>
      <c r="B127" s="35" t="s">
        <v>92</v>
      </c>
      <c r="C127" s="47">
        <v>7.5999999999999998E-2</v>
      </c>
      <c r="D127" s="37">
        <f>TRUNC(C127*((C141+D124+D125)/(1-C130)),2)</f>
        <v>0</v>
      </c>
    </row>
    <row r="128" spans="1:7" x14ac:dyDescent="0.25">
      <c r="A128" s="46"/>
      <c r="B128" s="35" t="s">
        <v>17</v>
      </c>
      <c r="C128" s="47">
        <v>1.6500000000000001E-2</v>
      </c>
      <c r="D128" s="37">
        <f>TRUNC(C128*((C141+D124+D125)/(1-C130)),2)</f>
        <v>0</v>
      </c>
    </row>
    <row r="129" spans="1:8" x14ac:dyDescent="0.25">
      <c r="A129" s="46"/>
      <c r="B129" s="35" t="s">
        <v>18</v>
      </c>
      <c r="C129" s="38">
        <v>0.03</v>
      </c>
      <c r="D129" s="37">
        <f>TRUNC(C129*((C141+D124+D125)/(1-C130)),2)</f>
        <v>0</v>
      </c>
    </row>
    <row r="130" spans="1:8" x14ac:dyDescent="0.25">
      <c r="A130" s="49"/>
      <c r="B130" s="48" t="s">
        <v>124</v>
      </c>
      <c r="C130" s="39">
        <f>SUM(C127:C129)</f>
        <v>0.1225</v>
      </c>
      <c r="D130" s="40"/>
    </row>
    <row r="131" spans="1:8" x14ac:dyDescent="0.25">
      <c r="A131" s="105" t="s">
        <v>125</v>
      </c>
      <c r="B131" s="106"/>
      <c r="C131" s="39">
        <f>SUM(C124:C129)</f>
        <v>0.1225</v>
      </c>
      <c r="D131" s="40">
        <f>SUM(D124:D129)</f>
        <v>0</v>
      </c>
    </row>
    <row r="132" spans="1:8" x14ac:dyDescent="0.25">
      <c r="A132" s="80" t="s">
        <v>116</v>
      </c>
      <c r="B132" s="80"/>
      <c r="C132" s="80"/>
      <c r="D132" s="80"/>
    </row>
    <row r="133" spans="1:8" ht="30" customHeight="1" x14ac:dyDescent="0.25">
      <c r="A133" s="80" t="s">
        <v>117</v>
      </c>
      <c r="B133" s="80"/>
      <c r="C133" s="80"/>
      <c r="D133" s="80"/>
    </row>
    <row r="134" spans="1:8" x14ac:dyDescent="0.25">
      <c r="A134" s="70"/>
      <c r="B134" s="70"/>
      <c r="C134" s="70"/>
      <c r="D134" s="70"/>
    </row>
    <row r="135" spans="1:8" ht="30" customHeight="1" x14ac:dyDescent="0.25">
      <c r="A135" s="68" t="s">
        <v>118</v>
      </c>
      <c r="B135" s="68"/>
      <c r="C135" s="69" t="s">
        <v>52</v>
      </c>
      <c r="D135" s="69"/>
      <c r="E135" s="2"/>
      <c r="G135" s="4"/>
    </row>
    <row r="136" spans="1:8" x14ac:dyDescent="0.25">
      <c r="A136" s="17" t="s">
        <v>30</v>
      </c>
      <c r="B136" s="23" t="s">
        <v>93</v>
      </c>
      <c r="C136" s="93">
        <f>D36</f>
        <v>0</v>
      </c>
      <c r="D136" s="93"/>
      <c r="E136" s="6"/>
      <c r="G136" s="2"/>
    </row>
    <row r="137" spans="1:8" x14ac:dyDescent="0.25">
      <c r="A137" s="17" t="s">
        <v>31</v>
      </c>
      <c r="B137" s="23" t="s">
        <v>119</v>
      </c>
      <c r="C137" s="93">
        <f>C79</f>
        <v>0</v>
      </c>
      <c r="D137" s="93"/>
      <c r="E137" s="2"/>
      <c r="G137" s="2"/>
    </row>
    <row r="138" spans="1:8" x14ac:dyDescent="0.25">
      <c r="A138" s="17" t="s">
        <v>32</v>
      </c>
      <c r="B138" s="23" t="s">
        <v>94</v>
      </c>
      <c r="C138" s="93">
        <f>D88</f>
        <v>0</v>
      </c>
      <c r="D138" s="93"/>
      <c r="E138" s="6"/>
      <c r="G138" s="2"/>
    </row>
    <row r="139" spans="1:8" x14ac:dyDescent="0.25">
      <c r="A139" s="17" t="s">
        <v>3</v>
      </c>
      <c r="B139" s="23" t="s">
        <v>120</v>
      </c>
      <c r="C139" s="93">
        <f>D111</f>
        <v>0</v>
      </c>
      <c r="D139" s="93"/>
      <c r="E139" s="2"/>
      <c r="G139" s="2"/>
    </row>
    <row r="140" spans="1:8" x14ac:dyDescent="0.25">
      <c r="A140" s="17" t="s">
        <v>4</v>
      </c>
      <c r="B140" s="23" t="s">
        <v>95</v>
      </c>
      <c r="C140" s="93">
        <f>D119</f>
        <v>0</v>
      </c>
      <c r="D140" s="93"/>
      <c r="E140" s="6"/>
      <c r="G140" s="2"/>
    </row>
    <row r="141" spans="1:8" x14ac:dyDescent="0.25">
      <c r="A141" s="97" t="s">
        <v>96</v>
      </c>
      <c r="B141" s="97"/>
      <c r="C141" s="108">
        <f>SUM(C136:D140)</f>
        <v>0</v>
      </c>
      <c r="D141" s="108"/>
      <c r="E141" s="4"/>
      <c r="F141" s="2"/>
      <c r="G141" s="2"/>
    </row>
    <row r="142" spans="1:8" x14ac:dyDescent="0.25">
      <c r="A142" s="17" t="s">
        <v>33</v>
      </c>
      <c r="B142" s="23" t="s">
        <v>97</v>
      </c>
      <c r="C142" s="107">
        <f>D131</f>
        <v>0</v>
      </c>
      <c r="D142" s="107"/>
      <c r="E142" s="6"/>
      <c r="F142" s="2"/>
      <c r="G142" s="2"/>
    </row>
    <row r="143" spans="1:8" x14ac:dyDescent="0.25">
      <c r="A143" s="97" t="s">
        <v>98</v>
      </c>
      <c r="B143" s="97"/>
      <c r="C143" s="108">
        <f>SUM(C141:D142)</f>
        <v>0</v>
      </c>
      <c r="D143" s="108"/>
      <c r="E143" s="8"/>
      <c r="F143" s="7"/>
      <c r="G143" s="2"/>
    </row>
    <row r="144" spans="1:8" x14ac:dyDescent="0.25">
      <c r="G144" s="4"/>
      <c r="H144" s="1"/>
    </row>
    <row r="145" spans="1:11" x14ac:dyDescent="0.25">
      <c r="G145" s="4"/>
      <c r="H145" s="4"/>
      <c r="I145" s="4"/>
      <c r="J145" s="4"/>
      <c r="K145" s="4"/>
    </row>
    <row r="146" spans="1:11" x14ac:dyDescent="0.25">
      <c r="G146" s="4"/>
      <c r="H146" s="4"/>
      <c r="I146" s="4"/>
    </row>
    <row r="147" spans="1:11" x14ac:dyDescent="0.25">
      <c r="H147" s="4"/>
      <c r="I147" s="4"/>
    </row>
    <row r="148" spans="1:11" x14ac:dyDescent="0.25">
      <c r="H148" s="2"/>
      <c r="I148" s="2"/>
    </row>
    <row r="149" spans="1:11" x14ac:dyDescent="0.25">
      <c r="H149" s="2"/>
      <c r="I149" s="2"/>
    </row>
    <row r="150" spans="1:11" x14ac:dyDescent="0.25">
      <c r="H150" s="2"/>
      <c r="I150" s="2"/>
    </row>
    <row r="151" spans="1:11" x14ac:dyDescent="0.25">
      <c r="G151" s="2"/>
      <c r="H151" s="2"/>
      <c r="I151" s="2"/>
      <c r="J151" s="2"/>
      <c r="K151" s="2"/>
    </row>
    <row r="152" spans="1:1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x14ac:dyDescent="0.25">
      <c r="A153" s="5"/>
      <c r="B153" s="5"/>
      <c r="C153" s="5"/>
      <c r="D153" s="5"/>
    </row>
    <row r="154" spans="1:11" x14ac:dyDescent="0.25">
      <c r="A154" s="5"/>
      <c r="B154" s="5"/>
      <c r="C154" s="5"/>
      <c r="D154" s="5"/>
    </row>
    <row r="155" spans="1:11" x14ac:dyDescent="0.25">
      <c r="A155" s="5"/>
      <c r="B155" s="5"/>
      <c r="C155" s="5"/>
    </row>
    <row r="156" spans="1:11" x14ac:dyDescent="0.25">
      <c r="A156" s="5"/>
      <c r="B156" s="5"/>
      <c r="C156" s="5"/>
    </row>
    <row r="157" spans="1:11" x14ac:dyDescent="0.25">
      <c r="B157" s="5"/>
      <c r="C157" s="5"/>
    </row>
    <row r="158" spans="1:11" x14ac:dyDescent="0.25">
      <c r="B158" s="5"/>
      <c r="C158" s="5"/>
    </row>
    <row r="159" spans="1:11" x14ac:dyDescent="0.25">
      <c r="B159" s="5"/>
      <c r="C159" s="5"/>
    </row>
    <row r="160" spans="1:11" x14ac:dyDescent="0.25">
      <c r="B160" s="5"/>
      <c r="C160" s="5"/>
    </row>
    <row r="161" spans="1:3" x14ac:dyDescent="0.25">
      <c r="B161" s="5"/>
      <c r="C161" s="5"/>
    </row>
    <row r="162" spans="1:3" x14ac:dyDescent="0.25">
      <c r="B162" s="5"/>
      <c r="C162" s="5"/>
    </row>
    <row r="163" spans="1:3" x14ac:dyDescent="0.25">
      <c r="B163" s="5"/>
      <c r="C163" s="5"/>
    </row>
    <row r="164" spans="1:3" x14ac:dyDescent="0.25">
      <c r="B164" s="5"/>
      <c r="C164" s="5"/>
    </row>
    <row r="165" spans="1:3" x14ac:dyDescent="0.25">
      <c r="B165" s="5"/>
      <c r="C165" s="5"/>
    </row>
    <row r="166" spans="1:3" x14ac:dyDescent="0.25">
      <c r="B166" s="5"/>
      <c r="C166" s="5"/>
    </row>
    <row r="167" spans="1:3" x14ac:dyDescent="0.25">
      <c r="B167" s="5"/>
      <c r="C167" s="5"/>
    </row>
    <row r="168" spans="1:3" x14ac:dyDescent="0.25">
      <c r="A168" s="5"/>
      <c r="B168" s="5"/>
      <c r="C168" s="5"/>
    </row>
    <row r="169" spans="1:3" x14ac:dyDescent="0.25">
      <c r="A169" s="5"/>
      <c r="B169" s="5"/>
      <c r="C169" s="5"/>
    </row>
    <row r="170" spans="1:3" x14ac:dyDescent="0.25">
      <c r="A170" s="5"/>
      <c r="B170" s="5"/>
      <c r="C170" s="5"/>
    </row>
    <row r="171" spans="1:3" x14ac:dyDescent="0.25">
      <c r="B171" s="5"/>
      <c r="C171" s="5"/>
    </row>
    <row r="172" spans="1:3" x14ac:dyDescent="0.25">
      <c r="B172" s="5"/>
      <c r="C172" s="5"/>
    </row>
    <row r="173" spans="1:3" x14ac:dyDescent="0.25">
      <c r="B173" s="5"/>
      <c r="C173" s="5"/>
    </row>
    <row r="174" spans="1:3" x14ac:dyDescent="0.25">
      <c r="B174" s="5"/>
      <c r="C174" s="5"/>
    </row>
    <row r="175" spans="1:3" x14ac:dyDescent="0.25">
      <c r="B175" s="5"/>
      <c r="C175" s="5"/>
    </row>
    <row r="176" spans="1:3" x14ac:dyDescent="0.25">
      <c r="B176" s="5"/>
      <c r="C176" s="5"/>
    </row>
    <row r="177" spans="2:3" x14ac:dyDescent="0.25">
      <c r="B177" s="5"/>
      <c r="C177" s="5"/>
    </row>
    <row r="178" spans="2:3" x14ac:dyDescent="0.25">
      <c r="B178" s="5"/>
      <c r="C178" s="5"/>
    </row>
    <row r="179" spans="2:3" x14ac:dyDescent="0.25">
      <c r="B179" s="5"/>
      <c r="C179" s="5"/>
    </row>
    <row r="180" spans="2:3" x14ac:dyDescent="0.25">
      <c r="B180" s="5"/>
      <c r="C180" s="5"/>
    </row>
    <row r="181" spans="2:3" x14ac:dyDescent="0.25">
      <c r="B181" s="5"/>
      <c r="C181" s="5"/>
    </row>
  </sheetData>
  <mergeCells count="99">
    <mergeCell ref="C6:D6"/>
    <mergeCell ref="A1:D1"/>
    <mergeCell ref="A2:D2"/>
    <mergeCell ref="A3:D3"/>
    <mergeCell ref="C4:D4"/>
    <mergeCell ref="C5:D5"/>
    <mergeCell ref="A18:D18"/>
    <mergeCell ref="C7:D7"/>
    <mergeCell ref="C8:D8"/>
    <mergeCell ref="A9:D9"/>
    <mergeCell ref="A10:D10"/>
    <mergeCell ref="C11:D11"/>
    <mergeCell ref="C12:D12"/>
    <mergeCell ref="C13:D13"/>
    <mergeCell ref="C14:D14"/>
    <mergeCell ref="A15:D15"/>
    <mergeCell ref="A16:D16"/>
    <mergeCell ref="A17:D17"/>
    <mergeCell ref="A37:D37"/>
    <mergeCell ref="A19:D19"/>
    <mergeCell ref="C20:D20"/>
    <mergeCell ref="C21:D21"/>
    <mergeCell ref="C22:D22"/>
    <mergeCell ref="C23:D23"/>
    <mergeCell ref="C24:D24"/>
    <mergeCell ref="A25:D25"/>
    <mergeCell ref="A26:D26"/>
    <mergeCell ref="A27:D27"/>
    <mergeCell ref="A28:D28"/>
    <mergeCell ref="A36:B36"/>
    <mergeCell ref="A61:D61"/>
    <mergeCell ref="A38:D38"/>
    <mergeCell ref="A39:D39"/>
    <mergeCell ref="A40:D40"/>
    <mergeCell ref="A44:B44"/>
    <mergeCell ref="A45:D45"/>
    <mergeCell ref="A46:D46"/>
    <mergeCell ref="A47:D47"/>
    <mergeCell ref="A48:D48"/>
    <mergeCell ref="A49:D49"/>
    <mergeCell ref="A59:B59"/>
    <mergeCell ref="A60:D60"/>
    <mergeCell ref="A72:D72"/>
    <mergeCell ref="A62:D62"/>
    <mergeCell ref="A63:D63"/>
    <mergeCell ref="C64:D64"/>
    <mergeCell ref="C65:D65"/>
    <mergeCell ref="C66:D66"/>
    <mergeCell ref="C67:D67"/>
    <mergeCell ref="C68:D68"/>
    <mergeCell ref="C69:D69"/>
    <mergeCell ref="A70:B70"/>
    <mergeCell ref="C70:D70"/>
    <mergeCell ref="A71:D71"/>
    <mergeCell ref="A89:D89"/>
    <mergeCell ref="A73:D73"/>
    <mergeCell ref="A74:D74"/>
    <mergeCell ref="C75:D75"/>
    <mergeCell ref="C76:D76"/>
    <mergeCell ref="C77:D77"/>
    <mergeCell ref="C78:D78"/>
    <mergeCell ref="A79:B79"/>
    <mergeCell ref="C79:D79"/>
    <mergeCell ref="A80:D80"/>
    <mergeCell ref="A81:D81"/>
    <mergeCell ref="A88:B88"/>
    <mergeCell ref="A113:D113"/>
    <mergeCell ref="A90:D90"/>
    <mergeCell ref="A91:D91"/>
    <mergeCell ref="A92:D92"/>
    <mergeCell ref="A100:B100"/>
    <mergeCell ref="A101:D101"/>
    <mergeCell ref="A102:D102"/>
    <mergeCell ref="A105:B105"/>
    <mergeCell ref="A106:D106"/>
    <mergeCell ref="A107:D107"/>
    <mergeCell ref="A111:B111"/>
    <mergeCell ref="A112:D112"/>
    <mergeCell ref="C136:D136"/>
    <mergeCell ref="A119:B119"/>
    <mergeCell ref="A120:D120"/>
    <mergeCell ref="A121:D121"/>
    <mergeCell ref="A122:D122"/>
    <mergeCell ref="B126:D126"/>
    <mergeCell ref="A131:B131"/>
    <mergeCell ref="A132:D132"/>
    <mergeCell ref="A133:D133"/>
    <mergeCell ref="A134:D134"/>
    <mergeCell ref="A135:B135"/>
    <mergeCell ref="C135:D135"/>
    <mergeCell ref="C142:D142"/>
    <mergeCell ref="A143:B143"/>
    <mergeCell ref="C143:D143"/>
    <mergeCell ref="C137:D137"/>
    <mergeCell ref="C138:D138"/>
    <mergeCell ref="C139:D139"/>
    <mergeCell ref="C140:D140"/>
    <mergeCell ref="A141:B141"/>
    <mergeCell ref="C141:D141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1EC74-206D-4BE9-9BCE-AAB4AAFC727C}">
  <dimension ref="A1:K181"/>
  <sheetViews>
    <sheetView showGridLines="0" topLeftCell="A37" zoomScale="85" zoomScaleNormal="85" workbookViewId="0">
      <selection activeCell="A47" sqref="A47:D47"/>
    </sheetView>
  </sheetViews>
  <sheetFormatPr defaultColWidth="9.140625" defaultRowHeight="15" x14ac:dyDescent="0.25"/>
  <cols>
    <col min="1" max="1" width="14.140625" style="3" customWidth="1"/>
    <col min="2" max="2" width="61.7109375" style="3" customWidth="1"/>
    <col min="3" max="3" width="15.28515625" style="3" customWidth="1"/>
    <col min="4" max="4" width="18.140625" style="3" customWidth="1"/>
    <col min="5" max="5" width="14.28515625" style="3" bestFit="1" customWidth="1"/>
    <col min="6" max="6" width="10.28515625" style="3" bestFit="1" customWidth="1"/>
    <col min="7" max="7" width="13.28515625" style="3" bestFit="1" customWidth="1"/>
    <col min="8" max="16384" width="9.140625" style="3"/>
  </cols>
  <sheetData>
    <row r="1" spans="1:4" x14ac:dyDescent="0.25">
      <c r="A1" s="69" t="s">
        <v>6</v>
      </c>
      <c r="B1" s="69"/>
      <c r="C1" s="69"/>
      <c r="D1" s="69"/>
    </row>
    <row r="2" spans="1:4" x14ac:dyDescent="0.25">
      <c r="A2" s="70"/>
      <c r="B2" s="70"/>
      <c r="C2" s="70"/>
      <c r="D2" s="70"/>
    </row>
    <row r="3" spans="1:4" x14ac:dyDescent="0.25">
      <c r="A3" s="69" t="s">
        <v>36</v>
      </c>
      <c r="B3" s="69"/>
      <c r="C3" s="69"/>
      <c r="D3" s="69"/>
    </row>
    <row r="4" spans="1:4" x14ac:dyDescent="0.25">
      <c r="A4" s="18" t="s">
        <v>30</v>
      </c>
      <c r="B4" s="11" t="s">
        <v>37</v>
      </c>
      <c r="C4" s="71"/>
      <c r="D4" s="68"/>
    </row>
    <row r="5" spans="1:4" ht="14.45" customHeight="1" x14ac:dyDescent="0.25">
      <c r="A5" s="18" t="s">
        <v>31</v>
      </c>
      <c r="B5" s="11" t="s">
        <v>38</v>
      </c>
      <c r="C5" s="68" t="s">
        <v>239</v>
      </c>
      <c r="D5" s="68"/>
    </row>
    <row r="6" spans="1:4" x14ac:dyDescent="0.25">
      <c r="A6" s="18" t="s">
        <v>32</v>
      </c>
      <c r="B6" s="11" t="s">
        <v>39</v>
      </c>
      <c r="C6" s="68">
        <v>2024</v>
      </c>
      <c r="D6" s="68"/>
    </row>
    <row r="7" spans="1:4" x14ac:dyDescent="0.25">
      <c r="A7" s="18" t="s">
        <v>3</v>
      </c>
      <c r="B7" s="11" t="s">
        <v>5</v>
      </c>
      <c r="C7" s="68"/>
      <c r="D7" s="68"/>
    </row>
    <row r="8" spans="1:4" x14ac:dyDescent="0.25">
      <c r="A8" s="18" t="s">
        <v>4</v>
      </c>
      <c r="B8" s="11" t="s">
        <v>40</v>
      </c>
      <c r="C8" s="68">
        <v>12</v>
      </c>
      <c r="D8" s="68"/>
    </row>
    <row r="9" spans="1:4" x14ac:dyDescent="0.25">
      <c r="A9" s="72"/>
      <c r="B9" s="72"/>
      <c r="C9" s="72"/>
      <c r="D9" s="72"/>
    </row>
    <row r="10" spans="1:4" ht="15" customHeight="1" x14ac:dyDescent="0.25">
      <c r="A10" s="69" t="s">
        <v>41</v>
      </c>
      <c r="B10" s="69"/>
      <c r="C10" s="69"/>
      <c r="D10" s="69"/>
    </row>
    <row r="11" spans="1:4" ht="27" customHeight="1" x14ac:dyDescent="0.25">
      <c r="A11" s="17" t="s">
        <v>42</v>
      </c>
      <c r="B11" s="17" t="s">
        <v>2</v>
      </c>
      <c r="C11" s="69" t="s">
        <v>1</v>
      </c>
      <c r="D11" s="68"/>
    </row>
    <row r="12" spans="1:4" x14ac:dyDescent="0.25">
      <c r="A12" s="19" t="s">
        <v>253</v>
      </c>
      <c r="B12" s="20" t="s">
        <v>254</v>
      </c>
      <c r="C12" s="73">
        <v>180</v>
      </c>
      <c r="D12" s="74"/>
    </row>
    <row r="13" spans="1:4" x14ac:dyDescent="0.25">
      <c r="A13" s="19"/>
      <c r="B13" s="20"/>
      <c r="C13" s="75"/>
      <c r="D13" s="74"/>
    </row>
    <row r="14" spans="1:4" x14ac:dyDescent="0.25">
      <c r="A14" s="19"/>
      <c r="B14" s="20"/>
      <c r="C14" s="75"/>
      <c r="D14" s="74"/>
    </row>
    <row r="15" spans="1:4" ht="39.950000000000003" customHeight="1" x14ac:dyDescent="0.25">
      <c r="A15" s="76" t="s">
        <v>99</v>
      </c>
      <c r="B15" s="77"/>
      <c r="C15" s="77"/>
      <c r="D15" s="78"/>
    </row>
    <row r="16" spans="1:4" ht="39.950000000000003" customHeight="1" x14ac:dyDescent="0.25">
      <c r="A16" s="79" t="s">
        <v>100</v>
      </c>
      <c r="B16" s="80"/>
      <c r="C16" s="80"/>
      <c r="D16" s="80"/>
    </row>
    <row r="17" spans="1:4" x14ac:dyDescent="0.25">
      <c r="A17" s="70"/>
      <c r="B17" s="70"/>
      <c r="C17" s="70"/>
      <c r="D17" s="70"/>
    </row>
    <row r="18" spans="1:4" ht="15" customHeight="1" x14ac:dyDescent="0.25">
      <c r="A18" s="69" t="s">
        <v>43</v>
      </c>
      <c r="B18" s="69"/>
      <c r="C18" s="69"/>
      <c r="D18" s="69"/>
    </row>
    <row r="19" spans="1:4" ht="15" customHeight="1" x14ac:dyDescent="0.25">
      <c r="A19" s="81" t="s">
        <v>44</v>
      </c>
      <c r="B19" s="72"/>
      <c r="C19" s="72"/>
      <c r="D19" s="82"/>
    </row>
    <row r="20" spans="1:4" ht="33" customHeight="1" x14ac:dyDescent="0.25">
      <c r="A20" s="22">
        <v>1</v>
      </c>
      <c r="B20" s="23" t="s">
        <v>45</v>
      </c>
      <c r="C20" s="83" t="str">
        <f>B12</f>
        <v>VIGIA DESARMADO E UNIFORMIZADO 12X36 NOTURNO</v>
      </c>
      <c r="D20" s="83"/>
    </row>
    <row r="21" spans="1:4" x14ac:dyDescent="0.25">
      <c r="A21" s="22">
        <v>2</v>
      </c>
      <c r="B21" s="23" t="s">
        <v>46</v>
      </c>
      <c r="C21" s="83" t="s">
        <v>249</v>
      </c>
      <c r="D21" s="83"/>
    </row>
    <row r="22" spans="1:4" x14ac:dyDescent="0.25">
      <c r="A22" s="22">
        <v>3</v>
      </c>
      <c r="B22" s="23" t="s">
        <v>47</v>
      </c>
      <c r="C22" s="84"/>
      <c r="D22" s="84"/>
    </row>
    <row r="23" spans="1:4" ht="15" customHeight="1" x14ac:dyDescent="0.25">
      <c r="A23" s="22">
        <v>4</v>
      </c>
      <c r="B23" s="23" t="s">
        <v>48</v>
      </c>
      <c r="C23" s="83" t="s">
        <v>23</v>
      </c>
      <c r="D23" s="83"/>
    </row>
    <row r="24" spans="1:4" x14ac:dyDescent="0.25">
      <c r="A24" s="24">
        <v>5</v>
      </c>
      <c r="B24" s="23" t="s">
        <v>49</v>
      </c>
      <c r="C24" s="85">
        <v>45292</v>
      </c>
      <c r="D24" s="83"/>
    </row>
    <row r="25" spans="1:4" ht="15" customHeight="1" x14ac:dyDescent="0.25">
      <c r="A25" s="80" t="s">
        <v>101</v>
      </c>
      <c r="B25" s="80"/>
      <c r="C25" s="80"/>
      <c r="D25" s="80"/>
    </row>
    <row r="26" spans="1:4" ht="15" customHeight="1" x14ac:dyDescent="0.25">
      <c r="A26" s="80" t="s">
        <v>102</v>
      </c>
      <c r="B26" s="80"/>
      <c r="C26" s="80"/>
      <c r="D26" s="80"/>
    </row>
    <row r="27" spans="1:4" x14ac:dyDescent="0.25">
      <c r="A27" s="70"/>
      <c r="B27" s="70"/>
      <c r="C27" s="70"/>
      <c r="D27" s="70"/>
    </row>
    <row r="28" spans="1:4" x14ac:dyDescent="0.25">
      <c r="A28" s="69" t="s">
        <v>50</v>
      </c>
      <c r="B28" s="69"/>
      <c r="C28" s="69"/>
      <c r="D28" s="69"/>
    </row>
    <row r="29" spans="1:4" x14ac:dyDescent="0.25">
      <c r="A29" s="25">
        <v>1</v>
      </c>
      <c r="B29" s="21" t="s">
        <v>51</v>
      </c>
      <c r="C29" s="26" t="s">
        <v>14</v>
      </c>
      <c r="D29" s="26" t="s">
        <v>52</v>
      </c>
    </row>
    <row r="30" spans="1:4" x14ac:dyDescent="0.25">
      <c r="A30" s="27" t="s">
        <v>30</v>
      </c>
      <c r="B30" s="28" t="s">
        <v>53</v>
      </c>
      <c r="C30" s="29"/>
      <c r="D30" s="14">
        <f>TRUNC(C22*(44/44),2)</f>
        <v>0</v>
      </c>
    </row>
    <row r="31" spans="1:4" x14ac:dyDescent="0.25">
      <c r="A31" s="27" t="s">
        <v>31</v>
      </c>
      <c r="B31" s="28" t="s">
        <v>22</v>
      </c>
      <c r="C31" s="29"/>
      <c r="D31" s="14">
        <v>0</v>
      </c>
    </row>
    <row r="32" spans="1:4" x14ac:dyDescent="0.25">
      <c r="A32" s="27" t="s">
        <v>32</v>
      </c>
      <c r="B32" s="28" t="s">
        <v>21</v>
      </c>
      <c r="C32" s="29"/>
      <c r="D32" s="14">
        <f>TRUNC(1420*$C$32,2)</f>
        <v>0</v>
      </c>
    </row>
    <row r="33" spans="1:4" x14ac:dyDescent="0.25">
      <c r="A33" s="27" t="s">
        <v>3</v>
      </c>
      <c r="B33" s="28" t="s">
        <v>54</v>
      </c>
      <c r="C33" s="29"/>
      <c r="D33" s="14">
        <v>0</v>
      </c>
    </row>
    <row r="34" spans="1:4" x14ac:dyDescent="0.25">
      <c r="A34" s="27" t="s">
        <v>4</v>
      </c>
      <c r="B34" s="28" t="s">
        <v>55</v>
      </c>
      <c r="C34" s="29"/>
      <c r="D34" s="14">
        <v>0</v>
      </c>
    </row>
    <row r="35" spans="1:4" x14ac:dyDescent="0.25">
      <c r="A35" s="27" t="s">
        <v>33</v>
      </c>
      <c r="B35" s="28" t="s">
        <v>56</v>
      </c>
      <c r="C35" s="29"/>
      <c r="D35" s="14">
        <v>0</v>
      </c>
    </row>
    <row r="36" spans="1:4" x14ac:dyDescent="0.25">
      <c r="A36" s="86" t="s">
        <v>29</v>
      </c>
      <c r="B36" s="87"/>
      <c r="C36" s="30"/>
      <c r="D36" s="31">
        <f>SUM(D30:D35)</f>
        <v>0</v>
      </c>
    </row>
    <row r="37" spans="1:4" ht="35.1" customHeight="1" x14ac:dyDescent="0.25">
      <c r="A37" s="79" t="s">
        <v>103</v>
      </c>
      <c r="B37" s="80"/>
      <c r="C37" s="80"/>
      <c r="D37" s="80"/>
    </row>
    <row r="38" spans="1:4" x14ac:dyDescent="0.25">
      <c r="A38" s="70"/>
      <c r="B38" s="70"/>
      <c r="C38" s="70"/>
      <c r="D38" s="70"/>
    </row>
    <row r="39" spans="1:4" x14ac:dyDescent="0.25">
      <c r="A39" s="69" t="s">
        <v>57</v>
      </c>
      <c r="B39" s="69"/>
      <c r="C39" s="69"/>
      <c r="D39" s="69"/>
    </row>
    <row r="40" spans="1:4" x14ac:dyDescent="0.25">
      <c r="A40" s="69" t="s">
        <v>58</v>
      </c>
      <c r="B40" s="69"/>
      <c r="C40" s="69"/>
      <c r="D40" s="69"/>
    </row>
    <row r="41" spans="1:4" ht="25.5" x14ac:dyDescent="0.25">
      <c r="A41" s="32" t="s">
        <v>8</v>
      </c>
      <c r="B41" s="19" t="s">
        <v>104</v>
      </c>
      <c r="C41" s="17" t="s">
        <v>14</v>
      </c>
      <c r="D41" s="17" t="s">
        <v>52</v>
      </c>
    </row>
    <row r="42" spans="1:4" x14ac:dyDescent="0.25">
      <c r="A42" s="11" t="s">
        <v>30</v>
      </c>
      <c r="B42" s="11" t="s">
        <v>59</v>
      </c>
      <c r="C42" s="13">
        <v>8.3333000000000004E-2</v>
      </c>
      <c r="D42" s="14">
        <f>TRUNC($D$36*$C$42,2)</f>
        <v>0</v>
      </c>
    </row>
    <row r="43" spans="1:4" x14ac:dyDescent="0.25">
      <c r="A43" s="11" t="s">
        <v>31</v>
      </c>
      <c r="B43" s="11" t="s">
        <v>60</v>
      </c>
      <c r="C43" s="13">
        <v>0.121</v>
      </c>
      <c r="D43" s="14">
        <f>TRUNC($D$36*$C$43,2)</f>
        <v>0</v>
      </c>
    </row>
    <row r="44" spans="1:4" x14ac:dyDescent="0.25">
      <c r="A44" s="88" t="s">
        <v>29</v>
      </c>
      <c r="B44" s="89"/>
      <c r="C44" s="13">
        <f>SUM(C42:C43)</f>
        <v>0.20433299999999999</v>
      </c>
      <c r="D44" s="14">
        <f>SUM(D42:D43)</f>
        <v>0</v>
      </c>
    </row>
    <row r="45" spans="1:4" ht="45" customHeight="1" x14ac:dyDescent="0.25">
      <c r="A45" s="79" t="s">
        <v>105</v>
      </c>
      <c r="B45" s="80"/>
      <c r="C45" s="80"/>
      <c r="D45" s="80"/>
    </row>
    <row r="46" spans="1:4" ht="30" customHeight="1" x14ac:dyDescent="0.25">
      <c r="A46" s="90" t="s">
        <v>106</v>
      </c>
      <c r="B46" s="90"/>
      <c r="C46" s="90"/>
      <c r="D46" s="90"/>
    </row>
    <row r="47" spans="1:4" ht="54.95" customHeight="1" x14ac:dyDescent="0.25">
      <c r="A47" s="118" t="s">
        <v>257</v>
      </c>
      <c r="B47" s="119"/>
      <c r="C47" s="119"/>
      <c r="D47" s="119"/>
    </row>
    <row r="48" spans="1:4" x14ac:dyDescent="0.25">
      <c r="A48" s="70"/>
      <c r="B48" s="70"/>
      <c r="C48" s="70"/>
      <c r="D48" s="70"/>
    </row>
    <row r="49" spans="1:4" ht="33" customHeight="1" x14ac:dyDescent="0.25">
      <c r="A49" s="68" t="s">
        <v>107</v>
      </c>
      <c r="B49" s="68"/>
      <c r="C49" s="68"/>
      <c r="D49" s="68"/>
    </row>
    <row r="50" spans="1:4" x14ac:dyDescent="0.25">
      <c r="A50" s="33" t="s">
        <v>9</v>
      </c>
      <c r="B50" s="34" t="s">
        <v>27</v>
      </c>
      <c r="C50" s="34" t="s">
        <v>15</v>
      </c>
      <c r="D50" s="34" t="s">
        <v>52</v>
      </c>
    </row>
    <row r="51" spans="1:4" x14ac:dyDescent="0.25">
      <c r="A51" s="35" t="s">
        <v>30</v>
      </c>
      <c r="B51" s="35" t="s">
        <v>61</v>
      </c>
      <c r="C51" s="36">
        <v>0.2</v>
      </c>
      <c r="D51" s="37">
        <f>TRUNC(($D$36+$D$44)*$C$51,2)</f>
        <v>0</v>
      </c>
    </row>
    <row r="52" spans="1:4" x14ac:dyDescent="0.25">
      <c r="A52" s="35" t="s">
        <v>31</v>
      </c>
      <c r="B52" s="35" t="s">
        <v>62</v>
      </c>
      <c r="C52" s="38">
        <v>2.5000000000000001E-2</v>
      </c>
      <c r="D52" s="37">
        <f>TRUNC(($D$36+$D$44)*$C$52,2)</f>
        <v>0</v>
      </c>
    </row>
    <row r="53" spans="1:4" x14ac:dyDescent="0.25">
      <c r="A53" s="35" t="s">
        <v>32</v>
      </c>
      <c r="B53" s="35" t="s">
        <v>13</v>
      </c>
      <c r="C53" s="38">
        <v>0</v>
      </c>
      <c r="D53" s="37">
        <f>TRUNC(($D$36+$D$44)*$C$53,2)</f>
        <v>0</v>
      </c>
    </row>
    <row r="54" spans="1:4" x14ac:dyDescent="0.25">
      <c r="A54" s="35" t="s">
        <v>3</v>
      </c>
      <c r="B54" s="35" t="s">
        <v>63</v>
      </c>
      <c r="C54" s="38">
        <v>1.4999999999999999E-2</v>
      </c>
      <c r="D54" s="37">
        <f>TRUNC(($D$36+$D$44)*$C$54,2)</f>
        <v>0</v>
      </c>
    </row>
    <row r="55" spans="1:4" x14ac:dyDescent="0.25">
      <c r="A55" s="35" t="s">
        <v>4</v>
      </c>
      <c r="B55" s="35" t="s">
        <v>64</v>
      </c>
      <c r="C55" s="36">
        <v>0.01</v>
      </c>
      <c r="D55" s="37">
        <f>TRUNC(($D$36+$D$44)*$C$55,2)</f>
        <v>0</v>
      </c>
    </row>
    <row r="56" spans="1:4" x14ac:dyDescent="0.25">
      <c r="A56" s="35" t="s">
        <v>33</v>
      </c>
      <c r="B56" s="35" t="s">
        <v>65</v>
      </c>
      <c r="C56" s="38">
        <v>6.0000000000000001E-3</v>
      </c>
      <c r="D56" s="37">
        <f>TRUNC(($D$36+$D$44)*$C$56,2)</f>
        <v>0</v>
      </c>
    </row>
    <row r="57" spans="1:4" x14ac:dyDescent="0.25">
      <c r="A57" s="35" t="s">
        <v>66</v>
      </c>
      <c r="B57" s="35" t="s">
        <v>67</v>
      </c>
      <c r="C57" s="38">
        <v>2E-3</v>
      </c>
      <c r="D57" s="37">
        <f>TRUNC(($D$36+$D$44)*$C$57,2)</f>
        <v>0</v>
      </c>
    </row>
    <row r="58" spans="1:4" x14ac:dyDescent="0.25">
      <c r="A58" s="35" t="s">
        <v>68</v>
      </c>
      <c r="B58" s="35" t="s">
        <v>69</v>
      </c>
      <c r="C58" s="36">
        <v>0.08</v>
      </c>
      <c r="D58" s="37">
        <f>TRUNC(($D$36+$D$44)*$C$58,2)</f>
        <v>0</v>
      </c>
    </row>
    <row r="59" spans="1:4" x14ac:dyDescent="0.25">
      <c r="A59" s="91" t="s">
        <v>29</v>
      </c>
      <c r="B59" s="92"/>
      <c r="C59" s="39">
        <f>SUM(C51:C58)</f>
        <v>0.33800000000000002</v>
      </c>
      <c r="D59" s="40">
        <f>SUM(D51:D58)</f>
        <v>0</v>
      </c>
    </row>
    <row r="60" spans="1:4" ht="30" customHeight="1" x14ac:dyDescent="0.25">
      <c r="A60" s="79" t="s">
        <v>108</v>
      </c>
      <c r="B60" s="80"/>
      <c r="C60" s="80"/>
      <c r="D60" s="80"/>
    </row>
    <row r="61" spans="1:4" ht="30" customHeight="1" x14ac:dyDescent="0.25">
      <c r="A61" s="79" t="s">
        <v>109</v>
      </c>
      <c r="B61" s="80"/>
      <c r="C61" s="80"/>
      <c r="D61" s="80"/>
    </row>
    <row r="62" spans="1:4" ht="30" customHeight="1" x14ac:dyDescent="0.25">
      <c r="A62" s="79" t="s">
        <v>110</v>
      </c>
      <c r="B62" s="80"/>
      <c r="C62" s="80"/>
      <c r="D62" s="80"/>
    </row>
    <row r="63" spans="1:4" x14ac:dyDescent="0.25">
      <c r="A63" s="70"/>
      <c r="B63" s="70"/>
      <c r="C63" s="70"/>
      <c r="D63" s="70"/>
    </row>
    <row r="64" spans="1:4" x14ac:dyDescent="0.25">
      <c r="A64" s="32" t="s">
        <v>10</v>
      </c>
      <c r="B64" s="17" t="s">
        <v>28</v>
      </c>
      <c r="C64" s="69" t="s">
        <v>52</v>
      </c>
      <c r="D64" s="69"/>
    </row>
    <row r="65" spans="1:4" x14ac:dyDescent="0.25">
      <c r="A65" s="11" t="s">
        <v>30</v>
      </c>
      <c r="B65" s="11" t="s">
        <v>34</v>
      </c>
      <c r="C65" s="93"/>
      <c r="D65" s="93"/>
    </row>
    <row r="66" spans="1:4" x14ac:dyDescent="0.25">
      <c r="A66" s="11" t="s">
        <v>31</v>
      </c>
      <c r="B66" s="11" t="s">
        <v>35</v>
      </c>
      <c r="C66" s="93"/>
      <c r="D66" s="93"/>
    </row>
    <row r="67" spans="1:4" x14ac:dyDescent="0.25">
      <c r="A67" s="11" t="s">
        <v>32</v>
      </c>
      <c r="B67" s="11" t="s">
        <v>35</v>
      </c>
      <c r="C67" s="93"/>
      <c r="D67" s="93"/>
    </row>
    <row r="68" spans="1:4" x14ac:dyDescent="0.25">
      <c r="A68" s="11" t="s">
        <v>3</v>
      </c>
      <c r="B68" s="11" t="s">
        <v>235</v>
      </c>
      <c r="C68" s="93"/>
      <c r="D68" s="93"/>
    </row>
    <row r="69" spans="1:4" x14ac:dyDescent="0.25">
      <c r="A69" s="11" t="s">
        <v>4</v>
      </c>
      <c r="B69" s="16" t="s">
        <v>237</v>
      </c>
      <c r="C69" s="94"/>
      <c r="D69" s="95"/>
    </row>
    <row r="70" spans="1:4" x14ac:dyDescent="0.25">
      <c r="A70" s="88" t="s">
        <v>29</v>
      </c>
      <c r="B70" s="89"/>
      <c r="C70" s="93">
        <f>SUM(C65:D69)</f>
        <v>0</v>
      </c>
      <c r="D70" s="93"/>
    </row>
    <row r="71" spans="1:4" ht="30" customHeight="1" x14ac:dyDescent="0.25">
      <c r="A71" s="96" t="s">
        <v>111</v>
      </c>
      <c r="B71" s="77"/>
      <c r="C71" s="77"/>
      <c r="D71" s="78"/>
    </row>
    <row r="72" spans="1:4" ht="30" customHeight="1" x14ac:dyDescent="0.25">
      <c r="A72" s="80" t="s">
        <v>112</v>
      </c>
      <c r="B72" s="80"/>
      <c r="C72" s="80"/>
      <c r="D72" s="80"/>
    </row>
    <row r="73" spans="1:4" x14ac:dyDescent="0.25">
      <c r="A73" s="70"/>
      <c r="B73" s="70"/>
      <c r="C73" s="70"/>
      <c r="D73" s="70"/>
    </row>
    <row r="74" spans="1:4" x14ac:dyDescent="0.25">
      <c r="A74" s="69" t="s">
        <v>70</v>
      </c>
      <c r="B74" s="69"/>
      <c r="C74" s="69"/>
      <c r="D74" s="69"/>
    </row>
    <row r="75" spans="1:4" ht="25.5" x14ac:dyDescent="0.25">
      <c r="A75" s="41">
        <v>2</v>
      </c>
      <c r="B75" s="19" t="s">
        <v>113</v>
      </c>
      <c r="C75" s="69" t="s">
        <v>52</v>
      </c>
      <c r="D75" s="69"/>
    </row>
    <row r="76" spans="1:4" x14ac:dyDescent="0.25">
      <c r="A76" s="15">
        <v>2.1</v>
      </c>
      <c r="B76" s="11" t="s">
        <v>121</v>
      </c>
      <c r="C76" s="93">
        <f>D44</f>
        <v>0</v>
      </c>
      <c r="D76" s="93"/>
    </row>
    <row r="77" spans="1:4" x14ac:dyDescent="0.25">
      <c r="A77" s="15">
        <v>2.2000000000000002</v>
      </c>
      <c r="B77" s="11" t="s">
        <v>27</v>
      </c>
      <c r="C77" s="93">
        <f>D59</f>
        <v>0</v>
      </c>
      <c r="D77" s="93"/>
    </row>
    <row r="78" spans="1:4" x14ac:dyDescent="0.25">
      <c r="A78" s="15">
        <v>2.2999999999999998</v>
      </c>
      <c r="B78" s="11" t="s">
        <v>28</v>
      </c>
      <c r="C78" s="93">
        <f>C70</f>
        <v>0</v>
      </c>
      <c r="D78" s="93"/>
    </row>
    <row r="79" spans="1:4" x14ac:dyDescent="0.25">
      <c r="A79" s="97" t="s">
        <v>29</v>
      </c>
      <c r="B79" s="97"/>
      <c r="C79" s="93">
        <f>SUM(C76:D78)</f>
        <v>0</v>
      </c>
      <c r="D79" s="93"/>
    </row>
    <row r="80" spans="1:4" x14ac:dyDescent="0.25">
      <c r="A80" s="98"/>
      <c r="B80" s="98"/>
      <c r="C80" s="98"/>
      <c r="D80" s="98"/>
    </row>
    <row r="81" spans="1:4" x14ac:dyDescent="0.25">
      <c r="A81" s="69" t="s">
        <v>71</v>
      </c>
      <c r="B81" s="69"/>
      <c r="C81" s="69"/>
      <c r="D81" s="69"/>
    </row>
    <row r="82" spans="1:4" x14ac:dyDescent="0.25">
      <c r="A82" s="41">
        <v>3</v>
      </c>
      <c r="B82" s="17" t="s">
        <v>72</v>
      </c>
      <c r="C82" s="42" t="s">
        <v>15</v>
      </c>
      <c r="D82" s="17" t="s">
        <v>52</v>
      </c>
    </row>
    <row r="83" spans="1:4" x14ac:dyDescent="0.25">
      <c r="A83" s="11" t="s">
        <v>30</v>
      </c>
      <c r="B83" s="11" t="s">
        <v>24</v>
      </c>
      <c r="C83" s="13">
        <f>(1/12)*5%</f>
        <v>4.1666666666666666E-3</v>
      </c>
      <c r="D83" s="14">
        <f>TRUNC(C83*$D$36,2)</f>
        <v>0</v>
      </c>
    </row>
    <row r="84" spans="1:4" x14ac:dyDescent="0.25">
      <c r="A84" s="11" t="s">
        <v>31</v>
      </c>
      <c r="B84" s="12" t="s">
        <v>26</v>
      </c>
      <c r="C84" s="13">
        <f>C83*C58</f>
        <v>3.3333333333333332E-4</v>
      </c>
      <c r="D84" s="14">
        <f>TRUNC(C84*$D$36,2)</f>
        <v>0</v>
      </c>
    </row>
    <row r="85" spans="1:4" x14ac:dyDescent="0.25">
      <c r="A85" s="11" t="s">
        <v>32</v>
      </c>
      <c r="B85" s="11" t="s">
        <v>25</v>
      </c>
      <c r="C85" s="13">
        <f>((7/30)/12)</f>
        <v>1.9444444444444445E-2</v>
      </c>
      <c r="D85" s="14">
        <f>TRUNC(C85*$D$36,2)</f>
        <v>0</v>
      </c>
    </row>
    <row r="86" spans="1:4" x14ac:dyDescent="0.25">
      <c r="A86" s="11" t="s">
        <v>4</v>
      </c>
      <c r="B86" s="12" t="s">
        <v>122</v>
      </c>
      <c r="C86" s="13">
        <f>C85*C59</f>
        <v>6.5722222222222224E-3</v>
      </c>
      <c r="D86" s="14">
        <f>TRUNC(C86*$D$36,2)</f>
        <v>0</v>
      </c>
    </row>
    <row r="87" spans="1:4" ht="25.5" x14ac:dyDescent="0.25">
      <c r="A87" s="11" t="s">
        <v>33</v>
      </c>
      <c r="B87" s="11" t="s">
        <v>123</v>
      </c>
      <c r="C87" s="13">
        <v>0.04</v>
      </c>
      <c r="D87" s="14">
        <f>TRUNC(C87*$D$36,2)</f>
        <v>0</v>
      </c>
    </row>
    <row r="88" spans="1:4" x14ac:dyDescent="0.25">
      <c r="A88" s="97" t="s">
        <v>29</v>
      </c>
      <c r="B88" s="97"/>
      <c r="C88" s="13">
        <f>SUM(C83:C87)</f>
        <v>7.0516666666666672E-2</v>
      </c>
      <c r="D88" s="14">
        <f>SUM(D83:D87)</f>
        <v>0</v>
      </c>
    </row>
    <row r="89" spans="1:4" ht="45" customHeight="1" x14ac:dyDescent="0.25">
      <c r="A89" s="80" t="s">
        <v>114</v>
      </c>
      <c r="B89" s="80"/>
      <c r="C89" s="80"/>
      <c r="D89" s="80"/>
    </row>
    <row r="90" spans="1:4" x14ac:dyDescent="0.25">
      <c r="A90" s="70"/>
      <c r="B90" s="70"/>
      <c r="C90" s="70"/>
      <c r="D90" s="70"/>
    </row>
    <row r="91" spans="1:4" x14ac:dyDescent="0.25">
      <c r="A91" s="69" t="s">
        <v>0</v>
      </c>
      <c r="B91" s="69"/>
      <c r="C91" s="69"/>
      <c r="D91" s="69"/>
    </row>
    <row r="92" spans="1:4" x14ac:dyDescent="0.25">
      <c r="A92" s="69" t="s">
        <v>73</v>
      </c>
      <c r="B92" s="69"/>
      <c r="C92" s="69"/>
      <c r="D92" s="69"/>
    </row>
    <row r="93" spans="1:4" x14ac:dyDescent="0.25">
      <c r="A93" s="32" t="s">
        <v>11</v>
      </c>
      <c r="B93" s="17" t="s">
        <v>74</v>
      </c>
      <c r="C93" s="42" t="s">
        <v>15</v>
      </c>
      <c r="D93" s="42" t="s">
        <v>52</v>
      </c>
    </row>
    <row r="94" spans="1:4" x14ac:dyDescent="0.25">
      <c r="A94" s="11" t="s">
        <v>30</v>
      </c>
      <c r="B94" s="11" t="s">
        <v>75</v>
      </c>
      <c r="C94" s="13">
        <f>(1/12/12)+(1/12/12)+(1/12/12/3)</f>
        <v>1.6203703703703703E-2</v>
      </c>
      <c r="D94" s="14">
        <f>TRUNC(($D$36)*$C$94,2)</f>
        <v>0</v>
      </c>
    </row>
    <row r="95" spans="1:4" x14ac:dyDescent="0.25">
      <c r="A95" s="43" t="s">
        <v>31</v>
      </c>
      <c r="B95" s="43" t="s">
        <v>74</v>
      </c>
      <c r="C95" s="13">
        <f>((1/30))/12</f>
        <v>2.7777777777777779E-3</v>
      </c>
      <c r="D95" s="14">
        <f t="shared" ref="D95:D99" si="0">TRUNC(($D$36)*C95,2)</f>
        <v>0</v>
      </c>
    </row>
    <row r="96" spans="1:4" x14ac:dyDescent="0.25">
      <c r="A96" s="43" t="s">
        <v>32</v>
      </c>
      <c r="B96" s="43" t="s">
        <v>76</v>
      </c>
      <c r="C96" s="13">
        <f>((5/30)/12)*1.5%</f>
        <v>2.0833333333333332E-4</v>
      </c>
      <c r="D96" s="14">
        <f t="shared" si="0"/>
        <v>0</v>
      </c>
    </row>
    <row r="97" spans="1:4" x14ac:dyDescent="0.25">
      <c r="A97" s="43" t="s">
        <v>3</v>
      </c>
      <c r="B97" s="43" t="s">
        <v>77</v>
      </c>
      <c r="C97" s="13">
        <f>((15/30)/12)*8%</f>
        <v>3.3333333333333331E-3</v>
      </c>
      <c r="D97" s="14">
        <f t="shared" si="0"/>
        <v>0</v>
      </c>
    </row>
    <row r="98" spans="1:4" x14ac:dyDescent="0.25">
      <c r="A98" s="43" t="s">
        <v>4</v>
      </c>
      <c r="B98" s="43" t="s">
        <v>78</v>
      </c>
      <c r="C98" s="13">
        <f>(((4*8.33%)+(4*2.78%))/12)*2%</f>
        <v>7.4066666666666671E-4</v>
      </c>
      <c r="D98" s="14">
        <f t="shared" si="0"/>
        <v>0</v>
      </c>
    </row>
    <row r="99" spans="1:4" x14ac:dyDescent="0.25">
      <c r="A99" s="43" t="s">
        <v>33</v>
      </c>
      <c r="B99" s="43" t="s">
        <v>16</v>
      </c>
      <c r="C99" s="13">
        <v>0</v>
      </c>
      <c r="D99" s="14">
        <f t="shared" si="0"/>
        <v>0</v>
      </c>
    </row>
    <row r="100" spans="1:4" x14ac:dyDescent="0.25">
      <c r="A100" s="99" t="s">
        <v>29</v>
      </c>
      <c r="B100" s="99"/>
      <c r="C100" s="13">
        <f>SUM(C94:C99)</f>
        <v>2.3263814814814817E-2</v>
      </c>
      <c r="D100" s="14">
        <f>SUM(D94:D99)</f>
        <v>0</v>
      </c>
    </row>
    <row r="101" spans="1:4" x14ac:dyDescent="0.25">
      <c r="A101" s="100"/>
      <c r="B101" s="100"/>
      <c r="C101" s="100"/>
      <c r="D101" s="100"/>
    </row>
    <row r="102" spans="1:4" x14ac:dyDescent="0.25">
      <c r="A102" s="69" t="s">
        <v>79</v>
      </c>
      <c r="B102" s="69"/>
      <c r="C102" s="69"/>
      <c r="D102" s="69"/>
    </row>
    <row r="103" spans="1:4" x14ac:dyDescent="0.25">
      <c r="A103" s="32" t="s">
        <v>12</v>
      </c>
      <c r="B103" s="17" t="s">
        <v>80</v>
      </c>
      <c r="C103" s="42" t="s">
        <v>15</v>
      </c>
      <c r="D103" s="42" t="s">
        <v>52</v>
      </c>
    </row>
    <row r="104" spans="1:4" x14ac:dyDescent="0.25">
      <c r="A104" s="11" t="s">
        <v>30</v>
      </c>
      <c r="B104" s="11" t="s">
        <v>81</v>
      </c>
      <c r="C104" s="13">
        <v>0</v>
      </c>
      <c r="D104" s="14">
        <v>0</v>
      </c>
    </row>
    <row r="105" spans="1:4" x14ac:dyDescent="0.25">
      <c r="A105" s="97" t="s">
        <v>29</v>
      </c>
      <c r="B105" s="97"/>
      <c r="C105" s="13">
        <f>C104</f>
        <v>0</v>
      </c>
      <c r="D105" s="14">
        <f>D104</f>
        <v>0</v>
      </c>
    </row>
    <row r="106" spans="1:4" x14ac:dyDescent="0.25">
      <c r="A106" s="72"/>
      <c r="B106" s="72"/>
      <c r="C106" s="72"/>
      <c r="D106" s="72"/>
    </row>
    <row r="107" spans="1:4" x14ac:dyDescent="0.25">
      <c r="A107" s="69" t="s">
        <v>82</v>
      </c>
      <c r="B107" s="69"/>
      <c r="C107" s="69"/>
      <c r="D107" s="69"/>
    </row>
    <row r="108" spans="1:4" x14ac:dyDescent="0.25">
      <c r="A108" s="41">
        <v>4</v>
      </c>
      <c r="B108" s="17" t="s">
        <v>83</v>
      </c>
      <c r="C108" s="42" t="s">
        <v>15</v>
      </c>
      <c r="D108" s="42" t="s">
        <v>52</v>
      </c>
    </row>
    <row r="109" spans="1:4" x14ac:dyDescent="0.25">
      <c r="A109" s="15">
        <v>4.0999999999999996</v>
      </c>
      <c r="B109" s="11" t="s">
        <v>74</v>
      </c>
      <c r="C109" s="13">
        <f>C100</f>
        <v>2.3263814814814817E-2</v>
      </c>
      <c r="D109" s="14">
        <f>D100</f>
        <v>0</v>
      </c>
    </row>
    <row r="110" spans="1:4" x14ac:dyDescent="0.25">
      <c r="A110" s="15">
        <v>4.2</v>
      </c>
      <c r="B110" s="11" t="s">
        <v>80</v>
      </c>
      <c r="C110" s="13">
        <f>C105</f>
        <v>0</v>
      </c>
      <c r="D110" s="14">
        <f>D105</f>
        <v>0</v>
      </c>
    </row>
    <row r="111" spans="1:4" x14ac:dyDescent="0.25">
      <c r="A111" s="97" t="s">
        <v>29</v>
      </c>
      <c r="B111" s="97"/>
      <c r="C111" s="13">
        <f>SUM(C109:C110)</f>
        <v>2.3263814814814817E-2</v>
      </c>
      <c r="D111" s="14">
        <f>SUM(D109:D110)</f>
        <v>0</v>
      </c>
    </row>
    <row r="112" spans="1:4" x14ac:dyDescent="0.25">
      <c r="A112" s="72"/>
      <c r="B112" s="72"/>
      <c r="C112" s="72"/>
      <c r="D112" s="72"/>
    </row>
    <row r="113" spans="1:7" x14ac:dyDescent="0.25">
      <c r="A113" s="69" t="s">
        <v>84</v>
      </c>
      <c r="B113" s="69"/>
      <c r="C113" s="69"/>
      <c r="D113" s="69"/>
    </row>
    <row r="114" spans="1:7" x14ac:dyDescent="0.25">
      <c r="A114" s="41">
        <v>5</v>
      </c>
      <c r="B114" s="17" t="s">
        <v>85</v>
      </c>
      <c r="C114" s="42" t="s">
        <v>15</v>
      </c>
      <c r="D114" s="42" t="s">
        <v>52</v>
      </c>
    </row>
    <row r="115" spans="1:7" x14ac:dyDescent="0.25">
      <c r="A115" s="11" t="s">
        <v>30</v>
      </c>
      <c r="B115" s="11" t="s">
        <v>246</v>
      </c>
      <c r="C115" s="13" t="e">
        <f>D115/$D$36</f>
        <v>#DIV/0!</v>
      </c>
      <c r="D115" s="14">
        <f>UNIFORMES!E10</f>
        <v>0</v>
      </c>
    </row>
    <row r="116" spans="1:7" x14ac:dyDescent="0.25">
      <c r="A116" s="11" t="s">
        <v>31</v>
      </c>
      <c r="B116" s="11" t="s">
        <v>248</v>
      </c>
      <c r="C116" s="13" t="e">
        <f t="shared" ref="C116:C118" si="1">D116/$D$36</f>
        <v>#DIV/0!</v>
      </c>
      <c r="D116" s="14">
        <v>0</v>
      </c>
      <c r="G116" s="9"/>
    </row>
    <row r="117" spans="1:7" x14ac:dyDescent="0.25">
      <c r="A117" s="11" t="s">
        <v>32</v>
      </c>
      <c r="B117" s="11" t="s">
        <v>247</v>
      </c>
      <c r="C117" s="13" t="e">
        <f t="shared" si="1"/>
        <v>#DIV/0!</v>
      </c>
      <c r="D117" s="14">
        <v>0</v>
      </c>
      <c r="G117" s="9"/>
    </row>
    <row r="118" spans="1:7" x14ac:dyDescent="0.25">
      <c r="A118" s="11" t="s">
        <v>3</v>
      </c>
      <c r="B118" s="11" t="s">
        <v>7</v>
      </c>
      <c r="C118" s="13" t="e">
        <f t="shared" si="1"/>
        <v>#DIV/0!</v>
      </c>
      <c r="D118" s="14">
        <v>0</v>
      </c>
      <c r="G118" s="9"/>
    </row>
    <row r="119" spans="1:7" x14ac:dyDescent="0.25">
      <c r="A119" s="97" t="s">
        <v>29</v>
      </c>
      <c r="B119" s="97"/>
      <c r="C119" s="13" t="e">
        <f>SUM(C115:C118)</f>
        <v>#DIV/0!</v>
      </c>
      <c r="D119" s="14">
        <f>SUM(D115:D118)</f>
        <v>0</v>
      </c>
      <c r="G119" s="9"/>
    </row>
    <row r="120" spans="1:7" x14ac:dyDescent="0.25">
      <c r="A120" s="80" t="s">
        <v>115</v>
      </c>
      <c r="B120" s="80"/>
      <c r="C120" s="80"/>
      <c r="D120" s="80"/>
    </row>
    <row r="121" spans="1:7" x14ac:dyDescent="0.25">
      <c r="A121" s="70"/>
      <c r="B121" s="70"/>
      <c r="C121" s="70"/>
      <c r="D121" s="70"/>
    </row>
    <row r="122" spans="1:7" x14ac:dyDescent="0.25">
      <c r="A122" s="101" t="s">
        <v>86</v>
      </c>
      <c r="B122" s="101"/>
      <c r="C122" s="101"/>
      <c r="D122" s="101"/>
      <c r="E122" s="10"/>
      <c r="F122" s="9"/>
    </row>
    <row r="123" spans="1:7" x14ac:dyDescent="0.25">
      <c r="A123" s="44">
        <v>6</v>
      </c>
      <c r="B123" s="45" t="s">
        <v>87</v>
      </c>
      <c r="C123" s="45" t="s">
        <v>15</v>
      </c>
      <c r="D123" s="45" t="s">
        <v>88</v>
      </c>
    </row>
    <row r="124" spans="1:7" x14ac:dyDescent="0.25">
      <c r="A124" s="35" t="s">
        <v>30</v>
      </c>
      <c r="B124" s="35" t="s">
        <v>89</v>
      </c>
      <c r="C124" s="38"/>
      <c r="D124" s="37">
        <f>TRUNC(((C124)*C141),2)</f>
        <v>0</v>
      </c>
    </row>
    <row r="125" spans="1:7" x14ac:dyDescent="0.25">
      <c r="A125" s="35" t="s">
        <v>31</v>
      </c>
      <c r="B125" s="35" t="s">
        <v>90</v>
      </c>
      <c r="C125" s="38"/>
      <c r="D125" s="37">
        <f>TRUNC(((C125)*(C141+D124)),2)</f>
        <v>0</v>
      </c>
    </row>
    <row r="126" spans="1:7" x14ac:dyDescent="0.25">
      <c r="A126" s="35" t="s">
        <v>32</v>
      </c>
      <c r="B126" s="102" t="s">
        <v>91</v>
      </c>
      <c r="C126" s="103"/>
      <c r="D126" s="104"/>
    </row>
    <row r="127" spans="1:7" x14ac:dyDescent="0.25">
      <c r="A127" s="46"/>
      <c r="B127" s="35" t="s">
        <v>92</v>
      </c>
      <c r="C127" s="47">
        <v>7.5999999999999998E-2</v>
      </c>
      <c r="D127" s="37">
        <f>TRUNC(C127*((C141+D124+D125)/(1-C130)),2)</f>
        <v>0</v>
      </c>
    </row>
    <row r="128" spans="1:7" x14ac:dyDescent="0.25">
      <c r="A128" s="46"/>
      <c r="B128" s="35" t="s">
        <v>17</v>
      </c>
      <c r="C128" s="47">
        <v>1.6500000000000001E-2</v>
      </c>
      <c r="D128" s="37">
        <f>TRUNC(C128*((C141+D124+D125)/(1-C130)),2)</f>
        <v>0</v>
      </c>
    </row>
    <row r="129" spans="1:8" x14ac:dyDescent="0.25">
      <c r="A129" s="46"/>
      <c r="B129" s="35" t="s">
        <v>18</v>
      </c>
      <c r="C129" s="38">
        <v>0.03</v>
      </c>
      <c r="D129" s="37">
        <f>TRUNC(C129*((C141+D124+D125)/(1-C130)),2)</f>
        <v>0</v>
      </c>
    </row>
    <row r="130" spans="1:8" x14ac:dyDescent="0.25">
      <c r="A130" s="49"/>
      <c r="B130" s="48" t="s">
        <v>124</v>
      </c>
      <c r="C130" s="39">
        <f>SUM(C127:C129)</f>
        <v>0.1225</v>
      </c>
      <c r="D130" s="40"/>
    </row>
    <row r="131" spans="1:8" x14ac:dyDescent="0.25">
      <c r="A131" s="105" t="s">
        <v>125</v>
      </c>
      <c r="B131" s="106"/>
      <c r="C131" s="39">
        <f>SUM(C124:C129)</f>
        <v>0.1225</v>
      </c>
      <c r="D131" s="40">
        <f>SUM(D124:D129)</f>
        <v>0</v>
      </c>
    </row>
    <row r="132" spans="1:8" x14ac:dyDescent="0.25">
      <c r="A132" s="80" t="s">
        <v>116</v>
      </c>
      <c r="B132" s="80"/>
      <c r="C132" s="80"/>
      <c r="D132" s="80"/>
    </row>
    <row r="133" spans="1:8" ht="30" customHeight="1" x14ac:dyDescent="0.25">
      <c r="A133" s="80" t="s">
        <v>117</v>
      </c>
      <c r="B133" s="80"/>
      <c r="C133" s="80"/>
      <c r="D133" s="80"/>
    </row>
    <row r="134" spans="1:8" x14ac:dyDescent="0.25">
      <c r="A134" s="70"/>
      <c r="B134" s="70"/>
      <c r="C134" s="70"/>
      <c r="D134" s="70"/>
    </row>
    <row r="135" spans="1:8" ht="30" customHeight="1" x14ac:dyDescent="0.25">
      <c r="A135" s="68" t="s">
        <v>118</v>
      </c>
      <c r="B135" s="68"/>
      <c r="C135" s="69" t="s">
        <v>52</v>
      </c>
      <c r="D135" s="69"/>
      <c r="E135" s="2"/>
      <c r="G135" s="4"/>
    </row>
    <row r="136" spans="1:8" x14ac:dyDescent="0.25">
      <c r="A136" s="17" t="s">
        <v>30</v>
      </c>
      <c r="B136" s="23" t="s">
        <v>93</v>
      </c>
      <c r="C136" s="93">
        <f>D36</f>
        <v>0</v>
      </c>
      <c r="D136" s="93"/>
      <c r="E136" s="6"/>
      <c r="G136" s="2"/>
    </row>
    <row r="137" spans="1:8" x14ac:dyDescent="0.25">
      <c r="A137" s="17" t="s">
        <v>31</v>
      </c>
      <c r="B137" s="23" t="s">
        <v>119</v>
      </c>
      <c r="C137" s="93">
        <f>C79</f>
        <v>0</v>
      </c>
      <c r="D137" s="93"/>
      <c r="E137" s="2"/>
      <c r="G137" s="2"/>
    </row>
    <row r="138" spans="1:8" x14ac:dyDescent="0.25">
      <c r="A138" s="17" t="s">
        <v>32</v>
      </c>
      <c r="B138" s="23" t="s">
        <v>94</v>
      </c>
      <c r="C138" s="93">
        <f>D88</f>
        <v>0</v>
      </c>
      <c r="D138" s="93"/>
      <c r="E138" s="6"/>
      <c r="G138" s="2"/>
    </row>
    <row r="139" spans="1:8" x14ac:dyDescent="0.25">
      <c r="A139" s="17" t="s">
        <v>3</v>
      </c>
      <c r="B139" s="23" t="s">
        <v>120</v>
      </c>
      <c r="C139" s="93">
        <f>D111</f>
        <v>0</v>
      </c>
      <c r="D139" s="93"/>
      <c r="E139" s="2"/>
      <c r="G139" s="2"/>
    </row>
    <row r="140" spans="1:8" x14ac:dyDescent="0.25">
      <c r="A140" s="17" t="s">
        <v>4</v>
      </c>
      <c r="B140" s="23" t="s">
        <v>95</v>
      </c>
      <c r="C140" s="93">
        <f>D119</f>
        <v>0</v>
      </c>
      <c r="D140" s="93"/>
      <c r="E140" s="6"/>
      <c r="G140" s="2"/>
    </row>
    <row r="141" spans="1:8" x14ac:dyDescent="0.25">
      <c r="A141" s="97" t="s">
        <v>96</v>
      </c>
      <c r="B141" s="97"/>
      <c r="C141" s="108">
        <f>SUM(C136:D140)</f>
        <v>0</v>
      </c>
      <c r="D141" s="108"/>
      <c r="E141" s="4"/>
      <c r="F141" s="2"/>
      <c r="G141" s="2"/>
    </row>
    <row r="142" spans="1:8" x14ac:dyDescent="0.25">
      <c r="A142" s="17" t="s">
        <v>33</v>
      </c>
      <c r="B142" s="23" t="s">
        <v>97</v>
      </c>
      <c r="C142" s="107">
        <f>D131</f>
        <v>0</v>
      </c>
      <c r="D142" s="107"/>
      <c r="E142" s="6"/>
      <c r="F142" s="2"/>
      <c r="G142" s="2"/>
    </row>
    <row r="143" spans="1:8" x14ac:dyDescent="0.25">
      <c r="A143" s="97" t="s">
        <v>98</v>
      </c>
      <c r="B143" s="97"/>
      <c r="C143" s="108">
        <f>SUM(C141:D142)</f>
        <v>0</v>
      </c>
      <c r="D143" s="108"/>
      <c r="E143" s="8"/>
      <c r="F143" s="7"/>
      <c r="G143" s="2"/>
    </row>
    <row r="144" spans="1:8" x14ac:dyDescent="0.25">
      <c r="G144" s="4"/>
      <c r="H144" s="1"/>
    </row>
    <row r="145" spans="1:11" x14ac:dyDescent="0.25">
      <c r="G145" s="4"/>
      <c r="H145" s="4"/>
      <c r="I145" s="4"/>
      <c r="J145" s="4"/>
      <c r="K145" s="4"/>
    </row>
    <row r="146" spans="1:11" x14ac:dyDescent="0.25">
      <c r="G146" s="4"/>
      <c r="H146" s="4"/>
      <c r="I146" s="4"/>
    </row>
    <row r="147" spans="1:11" x14ac:dyDescent="0.25">
      <c r="H147" s="4"/>
      <c r="I147" s="4"/>
    </row>
    <row r="148" spans="1:11" x14ac:dyDescent="0.25">
      <c r="H148" s="2"/>
      <c r="I148" s="2"/>
    </row>
    <row r="149" spans="1:11" x14ac:dyDescent="0.25">
      <c r="H149" s="2"/>
      <c r="I149" s="2"/>
    </row>
    <row r="150" spans="1:11" x14ac:dyDescent="0.25">
      <c r="H150" s="2"/>
      <c r="I150" s="2"/>
    </row>
    <row r="151" spans="1:11" x14ac:dyDescent="0.25">
      <c r="G151" s="2"/>
      <c r="H151" s="2"/>
      <c r="I151" s="2"/>
      <c r="J151" s="2"/>
      <c r="K151" s="2"/>
    </row>
    <row r="152" spans="1:1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x14ac:dyDescent="0.25">
      <c r="A153" s="5"/>
      <c r="B153" s="5"/>
      <c r="C153" s="5"/>
      <c r="D153" s="5"/>
    </row>
    <row r="154" spans="1:11" x14ac:dyDescent="0.25">
      <c r="A154" s="5"/>
      <c r="B154" s="5"/>
      <c r="C154" s="5"/>
      <c r="D154" s="5"/>
    </row>
    <row r="155" spans="1:11" x14ac:dyDescent="0.25">
      <c r="A155" s="5"/>
      <c r="B155" s="5"/>
      <c r="C155" s="5"/>
    </row>
    <row r="156" spans="1:11" x14ac:dyDescent="0.25">
      <c r="A156" s="5"/>
      <c r="B156" s="5"/>
      <c r="C156" s="5"/>
    </row>
    <row r="157" spans="1:11" x14ac:dyDescent="0.25">
      <c r="B157" s="5"/>
      <c r="C157" s="5"/>
    </row>
    <row r="158" spans="1:11" x14ac:dyDescent="0.25">
      <c r="B158" s="5"/>
      <c r="C158" s="5"/>
    </row>
    <row r="159" spans="1:11" x14ac:dyDescent="0.25">
      <c r="B159" s="5"/>
      <c r="C159" s="5"/>
    </row>
    <row r="160" spans="1:11" x14ac:dyDescent="0.25">
      <c r="B160" s="5"/>
      <c r="C160" s="5"/>
    </row>
    <row r="161" spans="1:3" x14ac:dyDescent="0.25">
      <c r="B161" s="5"/>
      <c r="C161" s="5"/>
    </row>
    <row r="162" spans="1:3" x14ac:dyDescent="0.25">
      <c r="B162" s="5"/>
      <c r="C162" s="5"/>
    </row>
    <row r="163" spans="1:3" x14ac:dyDescent="0.25">
      <c r="B163" s="5"/>
      <c r="C163" s="5"/>
    </row>
    <row r="164" spans="1:3" x14ac:dyDescent="0.25">
      <c r="B164" s="5"/>
      <c r="C164" s="5"/>
    </row>
    <row r="165" spans="1:3" x14ac:dyDescent="0.25">
      <c r="B165" s="5"/>
      <c r="C165" s="5"/>
    </row>
    <row r="166" spans="1:3" x14ac:dyDescent="0.25">
      <c r="B166" s="5"/>
      <c r="C166" s="5"/>
    </row>
    <row r="167" spans="1:3" x14ac:dyDescent="0.25">
      <c r="B167" s="5"/>
      <c r="C167" s="5"/>
    </row>
    <row r="168" spans="1:3" x14ac:dyDescent="0.25">
      <c r="A168" s="5"/>
      <c r="B168" s="5"/>
      <c r="C168" s="5"/>
    </row>
    <row r="169" spans="1:3" x14ac:dyDescent="0.25">
      <c r="A169" s="5"/>
      <c r="B169" s="5"/>
      <c r="C169" s="5"/>
    </row>
    <row r="170" spans="1:3" x14ac:dyDescent="0.25">
      <c r="A170" s="5"/>
      <c r="B170" s="5"/>
      <c r="C170" s="5"/>
    </row>
    <row r="171" spans="1:3" x14ac:dyDescent="0.25">
      <c r="B171" s="5"/>
      <c r="C171" s="5"/>
    </row>
    <row r="172" spans="1:3" x14ac:dyDescent="0.25">
      <c r="B172" s="5"/>
      <c r="C172" s="5"/>
    </row>
    <row r="173" spans="1:3" x14ac:dyDescent="0.25">
      <c r="B173" s="5"/>
      <c r="C173" s="5"/>
    </row>
    <row r="174" spans="1:3" x14ac:dyDescent="0.25">
      <c r="B174" s="5"/>
      <c r="C174" s="5"/>
    </row>
    <row r="175" spans="1:3" x14ac:dyDescent="0.25">
      <c r="B175" s="5"/>
      <c r="C175" s="5"/>
    </row>
    <row r="176" spans="1:3" x14ac:dyDescent="0.25">
      <c r="B176" s="5"/>
      <c r="C176" s="5"/>
    </row>
    <row r="177" spans="2:3" x14ac:dyDescent="0.25">
      <c r="B177" s="5"/>
      <c r="C177" s="5"/>
    </row>
    <row r="178" spans="2:3" x14ac:dyDescent="0.25">
      <c r="B178" s="5"/>
      <c r="C178" s="5"/>
    </row>
    <row r="179" spans="2:3" x14ac:dyDescent="0.25">
      <c r="B179" s="5"/>
      <c r="C179" s="5"/>
    </row>
    <row r="180" spans="2:3" x14ac:dyDescent="0.25">
      <c r="B180" s="5"/>
      <c r="C180" s="5"/>
    </row>
    <row r="181" spans="2:3" x14ac:dyDescent="0.25">
      <c r="B181" s="5"/>
      <c r="C181" s="5"/>
    </row>
  </sheetData>
  <mergeCells count="99">
    <mergeCell ref="C6:D6"/>
    <mergeCell ref="A1:D1"/>
    <mergeCell ref="A2:D2"/>
    <mergeCell ref="A3:D3"/>
    <mergeCell ref="C4:D4"/>
    <mergeCell ref="C5:D5"/>
    <mergeCell ref="A18:D18"/>
    <mergeCell ref="C7:D7"/>
    <mergeCell ref="C8:D8"/>
    <mergeCell ref="A9:D9"/>
    <mergeCell ref="A10:D10"/>
    <mergeCell ref="C11:D11"/>
    <mergeCell ref="C12:D12"/>
    <mergeCell ref="C13:D13"/>
    <mergeCell ref="C14:D14"/>
    <mergeCell ref="A15:D15"/>
    <mergeCell ref="A16:D16"/>
    <mergeCell ref="A17:D17"/>
    <mergeCell ref="A37:D37"/>
    <mergeCell ref="A19:D19"/>
    <mergeCell ref="C20:D20"/>
    <mergeCell ref="C21:D21"/>
    <mergeCell ref="C22:D22"/>
    <mergeCell ref="C23:D23"/>
    <mergeCell ref="C24:D24"/>
    <mergeCell ref="A25:D25"/>
    <mergeCell ref="A26:D26"/>
    <mergeCell ref="A27:D27"/>
    <mergeCell ref="A28:D28"/>
    <mergeCell ref="A36:B36"/>
    <mergeCell ref="A61:D61"/>
    <mergeCell ref="A38:D38"/>
    <mergeCell ref="A39:D39"/>
    <mergeCell ref="A40:D40"/>
    <mergeCell ref="A44:B44"/>
    <mergeCell ref="A45:D45"/>
    <mergeCell ref="A46:D46"/>
    <mergeCell ref="A47:D47"/>
    <mergeCell ref="A48:D48"/>
    <mergeCell ref="A49:D49"/>
    <mergeCell ref="A59:B59"/>
    <mergeCell ref="A60:D60"/>
    <mergeCell ref="A72:D72"/>
    <mergeCell ref="A62:D62"/>
    <mergeCell ref="A63:D63"/>
    <mergeCell ref="C64:D64"/>
    <mergeCell ref="C65:D65"/>
    <mergeCell ref="C66:D66"/>
    <mergeCell ref="C67:D67"/>
    <mergeCell ref="C68:D68"/>
    <mergeCell ref="C69:D69"/>
    <mergeCell ref="A70:B70"/>
    <mergeCell ref="C70:D70"/>
    <mergeCell ref="A71:D71"/>
    <mergeCell ref="A89:D89"/>
    <mergeCell ref="A73:D73"/>
    <mergeCell ref="A74:D74"/>
    <mergeCell ref="C75:D75"/>
    <mergeCell ref="C76:D76"/>
    <mergeCell ref="C77:D77"/>
    <mergeCell ref="C78:D78"/>
    <mergeCell ref="A79:B79"/>
    <mergeCell ref="C79:D79"/>
    <mergeCell ref="A80:D80"/>
    <mergeCell ref="A81:D81"/>
    <mergeCell ref="A88:B88"/>
    <mergeCell ref="A113:D113"/>
    <mergeCell ref="A90:D90"/>
    <mergeCell ref="A91:D91"/>
    <mergeCell ref="A92:D92"/>
    <mergeCell ref="A100:B100"/>
    <mergeCell ref="A101:D101"/>
    <mergeCell ref="A102:D102"/>
    <mergeCell ref="A105:B105"/>
    <mergeCell ref="A106:D106"/>
    <mergeCell ref="A107:D107"/>
    <mergeCell ref="A111:B111"/>
    <mergeCell ref="A112:D112"/>
    <mergeCell ref="C136:D136"/>
    <mergeCell ref="A119:B119"/>
    <mergeCell ref="A120:D120"/>
    <mergeCell ref="A121:D121"/>
    <mergeCell ref="A122:D122"/>
    <mergeCell ref="B126:D126"/>
    <mergeCell ref="A131:B131"/>
    <mergeCell ref="A132:D132"/>
    <mergeCell ref="A133:D133"/>
    <mergeCell ref="A134:D134"/>
    <mergeCell ref="A135:B135"/>
    <mergeCell ref="C135:D135"/>
    <mergeCell ref="C142:D142"/>
    <mergeCell ref="A143:B143"/>
    <mergeCell ref="C143:D143"/>
    <mergeCell ref="C137:D137"/>
    <mergeCell ref="C138:D138"/>
    <mergeCell ref="C139:D139"/>
    <mergeCell ref="C140:D140"/>
    <mergeCell ref="A141:B141"/>
    <mergeCell ref="C141:D141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B5300-334A-4A0E-924E-9F257BB52928}">
  <dimension ref="B2:E10"/>
  <sheetViews>
    <sheetView showGridLines="0" tabSelected="1" workbookViewId="0">
      <selection activeCell="H13" sqref="H13"/>
    </sheetView>
  </sheetViews>
  <sheetFormatPr defaultRowHeight="15" x14ac:dyDescent="0.25"/>
  <cols>
    <col min="2" max="2" width="32.42578125" customWidth="1"/>
    <col min="3" max="3" width="14.28515625" customWidth="1"/>
    <col min="4" max="4" width="15.42578125" bestFit="1" customWidth="1"/>
    <col min="5" max="5" width="12.28515625" bestFit="1" customWidth="1"/>
  </cols>
  <sheetData>
    <row r="2" spans="2:5" ht="15.75" thickBot="1" x14ac:dyDescent="0.3">
      <c r="B2" s="109" t="s">
        <v>242</v>
      </c>
      <c r="C2" s="110"/>
      <c r="D2" s="110"/>
      <c r="E2" s="111"/>
    </row>
    <row r="4" spans="2:5" ht="15.75" thickBot="1" x14ac:dyDescent="0.3"/>
    <row r="5" spans="2:5" x14ac:dyDescent="0.25">
      <c r="B5" s="115" t="s">
        <v>169</v>
      </c>
      <c r="C5" s="116"/>
      <c r="D5" s="116"/>
      <c r="E5" s="117"/>
    </row>
    <row r="6" spans="2:5" ht="30" x14ac:dyDescent="0.25">
      <c r="B6" s="59" t="s">
        <v>19</v>
      </c>
      <c r="C6" s="60" t="s">
        <v>241</v>
      </c>
      <c r="D6" s="61" t="s">
        <v>20</v>
      </c>
      <c r="E6" s="62" t="s">
        <v>238</v>
      </c>
    </row>
    <row r="7" spans="2:5" ht="30" x14ac:dyDescent="0.25">
      <c r="B7" s="57" t="s">
        <v>243</v>
      </c>
      <c r="C7" s="50">
        <v>4</v>
      </c>
      <c r="D7" s="56"/>
      <c r="E7" s="58">
        <f>C7*D7</f>
        <v>0</v>
      </c>
    </row>
    <row r="8" spans="2:5" ht="30" x14ac:dyDescent="0.25">
      <c r="B8" s="57" t="s">
        <v>244</v>
      </c>
      <c r="C8" s="50">
        <v>4</v>
      </c>
      <c r="D8" s="56"/>
      <c r="E8" s="58">
        <f t="shared" ref="E8:E9" si="0">C8*D8</f>
        <v>0</v>
      </c>
    </row>
    <row r="9" spans="2:5" ht="30.75" thickBot="1" x14ac:dyDescent="0.3">
      <c r="B9" s="64" t="s">
        <v>245</v>
      </c>
      <c r="C9" s="65">
        <v>2</v>
      </c>
      <c r="D9" s="66"/>
      <c r="E9" s="67">
        <f t="shared" si="0"/>
        <v>0</v>
      </c>
    </row>
    <row r="10" spans="2:5" ht="15.75" thickBot="1" x14ac:dyDescent="0.3">
      <c r="B10" s="112" t="s">
        <v>240</v>
      </c>
      <c r="C10" s="113"/>
      <c r="D10" s="114"/>
      <c r="E10" s="63">
        <f>SUM(E7:E9)/12</f>
        <v>0</v>
      </c>
    </row>
  </sheetData>
  <mergeCells count="3">
    <mergeCell ref="B2:E2"/>
    <mergeCell ref="B10:D10"/>
    <mergeCell ref="B5:E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23620-4B0A-4918-812B-8536F2B1DF30}">
  <dimension ref="C3:E62"/>
  <sheetViews>
    <sheetView workbookViewId="0">
      <selection activeCell="E13" sqref="E13"/>
    </sheetView>
  </sheetViews>
  <sheetFormatPr defaultRowHeight="15" x14ac:dyDescent="0.25"/>
  <cols>
    <col min="4" max="4" width="39" bestFit="1" customWidth="1"/>
  </cols>
  <sheetData>
    <row r="3" spans="3:5" x14ac:dyDescent="0.25">
      <c r="C3" s="54"/>
      <c r="D3" s="52" t="s">
        <v>127</v>
      </c>
      <c r="E3" s="51" t="s">
        <v>128</v>
      </c>
    </row>
    <row r="4" spans="3:5" x14ac:dyDescent="0.25">
      <c r="C4" s="55"/>
      <c r="D4" s="53" t="s">
        <v>129</v>
      </c>
      <c r="E4" s="50" t="s">
        <v>186</v>
      </c>
    </row>
    <row r="5" spans="3:5" x14ac:dyDescent="0.25">
      <c r="C5" s="55"/>
      <c r="D5" s="53" t="s">
        <v>130</v>
      </c>
      <c r="E5" s="50" t="s">
        <v>187</v>
      </c>
    </row>
    <row r="6" spans="3:5" x14ac:dyDescent="0.25">
      <c r="C6" s="55"/>
      <c r="D6" s="53" t="s">
        <v>131</v>
      </c>
      <c r="E6" s="50" t="s">
        <v>188</v>
      </c>
    </row>
    <row r="7" spans="3:5" x14ac:dyDescent="0.25">
      <c r="C7" s="55"/>
      <c r="D7" s="53" t="s">
        <v>184</v>
      </c>
      <c r="E7" s="50" t="s">
        <v>231</v>
      </c>
    </row>
    <row r="8" spans="3:5" x14ac:dyDescent="0.25">
      <c r="C8" s="55"/>
      <c r="D8" s="53" t="s">
        <v>234</v>
      </c>
      <c r="E8" s="50" t="s">
        <v>189</v>
      </c>
    </row>
    <row r="9" spans="3:5" x14ac:dyDescent="0.25">
      <c r="C9" s="55"/>
      <c r="D9" s="53" t="s">
        <v>132</v>
      </c>
      <c r="E9" s="50" t="s">
        <v>236</v>
      </c>
    </row>
    <row r="10" spans="3:5" x14ac:dyDescent="0.25">
      <c r="C10" s="55"/>
      <c r="D10" s="53" t="s">
        <v>133</v>
      </c>
      <c r="E10" s="50" t="s">
        <v>190</v>
      </c>
    </row>
    <row r="11" spans="3:5" x14ac:dyDescent="0.25">
      <c r="C11" s="55"/>
      <c r="D11" s="53" t="s">
        <v>134</v>
      </c>
      <c r="E11" s="50" t="s">
        <v>191</v>
      </c>
    </row>
    <row r="12" spans="3:5" x14ac:dyDescent="0.25">
      <c r="C12" s="55"/>
      <c r="D12" s="53" t="s">
        <v>224</v>
      </c>
      <c r="E12" s="50" t="s">
        <v>233</v>
      </c>
    </row>
    <row r="13" spans="3:5" x14ac:dyDescent="0.25">
      <c r="C13" s="55"/>
      <c r="D13" s="53" t="s">
        <v>135</v>
      </c>
      <c r="E13" s="50" t="s">
        <v>186</v>
      </c>
    </row>
    <row r="14" spans="3:5" x14ac:dyDescent="0.25">
      <c r="C14" s="55"/>
      <c r="D14" s="53" t="s">
        <v>136</v>
      </c>
      <c r="E14" s="50" t="s">
        <v>187</v>
      </c>
    </row>
    <row r="15" spans="3:5" x14ac:dyDescent="0.25">
      <c r="C15" s="55"/>
      <c r="D15" s="53" t="s">
        <v>137</v>
      </c>
      <c r="E15" s="50" t="s">
        <v>192</v>
      </c>
    </row>
    <row r="16" spans="3:5" x14ac:dyDescent="0.25">
      <c r="C16" s="55"/>
      <c r="D16" s="53" t="s">
        <v>139</v>
      </c>
      <c r="E16" s="50" t="s">
        <v>187</v>
      </c>
    </row>
    <row r="17" spans="3:5" x14ac:dyDescent="0.25">
      <c r="C17" s="55"/>
      <c r="D17" s="53" t="s">
        <v>178</v>
      </c>
      <c r="E17" s="50" t="s">
        <v>225</v>
      </c>
    </row>
    <row r="18" spans="3:5" x14ac:dyDescent="0.25">
      <c r="C18" s="55"/>
      <c r="D18" s="53" t="s">
        <v>182</v>
      </c>
      <c r="E18" s="50" t="s">
        <v>229</v>
      </c>
    </row>
    <row r="19" spans="3:5" x14ac:dyDescent="0.25">
      <c r="C19" s="55"/>
      <c r="D19" s="53" t="s">
        <v>138</v>
      </c>
      <c r="E19" s="50" t="s">
        <v>193</v>
      </c>
    </row>
    <row r="20" spans="3:5" x14ac:dyDescent="0.25">
      <c r="C20" s="55"/>
      <c r="D20" s="53" t="s">
        <v>174</v>
      </c>
      <c r="E20" s="50" t="s">
        <v>222</v>
      </c>
    </row>
    <row r="21" spans="3:5" x14ac:dyDescent="0.25">
      <c r="C21" s="55"/>
      <c r="D21" s="53" t="s">
        <v>141</v>
      </c>
      <c r="E21" s="50" t="s">
        <v>194</v>
      </c>
    </row>
    <row r="22" spans="3:5" x14ac:dyDescent="0.25">
      <c r="C22" s="55"/>
      <c r="D22" s="53" t="s">
        <v>179</v>
      </c>
      <c r="E22" s="50" t="s">
        <v>226</v>
      </c>
    </row>
    <row r="23" spans="3:5" x14ac:dyDescent="0.25">
      <c r="C23" s="55"/>
      <c r="D23" s="53" t="s">
        <v>140</v>
      </c>
      <c r="E23" s="50" t="s">
        <v>126</v>
      </c>
    </row>
    <row r="24" spans="3:5" x14ac:dyDescent="0.25">
      <c r="C24" s="55"/>
      <c r="D24" s="53" t="s">
        <v>143</v>
      </c>
      <c r="E24" s="50" t="s">
        <v>196</v>
      </c>
    </row>
    <row r="25" spans="3:5" x14ac:dyDescent="0.25">
      <c r="C25" s="55"/>
      <c r="D25" s="53" t="s">
        <v>144</v>
      </c>
      <c r="E25" s="50" t="s">
        <v>197</v>
      </c>
    </row>
    <row r="26" spans="3:5" x14ac:dyDescent="0.25">
      <c r="C26" s="55"/>
      <c r="D26" s="53" t="s">
        <v>145</v>
      </c>
      <c r="E26" s="50" t="s">
        <v>198</v>
      </c>
    </row>
    <row r="27" spans="3:5" x14ac:dyDescent="0.25">
      <c r="C27" s="55"/>
      <c r="D27" s="53" t="s">
        <v>146</v>
      </c>
      <c r="E27" s="50" t="s">
        <v>199</v>
      </c>
    </row>
    <row r="28" spans="3:5" x14ac:dyDescent="0.25">
      <c r="C28" s="55"/>
      <c r="D28" s="53" t="s">
        <v>147</v>
      </c>
      <c r="E28" s="50" t="s">
        <v>200</v>
      </c>
    </row>
    <row r="29" spans="3:5" x14ac:dyDescent="0.25">
      <c r="C29" s="55"/>
      <c r="D29" s="53" t="s">
        <v>175</v>
      </c>
      <c r="E29" s="50" t="s">
        <v>222</v>
      </c>
    </row>
    <row r="30" spans="3:5" x14ac:dyDescent="0.25">
      <c r="C30" s="55"/>
      <c r="D30" s="53" t="s">
        <v>148</v>
      </c>
      <c r="E30" s="50" t="s">
        <v>186</v>
      </c>
    </row>
    <row r="31" spans="3:5" x14ac:dyDescent="0.25">
      <c r="C31" s="55"/>
      <c r="D31" s="53" t="s">
        <v>142</v>
      </c>
      <c r="E31" s="50" t="s">
        <v>195</v>
      </c>
    </row>
    <row r="32" spans="3:5" x14ac:dyDescent="0.25">
      <c r="C32" s="55"/>
      <c r="D32" s="53" t="s">
        <v>149</v>
      </c>
      <c r="E32" s="50" t="s">
        <v>187</v>
      </c>
    </row>
    <row r="33" spans="3:5" x14ac:dyDescent="0.25">
      <c r="C33" s="55"/>
      <c r="D33" s="53" t="s">
        <v>150</v>
      </c>
      <c r="E33" s="50" t="s">
        <v>201</v>
      </c>
    </row>
    <row r="34" spans="3:5" x14ac:dyDescent="0.25">
      <c r="C34" s="55"/>
      <c r="D34" s="53" t="s">
        <v>151</v>
      </c>
      <c r="E34" s="50" t="s">
        <v>202</v>
      </c>
    </row>
    <row r="35" spans="3:5" x14ac:dyDescent="0.25">
      <c r="C35" s="55"/>
      <c r="D35" s="53" t="s">
        <v>176</v>
      </c>
      <c r="E35" s="50" t="s">
        <v>223</v>
      </c>
    </row>
    <row r="36" spans="3:5" x14ac:dyDescent="0.25">
      <c r="C36" s="55"/>
      <c r="D36" s="53" t="s">
        <v>152</v>
      </c>
      <c r="E36" s="50" t="s">
        <v>203</v>
      </c>
    </row>
    <row r="37" spans="3:5" x14ac:dyDescent="0.25">
      <c r="C37" s="55"/>
      <c r="D37" s="53" t="s">
        <v>153</v>
      </c>
      <c r="E37" s="50" t="s">
        <v>204</v>
      </c>
    </row>
    <row r="38" spans="3:5" x14ac:dyDescent="0.25">
      <c r="C38" s="55"/>
      <c r="D38" s="53" t="s">
        <v>154</v>
      </c>
      <c r="E38" s="50" t="s">
        <v>205</v>
      </c>
    </row>
    <row r="39" spans="3:5" x14ac:dyDescent="0.25">
      <c r="C39" s="55"/>
      <c r="D39" s="53" t="s">
        <v>159</v>
      </c>
      <c r="E39" s="50" t="s">
        <v>210</v>
      </c>
    </row>
    <row r="40" spans="3:5" x14ac:dyDescent="0.25">
      <c r="C40" s="55"/>
      <c r="D40" s="53" t="s">
        <v>155</v>
      </c>
      <c r="E40" s="50" t="s">
        <v>206</v>
      </c>
    </row>
    <row r="41" spans="3:5" x14ac:dyDescent="0.25">
      <c r="C41" s="55"/>
      <c r="D41" s="53" t="s">
        <v>156</v>
      </c>
      <c r="E41" s="50" t="s">
        <v>207</v>
      </c>
    </row>
    <row r="42" spans="3:5" x14ac:dyDescent="0.25">
      <c r="C42" s="55"/>
      <c r="D42" s="53" t="s">
        <v>157</v>
      </c>
      <c r="E42" s="50" t="s">
        <v>208</v>
      </c>
    </row>
    <row r="43" spans="3:5" x14ac:dyDescent="0.25">
      <c r="C43" s="55"/>
      <c r="D43" s="53" t="s">
        <v>158</v>
      </c>
      <c r="E43" s="50" t="s">
        <v>209</v>
      </c>
    </row>
    <row r="44" spans="3:5" x14ac:dyDescent="0.25">
      <c r="C44" s="55"/>
      <c r="D44" s="53" t="s">
        <v>183</v>
      </c>
      <c r="E44" s="50" t="s">
        <v>230</v>
      </c>
    </row>
    <row r="45" spans="3:5" x14ac:dyDescent="0.25">
      <c r="C45" s="55"/>
      <c r="D45" s="53" t="s">
        <v>185</v>
      </c>
      <c r="E45" s="50" t="s">
        <v>232</v>
      </c>
    </row>
    <row r="46" spans="3:5" x14ac:dyDescent="0.25">
      <c r="C46" s="55"/>
      <c r="D46" s="53" t="s">
        <v>160</v>
      </c>
      <c r="E46" s="50" t="s">
        <v>211</v>
      </c>
    </row>
    <row r="47" spans="3:5" x14ac:dyDescent="0.25">
      <c r="C47" s="55"/>
      <c r="D47" s="53" t="s">
        <v>161</v>
      </c>
      <c r="E47" s="50" t="s">
        <v>212</v>
      </c>
    </row>
    <row r="48" spans="3:5" x14ac:dyDescent="0.25">
      <c r="C48" s="55"/>
      <c r="D48" s="53" t="s">
        <v>177</v>
      </c>
      <c r="E48" s="50">
        <v>9192</v>
      </c>
    </row>
    <row r="49" spans="3:5" x14ac:dyDescent="0.25">
      <c r="C49" s="55"/>
      <c r="D49" s="53" t="s">
        <v>162</v>
      </c>
      <c r="E49" s="50" t="s">
        <v>213</v>
      </c>
    </row>
    <row r="50" spans="3:5" x14ac:dyDescent="0.25">
      <c r="C50" s="55"/>
      <c r="D50" s="53" t="s">
        <v>163</v>
      </c>
      <c r="E50" s="50" t="s">
        <v>214</v>
      </c>
    </row>
    <row r="51" spans="3:5" x14ac:dyDescent="0.25">
      <c r="C51" s="55"/>
      <c r="D51" s="53" t="s">
        <v>164</v>
      </c>
      <c r="E51" s="50" t="s">
        <v>215</v>
      </c>
    </row>
    <row r="52" spans="3:5" x14ac:dyDescent="0.25">
      <c r="C52" s="55"/>
      <c r="D52" s="53" t="s">
        <v>165</v>
      </c>
      <c r="E52" s="50" t="s">
        <v>216</v>
      </c>
    </row>
    <row r="53" spans="3:5" x14ac:dyDescent="0.25">
      <c r="C53" s="55"/>
      <c r="D53" s="53" t="s">
        <v>166</v>
      </c>
      <c r="E53" s="50" t="s">
        <v>217</v>
      </c>
    </row>
    <row r="54" spans="3:5" x14ac:dyDescent="0.25">
      <c r="C54" s="55"/>
      <c r="D54" s="53" t="s">
        <v>167</v>
      </c>
      <c r="E54" s="50" t="s">
        <v>218</v>
      </c>
    </row>
    <row r="55" spans="3:5" x14ac:dyDescent="0.25">
      <c r="C55" s="55"/>
      <c r="D55" s="53" t="s">
        <v>168</v>
      </c>
      <c r="E55" s="50" t="s">
        <v>204</v>
      </c>
    </row>
    <row r="56" spans="3:5" x14ac:dyDescent="0.25">
      <c r="C56" s="55"/>
      <c r="D56" s="53" t="s">
        <v>181</v>
      </c>
      <c r="E56" s="50" t="s">
        <v>228</v>
      </c>
    </row>
    <row r="57" spans="3:5" x14ac:dyDescent="0.25">
      <c r="C57" s="55"/>
      <c r="D57" s="53" t="s">
        <v>171</v>
      </c>
      <c r="E57" s="50" t="s">
        <v>220</v>
      </c>
    </row>
    <row r="58" spans="3:5" x14ac:dyDescent="0.25">
      <c r="C58" s="55"/>
      <c r="D58" s="53" t="s">
        <v>180</v>
      </c>
      <c r="E58" s="50" t="s">
        <v>227</v>
      </c>
    </row>
    <row r="59" spans="3:5" x14ac:dyDescent="0.25">
      <c r="C59" s="55"/>
      <c r="D59" s="53" t="s">
        <v>172</v>
      </c>
      <c r="E59" s="50">
        <v>510</v>
      </c>
    </row>
    <row r="60" spans="3:5" x14ac:dyDescent="0.25">
      <c r="C60" s="55"/>
      <c r="D60" s="53" t="s">
        <v>173</v>
      </c>
      <c r="E60" s="50" t="s">
        <v>221</v>
      </c>
    </row>
    <row r="61" spans="3:5" x14ac:dyDescent="0.25">
      <c r="C61" s="55"/>
      <c r="D61" s="53" t="s">
        <v>169</v>
      </c>
      <c r="E61" s="50" t="s">
        <v>217</v>
      </c>
    </row>
    <row r="62" spans="3:5" x14ac:dyDescent="0.25">
      <c r="C62" s="55"/>
      <c r="D62" s="53" t="s">
        <v>170</v>
      </c>
      <c r="E62" s="50" t="s">
        <v>219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VIGIA 12 HORAS DIÁRIAS</vt:lpstr>
      <vt:lpstr>VIGIA 44 HORAS SEMANAIS</vt:lpstr>
      <vt:lpstr>VIGIA 12X36 NOTURNO</vt:lpstr>
      <vt:lpstr>UNIFORMES</vt:lpstr>
      <vt:lpstr>CBO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LICITACAO_01</cp:lastModifiedBy>
  <dcterms:created xsi:type="dcterms:W3CDTF">2022-05-03T11:00:20Z</dcterms:created>
  <dcterms:modified xsi:type="dcterms:W3CDTF">2026-03-30T14:12:49Z</dcterms:modified>
</cp:coreProperties>
</file>