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G:\AMEG2021\AMEG_Pen\2025\Passos\Tiro_Guerra\Orcamento\"/>
    </mc:Choice>
  </mc:AlternateContent>
  <xr:revisionPtr revIDLastSave="0" documentId="13_ncr:1_{0879C37F-A670-4B11-83D3-2CEBFC2B2207}" xr6:coauthVersionLast="47" xr6:coauthVersionMax="47" xr10:uidLastSave="{00000000-0000-0000-0000-000000000000}"/>
  <bookViews>
    <workbookView xWindow="-120" yWindow="-120" windowWidth="29040" windowHeight="15840" tabRatio="864" xr2:uid="{00000000-000D-0000-FFFF-FFFF00000000}"/>
  </bookViews>
  <sheets>
    <sheet name="TIRO" sheetId="2" r:id="rId1"/>
    <sheet name="Cronograma" sheetId="3" r:id="rId2"/>
  </sheets>
  <externalReferences>
    <externalReference r:id="rId3"/>
  </externalReferences>
  <definedNames>
    <definedName name="__xlnm.Print_Area_5">#REF!</definedName>
    <definedName name="__xlnm.Print_Titles_4">([1]Cronograma!$A$1:$D$65536,[1]Cronograma!$A$1:$IV$8)</definedName>
    <definedName name="_xlnm.Print_Area" localSheetId="1">Cronograma!$A$1:$K$33</definedName>
    <definedName name="_xlnm.Print_Area" localSheetId="0">TIRO!$A$1:$H$45</definedName>
    <definedName name="Print_Area" localSheetId="1">Cronograma!$A$5:$K$34</definedName>
    <definedName name="Print_Area" localSheetId="0">TIRO!$A$5:$H$44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1" i="2" l="1"/>
  <c r="G28" i="2"/>
  <c r="H28" i="2" s="1"/>
  <c r="K13" i="3"/>
  <c r="A9" i="3"/>
  <c r="A8" i="3"/>
  <c r="K16" i="3" l="1"/>
  <c r="H8" i="2" l="1"/>
  <c r="G24" i="2" l="1"/>
  <c r="H24" i="2" s="1"/>
  <c r="G25" i="2"/>
  <c r="H25" i="2" s="1"/>
  <c r="G33" i="2"/>
  <c r="G20" i="2"/>
  <c r="G29" i="2"/>
  <c r="G30" i="2"/>
  <c r="G14" i="2"/>
  <c r="G17" i="2"/>
  <c r="G21" i="2"/>
  <c r="G23" i="2"/>
  <c r="G22" i="2"/>
  <c r="B15" i="3"/>
  <c r="H30" i="2" l="1"/>
  <c r="H29" i="2"/>
  <c r="C15" i="3" l="1"/>
  <c r="G15" i="3" l="1"/>
  <c r="E15" i="3"/>
  <c r="B16" i="3"/>
  <c r="H22" i="2" l="1"/>
  <c r="H21" i="2"/>
  <c r="B27" i="3" l="1"/>
  <c r="B14" i="3" l="1"/>
  <c r="B13" i="3"/>
  <c r="H17" i="2" l="1"/>
  <c r="B12" i="3" l="1"/>
  <c r="K15" i="3"/>
  <c r="K14" i="3"/>
  <c r="K12" i="3"/>
  <c r="H23" i="2"/>
  <c r="H33" i="2"/>
  <c r="H34" i="2" s="1"/>
  <c r="H20" i="2"/>
  <c r="H18" i="2"/>
  <c r="H14" i="2"/>
  <c r="H15" i="2" s="1"/>
  <c r="C12" i="3" l="1"/>
  <c r="E12" i="3" s="1"/>
  <c r="C13" i="3"/>
  <c r="E13" i="3" s="1"/>
  <c r="C16" i="3"/>
  <c r="G16" i="3" s="1"/>
  <c r="H26" i="2"/>
  <c r="H35" i="2" s="1"/>
  <c r="C14" i="3" l="1"/>
  <c r="C23" i="3" s="1"/>
  <c r="D15" i="3" s="1"/>
  <c r="H36" i="2"/>
  <c r="E14" i="3" l="1"/>
  <c r="E24" i="3" s="1"/>
  <c r="F24" i="3" s="1"/>
  <c r="F25" i="3" s="1"/>
  <c r="G14" i="3"/>
  <c r="G24" i="3" s="1"/>
  <c r="H24" i="3" s="1"/>
  <c r="D14" i="3"/>
  <c r="D13" i="3"/>
  <c r="D12" i="3"/>
  <c r="D16" i="3"/>
  <c r="E25" i="3" l="1"/>
  <c r="G25" i="3" s="1"/>
  <c r="H25" i="3"/>
  <c r="D23" i="3"/>
</calcChain>
</file>

<file path=xl/sharedStrings.xml><?xml version="1.0" encoding="utf-8"?>
<sst xmlns="http://schemas.openxmlformats.org/spreadsheetml/2006/main" count="116" uniqueCount="95">
  <si>
    <t xml:space="preserve">Item           </t>
  </si>
  <si>
    <t xml:space="preserve">Unidade        </t>
  </si>
  <si>
    <t xml:space="preserve">Quantidade     </t>
  </si>
  <si>
    <t xml:space="preserve">Pr. Total      </t>
  </si>
  <si>
    <t xml:space="preserve"> 01.</t>
  </si>
  <si>
    <t xml:space="preserve"> </t>
  </si>
  <si>
    <t xml:space="preserve"> 01. 01</t>
  </si>
  <si>
    <t>UN</t>
  </si>
  <si>
    <t>M2</t>
  </si>
  <si>
    <t xml:space="preserve">TOTAL ITEM:  01   </t>
  </si>
  <si>
    <t xml:space="preserve"> 02.</t>
  </si>
  <si>
    <t xml:space="preserve"> 02. 01</t>
  </si>
  <si>
    <t>LIMPEZA GERAL</t>
  </si>
  <si>
    <t>LIMPEZA FINAL DA OBRA</t>
  </si>
  <si>
    <t xml:space="preserve">TOTAL DA PLANILHA: </t>
  </si>
  <si>
    <t>Unid.</t>
  </si>
  <si>
    <t>Quant.</t>
  </si>
  <si>
    <t xml:space="preserve">Descrição   </t>
  </si>
  <si>
    <t>M²</t>
  </si>
  <si>
    <t>TOTAL GERAL</t>
  </si>
  <si>
    <t xml:space="preserve">Unitario   </t>
  </si>
  <si>
    <t xml:space="preserve">Unitario(BDI)   </t>
  </si>
  <si>
    <t>PREÇO DE CUSTO(R$)</t>
  </si>
  <si>
    <t>LUMINÁRIA DE EMERGÊNCIA  - FLUXO LUMINOSO MÍNIMO DE 150 lm LED - FORNECIMENTO E INSTALAÇÃO(COM MATERIAIS E MÃO DE OBRA)</t>
  </si>
  <si>
    <t>CRONOGRAMA FÍSICO-FINANCEIRO</t>
  </si>
  <si>
    <t>Mês 01</t>
  </si>
  <si>
    <t>Mês 02</t>
  </si>
  <si>
    <t>Mês 03</t>
  </si>
  <si>
    <t>Total a executar</t>
  </si>
  <si>
    <t>ITEM</t>
  </si>
  <si>
    <t>DESCRIÇÃO DOS SERVIÇOS</t>
  </si>
  <si>
    <t>R$ Total com BDI</t>
  </si>
  <si>
    <t>%</t>
  </si>
  <si>
    <t>R$</t>
  </si>
  <si>
    <t>Total dos Serviços (MT + MO)</t>
  </si>
  <si>
    <t>TOTAL MENSAL (%)</t>
  </si>
  <si>
    <t>TOTAL ACUMULADO (R$</t>
  </si>
  <si>
    <t>Responsável Técnico</t>
  </si>
  <si>
    <t>SERVIÇOS PRELIMINARES</t>
  </si>
  <si>
    <t>ED-50232</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</si>
  <si>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</si>
  <si>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</si>
  <si>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EXTINTORES</t>
  </si>
  <si>
    <t xml:space="preserve">TOTAL ITEM:  02   </t>
  </si>
  <si>
    <t>M</t>
  </si>
  <si>
    <t>ILUMINAÇÃO E SINALIZAÇÃO</t>
  </si>
  <si>
    <t xml:space="preserve"> 03.</t>
  </si>
  <si>
    <t xml:space="preserve"> 04.</t>
  </si>
  <si>
    <t>04.01</t>
  </si>
  <si>
    <t>04.02</t>
  </si>
  <si>
    <t>Codigo</t>
  </si>
  <si>
    <t>PONTO DE TOMADA EXTERNA, INCLUINDO ELETRODUTO DE PVC RIGIDO E CAIXA COM ESPELHO E FIOS, COM MATERIAIS E MÃO DE OBRA.</t>
  </si>
  <si>
    <t>ED-50491</t>
  </si>
  <si>
    <t>SERVIÇOS COMPLEMENTARES</t>
  </si>
  <si>
    <t>03.01</t>
  </si>
  <si>
    <t>03.03</t>
  </si>
  <si>
    <t>03.04</t>
  </si>
  <si>
    <t>03.05</t>
  </si>
  <si>
    <t>03.06</t>
  </si>
  <si>
    <t xml:space="preserve">BDI: </t>
  </si>
  <si>
    <t>TOTAL ITEM:  03</t>
  </si>
  <si>
    <t>TOTAL ITEM:  04</t>
  </si>
  <si>
    <t>PLACA FOTOLUMINESCENTE "E-5", QUADRADA NA DIMENSÃO 313 MM - FORNECIMENTO E INSTALAÇÃO</t>
  </si>
  <si>
    <t>AMEG - Associação Pública dos Municípios da Microrregião do Médio Rio Grande</t>
  </si>
  <si>
    <t>COM DESONERAÇÃO</t>
  </si>
  <si>
    <t>ED-50201</t>
  </si>
  <si>
    <t>ED-50199</t>
  </si>
  <si>
    <t>PINTURA ESMALTE EM ESQUADRIAS DE FERRO (PORTÕES), DUAS (2) DEMÃOS, INCLUSIVE UMA (1) DEMÃO DE FUNDO ANTICORROSIVO, INCLUSIVE GUARDA CORPO E CORRIMÃO</t>
  </si>
  <si>
    <t>ED-50266</t>
  </si>
  <si>
    <t>ED-50193</t>
  </si>
  <si>
    <t xml:space="preserve">  05.</t>
  </si>
  <si>
    <t xml:space="preserve"> 05. 01</t>
  </si>
  <si>
    <t>PLANILHA DE PREÇOS</t>
  </si>
  <si>
    <t>Elimar Vieira Vaz</t>
  </si>
  <si>
    <t>Eng.º Civil e de Seg.do Trab.</t>
  </si>
  <si>
    <t>CREA-MG: 68.372/D</t>
  </si>
  <si>
    <t>DATA BASE: FEVEREIRO/2026</t>
  </si>
  <si>
    <t>EXTINTOR DE INCÊNDIO TIPO PÓ ABC 4A:40BC(8 Kg), FORNECIMENTO E INSTALAÇÃO</t>
  </si>
  <si>
    <t>ED-26993</t>
  </si>
  <si>
    <t>LUMINÁRIA DE EMERGÊNCIA AUTÔNOMA 400 LUMES, TIPO LED COM DOIS FARÓIS, POTÊNCIA TOTAL DE 8W, FORNECIMENTO E INSTALAÇÃO</t>
  </si>
  <si>
    <t>03.07</t>
  </si>
  <si>
    <t>11866/ORSE</t>
  </si>
  <si>
    <t>PREÇOS REFERÊNCIA: SINAPI 12/2025(DESONERADO), SINCOR 10/2025(COM DESONERAÇÃO), ORSE-SE 12/2025</t>
  </si>
  <si>
    <t>TOTAL ITEM:  05</t>
  </si>
  <si>
    <t xml:space="preserve">Passos, 18 de fevereiro de 2026. </t>
  </si>
  <si>
    <t>PREFEITURA MUNICIPAL DE PASSOS - MG</t>
  </si>
  <si>
    <t>DATA: 18/02/2026</t>
  </si>
  <si>
    <t>PROJETO DE PREVENÇÃO E COMBATE A INCÊNDIO E PANICO DA SEDE DO TIRO DE GUERRA TG014-04</t>
  </si>
  <si>
    <t>ENDEREÇO: RUA DOS ENGENHEIROS Nº 530, BAIRRO BELO HORIZONTE - PASSOS-MG</t>
  </si>
  <si>
    <t>PLACA FOTOLUMINESCENTE "S-3, S-12, S-13, M-1", RETANGULAR NAS DIMENSÕES 316X158 MM - FORNECIMENTO E INSTALAÇÃO</t>
  </si>
  <si>
    <t>ED-31997</t>
  </si>
  <si>
    <t>CORRIMÃO INTERMEDIÁRIO SIMPLES EM TUBO GALVANIZADO, COM COSTURA, CLASSE LEVE (NBR-5580), DIÂMETRO DE 1.1/2", ESP. 3MM, FIXADO EM PISO COM MONTANTE VERTICAL, DIÂMETRO DE 1.1/2", INCLUSIVE SUPORTE PARA CORRIMÃO EM BARRA CHATA (1"X1/2"), EXCLUSIVE PINTURA</t>
  </si>
  <si>
    <t>04.03</t>
  </si>
  <si>
    <t>ED-32096</t>
  </si>
  <si>
    <t>LUMINÁRIA DE EMERGÊNCIA AUTÔNOMA 1.200 LUMES, TIPO LED COM DOIS FARÓIS, POTÊNCIA TOTAL DE 8W, FORNECIMENTO E INSTALAÇÃO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</si>
</sst>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_);_(@_)"/>
    <numFmt numFmtId="165" formatCode="&quot;R$&quot;#,##0.00_);[Red]&quot;(R$&quot;#,##0.00\)"/>
  </numFmts>
  <fonts count="24" x14ac:knownFonts="1">
    <font>
      <sz val="11"/>
      <color theme="1"/>
      <name val="Calibri"/>
      <family val="2"/>
      <scheme val="minor"/>
    </font>
    <font>
      <sz val="11"/>
      <color indexed="8"/>
      <name val="Calibri"/>
      <family val="2"/>
    </font>
    <font>
      <sz val="10"/>
      <name val="Arial"/>
      <family val="2"/>
    </font>
    <font>
      <sz val="11"/>
      <color indexed="8"/>
      <name val="Calibri"/>
      <family val="2"/>
    </font>
    <font>
      <b/>
      <sz val="11"/>
      <color indexed="8"/>
      <name val="Calibri"/>
      <family val="2"/>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4"/>
      <color theme="1"/>
      <name val="Calibri"/>
      <family val="2"/>
      <scheme val="minor"/>
    </font>
    <font>
      <sz val="12"/>
      <name val="Arial"/>
      <family val="2"/>
    </font>
    <font>
      <sz val="12"/>
      <color theme="1"/>
      <name val="Arial"/>
      <family val="2"/>
    </font>
    <font>
      <sz val="11"/>
      <color theme="0"/>
      <name val="Calibri"/>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45"/>
        <bgColor indexed="64"/>
      </patternFill>
    </fill>
    <fill>
      <patternFill patternType="solid">
        <fgColor indexed="31"/>
        <bgColor indexed="64"/>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8"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FFCC"/>
      </patternFill>
    </fill>
    <fill>
      <patternFill patternType="solid">
        <fgColor theme="0"/>
        <bgColor indexed="64"/>
      </patternFill>
    </fill>
  </fills>
  <borders count="25">
    <border>
      <left/>
      <right/>
      <top/>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diagonal/>
    </border>
  </borders>
  <cellStyleXfs count="49">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6"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20" borderId="0" applyNumberFormat="0" applyBorder="0" applyAlignment="0" applyProtection="0"/>
    <xf numFmtId="0" fontId="6" fillId="8" borderId="0" applyNumberFormat="0" applyBorder="0" applyAlignment="0" applyProtection="0"/>
    <xf numFmtId="0" fontId="7" fillId="21" borderId="0" applyNumberFormat="0" applyBorder="0" applyAlignment="0" applyProtection="0"/>
    <xf numFmtId="0" fontId="8" fillId="22" borderId="15" applyNumberFormat="0" applyAlignment="0" applyProtection="0"/>
    <xf numFmtId="0" fontId="9" fillId="23" borderId="16" applyNumberFormat="0" applyAlignment="0" applyProtection="0"/>
    <xf numFmtId="0" fontId="10" fillId="0" borderId="17" applyNumberFormat="0" applyFill="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29" borderId="0" applyNumberFormat="0" applyBorder="0" applyAlignment="0" applyProtection="0"/>
    <xf numFmtId="0" fontId="11" fillId="30" borderId="15" applyNumberFormat="0" applyAlignment="0" applyProtection="0"/>
    <xf numFmtId="2" fontId="2" fillId="0" borderId="1">
      <alignment wrapText="1"/>
    </xf>
    <xf numFmtId="0" fontId="2" fillId="0" borderId="0"/>
    <xf numFmtId="0" fontId="2" fillId="0" borderId="0"/>
    <xf numFmtId="0" fontId="3" fillId="31" borderId="18" applyNumberFormat="0" applyFont="0" applyAlignment="0" applyProtection="0"/>
    <xf numFmtId="9" fontId="3" fillId="0" borderId="0" applyFont="0" applyFill="0" applyBorder="0" applyAlignment="0" applyProtection="0"/>
    <xf numFmtId="9" fontId="2" fillId="0" borderId="0"/>
    <xf numFmtId="0" fontId="12" fillId="22" borderId="19" applyNumberFormat="0" applyAlignment="0" applyProtection="0"/>
    <xf numFmtId="43" fontId="3" fillId="0" borderId="0" applyFont="0" applyFill="0" applyBorder="0" applyAlignment="0" applyProtection="0"/>
    <xf numFmtId="164" fontId="2" fillId="0" borderId="0"/>
    <xf numFmtId="164" fontId="2" fillId="0" borderId="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20" applyNumberFormat="0" applyFill="0" applyAlignment="0" applyProtection="0"/>
    <xf numFmtId="0" fontId="17" fillId="0" borderId="21" applyNumberFormat="0" applyFill="0" applyAlignment="0" applyProtection="0"/>
    <xf numFmtId="0" fontId="18" fillId="0" borderId="22" applyNumberFormat="0" applyFill="0" applyAlignment="0" applyProtection="0"/>
    <xf numFmtId="0" fontId="18" fillId="0" borderId="0" applyNumberFormat="0" applyFill="0" applyBorder="0" applyAlignment="0" applyProtection="0"/>
    <xf numFmtId="0" fontId="19" fillId="0" borderId="23" applyNumberFormat="0" applyFill="0" applyAlignment="0" applyProtection="0"/>
    <xf numFmtId="165" fontId="2" fillId="0" borderId="0"/>
  </cellStyleXfs>
  <cellXfs count="99">
    <xf numFmtId="0" fontId="0" fillId="0" borderId="0" xfId="0"/>
    <xf numFmtId="0" fontId="0" fillId="0" borderId="0" xfId="0" applyAlignment="1">
      <alignment horizontal="center"/>
    </xf>
    <xf numFmtId="0" fontId="0" fillId="0" borderId="0" xfId="0" applyAlignment="1">
      <alignment horizontal="justify" vertical="justify" wrapText="1"/>
    </xf>
    <xf numFmtId="43" fontId="3" fillId="0" borderId="0" xfId="37" applyFont="1"/>
    <xf numFmtId="0" fontId="0" fillId="0" borderId="3" xfId="0" applyBorder="1"/>
    <xf numFmtId="0" fontId="0" fillId="0" borderId="4" xfId="0" applyBorder="1" applyAlignment="1">
      <alignment horizontal="justify" vertical="justify" wrapText="1"/>
    </xf>
    <xf numFmtId="14" fontId="3" fillId="0" borderId="5" xfId="37" applyNumberFormat="1" applyFont="1" applyBorder="1"/>
    <xf numFmtId="43" fontId="3" fillId="0" borderId="8" xfId="37" applyFont="1" applyBorder="1" applyAlignment="1">
      <alignment horizontal="center"/>
    </xf>
    <xf numFmtId="0" fontId="0" fillId="0" borderId="4" xfId="0" applyBorder="1"/>
    <xf numFmtId="0" fontId="0" fillId="0" borderId="0" xfId="0" applyAlignment="1">
      <alignment horizontal="left"/>
    </xf>
    <xf numFmtId="43" fontId="3" fillId="0" borderId="10" xfId="37" applyFont="1" applyBorder="1"/>
    <xf numFmtId="0" fontId="0" fillId="0" borderId="11" xfId="0" applyBorder="1" applyAlignment="1">
      <alignment horizontal="left"/>
    </xf>
    <xf numFmtId="43" fontId="3" fillId="0" borderId="12" xfId="37" applyFont="1" applyBorder="1"/>
    <xf numFmtId="43" fontId="0" fillId="0" borderId="0" xfId="0" applyNumberFormat="1"/>
    <xf numFmtId="0" fontId="0" fillId="0" borderId="4" xfId="0" applyBorder="1" applyAlignment="1">
      <alignment horizontal="center"/>
    </xf>
    <xf numFmtId="43" fontId="1" fillId="0" borderId="13" xfId="37" applyFont="1" applyBorder="1"/>
    <xf numFmtId="43" fontId="1" fillId="0" borderId="8" xfId="37" applyFont="1" applyBorder="1" applyAlignment="1">
      <alignment horizontal="center"/>
    </xf>
    <xf numFmtId="0" fontId="19" fillId="0" borderId="8" xfId="0" applyFont="1" applyBorder="1"/>
    <xf numFmtId="0" fontId="19" fillId="0" borderId="8" xfId="0" applyFont="1" applyBorder="1" applyAlignment="1">
      <alignment horizontal="center"/>
    </xf>
    <xf numFmtId="0" fontId="0" fillId="0" borderId="8" xfId="0" applyBorder="1" applyAlignment="1">
      <alignment horizontal="center"/>
    </xf>
    <xf numFmtId="0" fontId="0" fillId="0" borderId="8" xfId="0" applyBorder="1"/>
    <xf numFmtId="43" fontId="0" fillId="0" borderId="8" xfId="0" applyNumberFormat="1" applyBorder="1"/>
    <xf numFmtId="43" fontId="19" fillId="0" borderId="8" xfId="0" applyNumberFormat="1" applyFont="1" applyBorder="1"/>
    <xf numFmtId="10" fontId="5" fillId="0" borderId="8" xfId="34" applyNumberFormat="1" applyFont="1" applyBorder="1"/>
    <xf numFmtId="9" fontId="5" fillId="0" borderId="8" xfId="34" applyFont="1" applyBorder="1"/>
    <xf numFmtId="9" fontId="0" fillId="0" borderId="8" xfId="0" applyNumberFormat="1" applyBorder="1"/>
    <xf numFmtId="43" fontId="5" fillId="0" borderId="8" xfId="37" applyFont="1" applyBorder="1"/>
    <xf numFmtId="9" fontId="19" fillId="0" borderId="8" xfId="0" applyNumberFormat="1" applyFont="1" applyBorder="1"/>
    <xf numFmtId="43" fontId="19" fillId="0" borderId="8" xfId="37" applyFont="1" applyBorder="1"/>
    <xf numFmtId="10" fontId="19" fillId="0" borderId="8" xfId="37" applyNumberFormat="1" applyFont="1" applyBorder="1"/>
    <xf numFmtId="10" fontId="19" fillId="0" borderId="8" xfId="0" applyNumberFormat="1" applyFont="1" applyBorder="1"/>
    <xf numFmtId="0" fontId="19" fillId="0" borderId="8" xfId="0" applyFont="1" applyBorder="1" applyAlignment="1">
      <alignment horizontal="center" wrapText="1"/>
    </xf>
    <xf numFmtId="0" fontId="0" fillId="0" borderId="8" xfId="0" applyBorder="1" applyAlignment="1">
      <alignment horizontal="justify" vertical="justify" wrapText="1"/>
    </xf>
    <xf numFmtId="0" fontId="4" fillId="10" borderId="8" xfId="0" applyFont="1" applyFill="1" applyBorder="1"/>
    <xf numFmtId="0" fontId="4" fillId="10" borderId="8" xfId="0" applyFont="1" applyFill="1" applyBorder="1" applyAlignment="1">
      <alignment horizontal="justify" vertical="justify" wrapText="1"/>
    </xf>
    <xf numFmtId="0" fontId="4" fillId="10" borderId="8" xfId="0" applyFont="1" applyFill="1" applyBorder="1" applyAlignment="1">
      <alignment horizontal="center"/>
    </xf>
    <xf numFmtId="43" fontId="4" fillId="10" borderId="8" xfId="37" applyFont="1" applyFill="1" applyBorder="1" applyAlignment="1">
      <alignment horizontal="right" vertical="center"/>
    </xf>
    <xf numFmtId="43" fontId="4" fillId="10" borderId="8" xfId="37" applyFont="1" applyFill="1" applyBorder="1"/>
    <xf numFmtId="0" fontId="4" fillId="9" borderId="8" xfId="0" applyFont="1" applyFill="1" applyBorder="1"/>
    <xf numFmtId="0" fontId="4" fillId="9" borderId="8" xfId="0" applyFont="1" applyFill="1" applyBorder="1" applyAlignment="1">
      <alignment horizontal="justify" vertical="justify" wrapText="1"/>
    </xf>
    <xf numFmtId="0" fontId="4" fillId="9" borderId="8" xfId="0" applyFont="1" applyFill="1" applyBorder="1" applyAlignment="1">
      <alignment horizontal="center"/>
    </xf>
    <xf numFmtId="43" fontId="4" fillId="9" borderId="8" xfId="37" applyFont="1" applyFill="1" applyBorder="1" applyAlignment="1">
      <alignment horizontal="right" vertical="center"/>
    </xf>
    <xf numFmtId="43" fontId="4" fillId="9" borderId="8" xfId="37" applyFont="1" applyFill="1" applyBorder="1"/>
    <xf numFmtId="0" fontId="0" fillId="0" borderId="8" xfId="0" applyBorder="1" applyAlignment="1">
      <alignment horizontal="center" vertical="center"/>
    </xf>
    <xf numFmtId="0" fontId="0" fillId="0" borderId="8" xfId="0" applyBorder="1" applyAlignment="1">
      <alignment horizontal="justify" vertical="center" wrapText="1"/>
    </xf>
    <xf numFmtId="43" fontId="3" fillId="0" borderId="8" xfId="37" applyFont="1" applyBorder="1" applyAlignment="1">
      <alignment horizontal="center" vertical="center"/>
    </xf>
    <xf numFmtId="43" fontId="3" fillId="0" borderId="8" xfId="37" applyFont="1" applyBorder="1" applyAlignment="1">
      <alignment vertical="center"/>
    </xf>
    <xf numFmtId="43" fontId="3" fillId="0" borderId="8" xfId="37" applyFont="1" applyBorder="1"/>
    <xf numFmtId="0" fontId="4" fillId="10" borderId="8" xfId="0" applyFont="1" applyFill="1" applyBorder="1" applyAlignment="1">
      <alignment horizontal="center" vertical="center"/>
    </xf>
    <xf numFmtId="0" fontId="4" fillId="9" borderId="8" xfId="0" applyFont="1" applyFill="1" applyBorder="1" applyAlignment="1">
      <alignment horizontal="center" vertical="center"/>
    </xf>
    <xf numFmtId="0" fontId="19" fillId="32" borderId="8" xfId="0" applyFont="1" applyFill="1" applyBorder="1"/>
    <xf numFmtId="0" fontId="0" fillId="32" borderId="8" xfId="0" applyFill="1" applyBorder="1"/>
    <xf numFmtId="0" fontId="19" fillId="32" borderId="8" xfId="0" applyFont="1" applyFill="1" applyBorder="1" applyAlignment="1">
      <alignment horizontal="justify" vertical="justify" wrapText="1"/>
    </xf>
    <xf numFmtId="0" fontId="0" fillId="32" borderId="8" xfId="0" applyFill="1" applyBorder="1" applyAlignment="1">
      <alignment horizontal="center"/>
    </xf>
    <xf numFmtId="43" fontId="3" fillId="32" borderId="8" xfId="37" applyFont="1" applyFill="1" applyBorder="1"/>
    <xf numFmtId="43" fontId="4" fillId="32" borderId="8" xfId="37" applyFont="1" applyFill="1" applyBorder="1"/>
    <xf numFmtId="43" fontId="3" fillId="0" borderId="0" xfId="37" applyFont="1" applyBorder="1"/>
    <xf numFmtId="43" fontId="1" fillId="0" borderId="0" xfId="37" applyFont="1" applyBorder="1"/>
    <xf numFmtId="17" fontId="3" fillId="0" borderId="10" xfId="37" applyNumberFormat="1" applyFont="1" applyBorder="1"/>
    <xf numFmtId="43" fontId="3" fillId="0" borderId="8" xfId="37" applyFont="1" applyBorder="1" applyAlignment="1">
      <alignment horizontal="right" vertical="center"/>
    </xf>
    <xf numFmtId="0" fontId="0" fillId="0" borderId="8" xfId="0" applyBorder="1" applyAlignment="1">
      <alignment horizontal="left" vertical="justify" wrapText="1"/>
    </xf>
    <xf numFmtId="43" fontId="1" fillId="0" borderId="8" xfId="37" applyFont="1" applyBorder="1" applyAlignment="1">
      <alignment horizontal="right" vertical="center"/>
    </xf>
    <xf numFmtId="43" fontId="1" fillId="0" borderId="8" xfId="37" applyFont="1" applyBorder="1" applyAlignment="1">
      <alignment horizontal="center" vertical="center"/>
    </xf>
    <xf numFmtId="43" fontId="1" fillId="0" borderId="8" xfId="37" applyFont="1" applyBorder="1" applyAlignment="1">
      <alignment vertical="center"/>
    </xf>
    <xf numFmtId="43" fontId="1" fillId="0" borderId="3" xfId="37" applyFont="1" applyBorder="1" applyAlignment="1">
      <alignment vertical="center"/>
    </xf>
    <xf numFmtId="0" fontId="21" fillId="0" borderId="0" xfId="0" applyFont="1" applyAlignment="1">
      <alignment horizontal="justify" vertical="center"/>
    </xf>
    <xf numFmtId="10" fontId="1" fillId="0" borderId="3" xfId="37" applyNumberFormat="1" applyFont="1" applyBorder="1" applyAlignment="1">
      <alignment vertical="center"/>
    </xf>
    <xf numFmtId="43" fontId="23" fillId="0" borderId="12" xfId="37" applyFont="1" applyBorder="1" applyAlignment="1">
      <alignment vertical="center"/>
    </xf>
    <xf numFmtId="0" fontId="19" fillId="0" borderId="14" xfId="0" applyFont="1" applyBorder="1" applyAlignment="1">
      <alignment horizontal="center"/>
    </xf>
    <xf numFmtId="0" fontId="19" fillId="0" borderId="13" xfId="0" applyFont="1" applyBorder="1" applyAlignment="1">
      <alignment horizontal="center"/>
    </xf>
    <xf numFmtId="0" fontId="19" fillId="0" borderId="5" xfId="0" applyFont="1" applyBorder="1" applyAlignment="1">
      <alignment horizontal="center"/>
    </xf>
    <xf numFmtId="0" fontId="0" fillId="0" borderId="6" xfId="0" applyBorder="1" applyAlignment="1">
      <alignment horizontal="center" vertical="center" wrapText="1"/>
    </xf>
    <xf numFmtId="0" fontId="0" fillId="0" borderId="14"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horizontal="center" vertical="center" wrapText="1"/>
    </xf>
    <xf numFmtId="43" fontId="1" fillId="0" borderId="6" xfId="37" applyFont="1" applyBorder="1" applyAlignment="1">
      <alignment horizontal="center"/>
    </xf>
    <xf numFmtId="43" fontId="3" fillId="0" borderId="2" xfId="37" applyFont="1" applyBorder="1" applyAlignment="1">
      <alignment horizontal="center"/>
    </xf>
    <xf numFmtId="43" fontId="3" fillId="0" borderId="7" xfId="37" applyFont="1" applyBorder="1" applyAlignment="1">
      <alignment horizontal="center"/>
    </xf>
    <xf numFmtId="0" fontId="0" fillId="0" borderId="14" xfId="0" applyBorder="1" applyAlignment="1">
      <alignment horizontal="left"/>
    </xf>
    <xf numFmtId="0" fontId="0" fillId="0" borderId="13" xfId="0" applyBorder="1" applyAlignment="1">
      <alignment horizontal="left"/>
    </xf>
    <xf numFmtId="0" fontId="0" fillId="0" borderId="5" xfId="0" applyBorder="1" applyAlignment="1">
      <alignment horizontal="left"/>
    </xf>
    <xf numFmtId="0" fontId="0" fillId="0" borderId="11" xfId="0" applyBorder="1" applyAlignment="1">
      <alignment horizontal="left"/>
    </xf>
    <xf numFmtId="0" fontId="0" fillId="0" borderId="0" xfId="0" applyAlignment="1">
      <alignment horizontal="left"/>
    </xf>
    <xf numFmtId="0" fontId="0" fillId="0" borderId="10" xfId="0" applyBorder="1" applyAlignment="1">
      <alignment horizontal="left"/>
    </xf>
    <xf numFmtId="0" fontId="0" fillId="0" borderId="24" xfId="0"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xf>
    <xf numFmtId="43" fontId="1" fillId="0" borderId="8" xfId="37" applyFont="1" applyBorder="1" applyAlignment="1">
      <alignment horizontal="center" vertical="center"/>
    </xf>
    <xf numFmtId="0" fontId="21" fillId="0" borderId="0" xfId="0" applyFont="1" applyAlignment="1">
      <alignment horizontal="justify" vertical="center"/>
    </xf>
    <xf numFmtId="0" fontId="0" fillId="0" borderId="14" xfId="0" applyBorder="1" applyAlignment="1">
      <alignment horizontal="center"/>
    </xf>
    <xf numFmtId="0" fontId="0" fillId="0" borderId="13" xfId="0" applyBorder="1" applyAlignment="1">
      <alignment horizontal="center"/>
    </xf>
    <xf numFmtId="0" fontId="0" fillId="0" borderId="5" xfId="0" applyBorder="1" applyAlignment="1">
      <alignment horizontal="center"/>
    </xf>
    <xf numFmtId="0" fontId="19" fillId="0" borderId="24" xfId="0" applyFont="1" applyBorder="1" applyAlignment="1">
      <alignment horizontal="center"/>
    </xf>
    <xf numFmtId="0" fontId="20" fillId="0" borderId="8" xfId="0" applyFont="1" applyBorder="1" applyAlignment="1">
      <alignment horizontal="center" wrapText="1"/>
    </xf>
    <xf numFmtId="0" fontId="19" fillId="0" borderId="8" xfId="0" applyFont="1" applyBorder="1" applyAlignment="1">
      <alignment horizontal="left" wrapText="1"/>
    </xf>
    <xf numFmtId="0" fontId="0" fillId="0" borderId="8" xfId="0" applyBorder="1" applyAlignment="1">
      <alignment horizontal="left"/>
    </xf>
    <xf numFmtId="0" fontId="0" fillId="0" borderId="8" xfId="0" applyBorder="1" applyAlignment="1">
      <alignment horizontal="left" wrapText="1"/>
    </xf>
  </cellXfs>
  <cellStyles count="49">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Estilo 1" xfId="30" xr:uid="{00000000-0005-0000-0000-00001D000000}"/>
    <cellStyle name="Excel Built-in Normal" xfId="31" xr:uid="{00000000-0005-0000-0000-00001E000000}"/>
    <cellStyle name="Normal" xfId="0" builtinId="0"/>
    <cellStyle name="Normal 2" xfId="32" xr:uid="{00000000-0005-0000-0000-000020000000}"/>
    <cellStyle name="Nota" xfId="33" builtinId="10" customBuiltin="1"/>
    <cellStyle name="Porcentagem" xfId="34" builtinId="5"/>
    <cellStyle name="Porcentagem 2" xfId="35" xr:uid="{00000000-0005-0000-0000-000023000000}"/>
    <cellStyle name="Saída" xfId="36" builtinId="21" customBuiltin="1"/>
    <cellStyle name="Separador de milhares 2" xfId="38" xr:uid="{00000000-0005-0000-0000-000025000000}"/>
    <cellStyle name="Separador de milhares 3" xfId="39" xr:uid="{00000000-0005-0000-0000-000026000000}"/>
    <cellStyle name="Texto de Aviso" xfId="40" builtinId="11" customBuiltin="1"/>
    <cellStyle name="Texto Explicativo" xfId="41" builtinId="53" customBuiltin="1"/>
    <cellStyle name="Título" xfId="42" builtinId="15" customBuiltin="1"/>
    <cellStyle name="Título 1" xfId="43" builtinId="16" customBuiltin="1"/>
    <cellStyle name="Título 2" xfId="44" builtinId="17" customBuiltin="1"/>
    <cellStyle name="Título 3" xfId="45" builtinId="18" customBuiltin="1"/>
    <cellStyle name="Título 4" xfId="46" builtinId="19" customBuiltin="1"/>
    <cellStyle name="Total" xfId="47" builtinId="25" customBuiltin="1"/>
    <cellStyle name="Vírgula" xfId="37" builtinId="3"/>
    <cellStyle name="Vírgula 2" xfId="48" xr:uid="{00000000-0005-0000-0000-00003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2901462</xdr:colOff>
      <xdr:row>0</xdr:row>
      <xdr:rowOff>0</xdr:rowOff>
    </xdr:from>
    <xdr:to>
      <xdr:col>2</xdr:col>
      <xdr:colOff>4985971</xdr:colOff>
      <xdr:row>3</xdr:row>
      <xdr:rowOff>170343</xdr:rowOff>
    </xdr:to>
    <xdr:pic>
      <xdr:nvPicPr>
        <xdr:cNvPr id="3" name="Imagem 2">
          <a:extLst>
            <a:ext uri="{FF2B5EF4-FFF2-40B4-BE49-F238E27FC236}">
              <a16:creationId xmlns:a16="http://schemas.microsoft.com/office/drawing/2014/main" id="{258594D0-A31B-4671-B913-AB7285A04F1B}"/>
            </a:ext>
          </a:extLst>
        </xdr:cNvPr>
        <xdr:cNvPicPr>
          <a:picLocks noChangeAspect="1"/>
        </xdr:cNvPicPr>
      </xdr:nvPicPr>
      <xdr:blipFill>
        <a:blip xmlns:r="http://schemas.openxmlformats.org/officeDocument/2006/relationships" r:embed="rId1"/>
        <a:stretch>
          <a:fillRect/>
        </a:stretch>
      </xdr:blipFill>
      <xdr:spPr>
        <a:xfrm>
          <a:off x="4271597" y="0"/>
          <a:ext cx="2084509" cy="7418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771526</xdr:colOff>
      <xdr:row>0</xdr:row>
      <xdr:rowOff>0</xdr:rowOff>
    </xdr:from>
    <xdr:to>
      <xdr:col>5</xdr:col>
      <xdr:colOff>238126</xdr:colOff>
      <xdr:row>3</xdr:row>
      <xdr:rowOff>166956</xdr:rowOff>
    </xdr:to>
    <xdr:pic>
      <xdr:nvPicPr>
        <xdr:cNvPr id="3" name="Imagem 2">
          <a:extLst>
            <a:ext uri="{FF2B5EF4-FFF2-40B4-BE49-F238E27FC236}">
              <a16:creationId xmlns:a16="http://schemas.microsoft.com/office/drawing/2014/main" id="{16D9BA90-2E01-4097-AF36-4059D1BA2D83}"/>
            </a:ext>
          </a:extLst>
        </xdr:cNvPr>
        <xdr:cNvPicPr>
          <a:picLocks noChangeAspect="1"/>
        </xdr:cNvPicPr>
      </xdr:nvPicPr>
      <xdr:blipFill>
        <a:blip xmlns:r="http://schemas.openxmlformats.org/officeDocument/2006/relationships" r:embed="rId1"/>
        <a:stretch>
          <a:fillRect/>
        </a:stretch>
      </xdr:blipFill>
      <xdr:spPr>
        <a:xfrm>
          <a:off x="4943476" y="0"/>
          <a:ext cx="2076450" cy="73845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te\DGRF_SG\COPASA%202012\COPASA%202012\CODEVASF%20-%20ROSE\JANEIRO\LIGACOES%20INTRADOMICILIARES%20-%20BOM%20DESPACH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tura"/>
      <sheetName val="Orçamento Sintético"/>
      <sheetName val="Orçamento Analítico"/>
      <sheetName val="Cronograma"/>
      <sheetName val="BDI - SERVIÇOS"/>
      <sheetName val="BDI - MAT"/>
    </sheetNames>
    <sheetDataSet>
      <sheetData sheetId="0" refreshError="1"/>
      <sheetData sheetId="1" refreshError="1"/>
      <sheetData sheetId="2" refreshError="1"/>
      <sheetData sheetId="3">
        <row r="1">
          <cell r="A1" t="str">
            <v>CRONOGRAMA FÍSICO-FINANCEIRO</v>
          </cell>
        </row>
        <row r="4">
          <cell r="A4" t="str">
            <v>BOM DESPACHO - MG</v>
          </cell>
        </row>
        <row r="5">
          <cell r="A5" t="str">
            <v>OBRA: LIGAÇÕES INTRADOMICILIARES -  BOM DESPACHO</v>
          </cell>
        </row>
        <row r="7">
          <cell r="A7" t="str">
            <v>Item</v>
          </cell>
          <cell r="B7" t="str">
            <v>Discriminação dos Serviços</v>
          </cell>
          <cell r="C7" t="str">
            <v>Peso    %</v>
          </cell>
          <cell r="D7" t="str">
            <v>Vl. das Obras/ Serviços (R$)</v>
          </cell>
          <cell r="E7" t="str">
            <v>Mês 01</v>
          </cell>
          <cell r="G7" t="str">
            <v>Mês 02</v>
          </cell>
          <cell r="I7" t="str">
            <v>Mês 03</v>
          </cell>
          <cell r="K7" t="str">
            <v>TOTAL</v>
          </cell>
        </row>
        <row r="8">
          <cell r="E8" t="str">
            <v>%</v>
          </cell>
          <cell r="F8" t="str">
            <v>R$</v>
          </cell>
          <cell r="G8" t="str">
            <v>%</v>
          </cell>
          <cell r="H8" t="str">
            <v>R$</v>
          </cell>
          <cell r="I8" t="str">
            <v>%</v>
          </cell>
          <cell r="J8" t="str">
            <v>R$</v>
          </cell>
          <cell r="K8" t="str">
            <v>%</v>
          </cell>
          <cell r="L8" t="str">
            <v>R$</v>
          </cell>
        </row>
        <row r="9">
          <cell r="A9" t="str">
            <v>01</v>
          </cell>
          <cell r="B9" t="str">
            <v>ITENS DE RATEIO</v>
          </cell>
          <cell r="C9">
            <v>0.44727697568639729</v>
          </cell>
          <cell r="D9">
            <v>109012.86</v>
          </cell>
        </row>
        <row r="11">
          <cell r="A11" t="str">
            <v>02</v>
          </cell>
          <cell r="B11" t="str">
            <v>LIGAÇÕES INTRADOMICILIARES</v>
          </cell>
          <cell r="C11">
            <v>0.39678607613288958</v>
          </cell>
          <cell r="D11">
            <v>96706.934000000008</v>
          </cell>
        </row>
        <row r="13">
          <cell r="A13" t="str">
            <v>03</v>
          </cell>
          <cell r="B13" t="str">
            <v>LIGAÇÕES DOMICILIARES</v>
          </cell>
          <cell r="C13">
            <v>0.15593694818071324</v>
          </cell>
          <cell r="D13">
            <v>38005.829999999994</v>
          </cell>
        </row>
        <row r="16">
          <cell r="A16" t="str">
            <v>TOTAL</v>
          </cell>
          <cell r="B16" t="str">
            <v>SIMPLES</v>
          </cell>
        </row>
        <row r="17">
          <cell r="B17" t="str">
            <v>ACUMULADO</v>
          </cell>
          <cell r="C17">
            <v>1</v>
          </cell>
          <cell r="D17">
            <v>243725.62399999998</v>
          </cell>
        </row>
      </sheetData>
      <sheetData sheetId="4"/>
      <sheetData sheetId="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5:L372"/>
  <sheetViews>
    <sheetView tabSelected="1" topLeftCell="A35" zoomScale="130" zoomScaleNormal="130" workbookViewId="0">
      <selection activeCell="C23" sqref="C23"/>
    </sheetView>
  </sheetViews>
  <sheetFormatPr defaultRowHeight="15" x14ac:dyDescent="0.25"/>
  <cols>
    <col min="1" max="1" width="6.5703125" customWidth="1"/>
    <col min="2" max="2" width="14" customWidth="1"/>
    <col min="3" max="3" width="77.7109375" style="2" customWidth="1"/>
    <col min="4" max="4" width="6.28515625" style="1" customWidth="1"/>
    <col min="5" max="5" width="11.42578125" style="3" customWidth="1"/>
    <col min="6" max="6" width="10.7109375" style="3" customWidth="1"/>
    <col min="7" max="7" width="13.42578125" style="3" customWidth="1"/>
    <col min="8" max="8" width="15.42578125" style="3" bestFit="1" customWidth="1"/>
    <col min="11" max="11" width="13.42578125" customWidth="1"/>
    <col min="12" max="12" width="10.5703125" bestFit="1" customWidth="1"/>
    <col min="18" max="18" width="10.85546875" customWidth="1"/>
  </cols>
  <sheetData>
    <row r="5" spans="1:8" x14ac:dyDescent="0.25">
      <c r="A5" s="68" t="s">
        <v>72</v>
      </c>
      <c r="B5" s="69"/>
      <c r="C5" s="69"/>
      <c r="D5" s="69"/>
      <c r="E5" s="69"/>
      <c r="F5" s="69"/>
      <c r="G5" s="69"/>
      <c r="H5" s="70"/>
    </row>
    <row r="6" spans="1:8" x14ac:dyDescent="0.25">
      <c r="A6" s="4" t="s">
        <v>85</v>
      </c>
      <c r="B6" s="8"/>
      <c r="C6" s="5"/>
      <c r="D6" s="14"/>
      <c r="E6" s="12"/>
      <c r="F6" s="15" t="s">
        <v>86</v>
      </c>
      <c r="G6" s="15"/>
      <c r="H6" s="6"/>
    </row>
    <row r="7" spans="1:8" x14ac:dyDescent="0.25">
      <c r="A7" s="11" t="s">
        <v>87</v>
      </c>
      <c r="B7" s="9"/>
      <c r="E7" s="10"/>
      <c r="F7" s="57" t="s">
        <v>76</v>
      </c>
      <c r="G7" s="57"/>
      <c r="H7" s="58"/>
    </row>
    <row r="8" spans="1:8" x14ac:dyDescent="0.25">
      <c r="A8" s="83" t="s">
        <v>88</v>
      </c>
      <c r="B8" s="84"/>
      <c r="C8" s="84"/>
      <c r="D8" s="84"/>
      <c r="E8" s="85"/>
      <c r="F8" s="64" t="s">
        <v>59</v>
      </c>
      <c r="G8" s="66">
        <v>0.29459999999999997</v>
      </c>
      <c r="H8" s="67">
        <f>(1.2946)</f>
        <v>1.2946</v>
      </c>
    </row>
    <row r="9" spans="1:8" x14ac:dyDescent="0.25">
      <c r="A9" s="11" t="s">
        <v>82</v>
      </c>
      <c r="B9" s="9"/>
      <c r="E9" s="56"/>
      <c r="F9" s="89" t="s">
        <v>64</v>
      </c>
      <c r="G9" s="89"/>
      <c r="H9" s="89"/>
    </row>
    <row r="10" spans="1:8" ht="6.75" customHeight="1" x14ac:dyDescent="0.25">
      <c r="A10" s="80"/>
      <c r="B10" s="81"/>
      <c r="C10" s="81"/>
      <c r="D10" s="81"/>
      <c r="E10" s="81"/>
      <c r="F10" s="81"/>
      <c r="G10" s="81"/>
      <c r="H10" s="82"/>
    </row>
    <row r="11" spans="1:8" x14ac:dyDescent="0.25">
      <c r="A11" s="71" t="s">
        <v>0</v>
      </c>
      <c r="B11" s="86" t="s">
        <v>50</v>
      </c>
      <c r="C11" s="73" t="s">
        <v>17</v>
      </c>
      <c r="D11" s="75" t="s">
        <v>15</v>
      </c>
      <c r="E11" s="75" t="s">
        <v>16</v>
      </c>
      <c r="F11" s="77" t="s">
        <v>22</v>
      </c>
      <c r="G11" s="78"/>
      <c r="H11" s="79"/>
    </row>
    <row r="12" spans="1:8" s="1" customFormat="1" x14ac:dyDescent="0.25">
      <c r="A12" s="72"/>
      <c r="B12" s="75"/>
      <c r="C12" s="74"/>
      <c r="D12" s="76" t="s">
        <v>1</v>
      </c>
      <c r="E12" s="76" t="s">
        <v>2</v>
      </c>
      <c r="F12" s="16" t="s">
        <v>20</v>
      </c>
      <c r="G12" s="16" t="s">
        <v>21</v>
      </c>
      <c r="H12" s="7" t="s">
        <v>3</v>
      </c>
    </row>
    <row r="13" spans="1:8" x14ac:dyDescent="0.25">
      <c r="A13" s="40" t="s">
        <v>4</v>
      </c>
      <c r="B13" s="38"/>
      <c r="C13" s="39" t="s">
        <v>38</v>
      </c>
      <c r="D13" s="40"/>
      <c r="E13" s="42"/>
      <c r="F13" s="42" t="s">
        <v>5</v>
      </c>
      <c r="G13" s="42" t="s">
        <v>5</v>
      </c>
      <c r="H13" s="42"/>
    </row>
    <row r="14" spans="1:8" ht="58.5" customHeight="1" x14ac:dyDescent="0.25">
      <c r="A14" s="43" t="s">
        <v>6</v>
      </c>
      <c r="B14" s="43" t="s">
        <v>40</v>
      </c>
      <c r="C14" s="60" t="s">
        <v>41</v>
      </c>
      <c r="D14" s="43" t="s">
        <v>18</v>
      </c>
      <c r="E14" s="59">
        <v>2</v>
      </c>
      <c r="F14" s="59">
        <v>256.27999999999997</v>
      </c>
      <c r="G14" s="59">
        <f>(F14*H8)</f>
        <v>331.78008799999998</v>
      </c>
      <c r="H14" s="59">
        <f>E14*G14</f>
        <v>663.56017599999996</v>
      </c>
    </row>
    <row r="15" spans="1:8" x14ac:dyDescent="0.25">
      <c r="A15" s="35"/>
      <c r="B15" s="33"/>
      <c r="C15" s="34" t="s">
        <v>9</v>
      </c>
      <c r="D15" s="35"/>
      <c r="E15" s="36"/>
      <c r="F15" s="37"/>
      <c r="G15" s="37"/>
      <c r="H15" s="37">
        <f>H14</f>
        <v>663.56017599999996</v>
      </c>
    </row>
    <row r="16" spans="1:8" x14ac:dyDescent="0.25">
      <c r="A16" s="40" t="s">
        <v>10</v>
      </c>
      <c r="B16" s="38"/>
      <c r="C16" s="39" t="s">
        <v>42</v>
      </c>
      <c r="D16" s="40"/>
      <c r="E16" s="41"/>
      <c r="F16" s="42"/>
      <c r="G16" s="42"/>
      <c r="H16" s="42"/>
    </row>
    <row r="17" spans="1:8" ht="19.5" customHeight="1" x14ac:dyDescent="0.25">
      <c r="A17" s="43" t="s">
        <v>11</v>
      </c>
      <c r="B17" s="43" t="s">
        <v>69</v>
      </c>
      <c r="C17" s="44" t="s">
        <v>77</v>
      </c>
      <c r="D17" s="43" t="s">
        <v>7</v>
      </c>
      <c r="E17" s="45">
        <v>13</v>
      </c>
      <c r="F17" s="46">
        <v>223.98</v>
      </c>
      <c r="G17" s="59">
        <f>(F17*H8)</f>
        <v>289.96450799999997</v>
      </c>
      <c r="H17" s="46">
        <f>E17*G17</f>
        <v>3769.5386039999994</v>
      </c>
    </row>
    <row r="18" spans="1:8" x14ac:dyDescent="0.25">
      <c r="A18" s="33"/>
      <c r="B18" s="33"/>
      <c r="C18" s="34" t="s">
        <v>43</v>
      </c>
      <c r="D18" s="35"/>
      <c r="E18" s="36"/>
      <c r="F18" s="37"/>
      <c r="G18" s="37"/>
      <c r="H18" s="37">
        <f>SUM(H17:H17)</f>
        <v>3769.5386039999994</v>
      </c>
    </row>
    <row r="19" spans="1:8" ht="19.5" customHeight="1" x14ac:dyDescent="0.25">
      <c r="A19" s="40" t="s">
        <v>46</v>
      </c>
      <c r="B19" s="38"/>
      <c r="C19" s="39" t="s">
        <v>45</v>
      </c>
      <c r="D19" s="40"/>
      <c r="E19" s="41"/>
      <c r="F19" s="42"/>
      <c r="G19" s="42"/>
      <c r="H19" s="42"/>
    </row>
    <row r="20" spans="1:8" ht="33" customHeight="1" x14ac:dyDescent="0.25">
      <c r="A20" s="43" t="s">
        <v>54</v>
      </c>
      <c r="B20" s="43">
        <v>97599</v>
      </c>
      <c r="C20" s="44" t="s">
        <v>23</v>
      </c>
      <c r="D20" s="43" t="s">
        <v>7</v>
      </c>
      <c r="E20" s="45">
        <v>18</v>
      </c>
      <c r="F20" s="46">
        <v>19.21</v>
      </c>
      <c r="G20" s="59">
        <f>(F20*H8)</f>
        <v>24.869266</v>
      </c>
      <c r="H20" s="46">
        <f>E20*G20</f>
        <v>447.64678800000002</v>
      </c>
    </row>
    <row r="21" spans="1:8" ht="30" x14ac:dyDescent="0.25">
      <c r="A21" s="43" t="s">
        <v>55</v>
      </c>
      <c r="B21" s="43" t="s">
        <v>39</v>
      </c>
      <c r="C21" s="44" t="s">
        <v>51</v>
      </c>
      <c r="D21" s="43" t="s">
        <v>7</v>
      </c>
      <c r="E21" s="45">
        <v>21</v>
      </c>
      <c r="F21" s="46">
        <v>283.22000000000003</v>
      </c>
      <c r="G21" s="59">
        <f>(F21*H8)</f>
        <v>366.65661200000005</v>
      </c>
      <c r="H21" s="46">
        <f t="shared" ref="H21:H22" si="0">E21*G21</f>
        <v>7699.7888520000015</v>
      </c>
    </row>
    <row r="22" spans="1:8" ht="30" x14ac:dyDescent="0.25">
      <c r="A22" s="43" t="s">
        <v>56</v>
      </c>
      <c r="B22" s="43" t="s">
        <v>66</v>
      </c>
      <c r="C22" s="44" t="s">
        <v>62</v>
      </c>
      <c r="D22" s="43" t="s">
        <v>7</v>
      </c>
      <c r="E22" s="45">
        <v>18</v>
      </c>
      <c r="F22" s="46">
        <v>19.78</v>
      </c>
      <c r="G22" s="59">
        <f>(F22*H8)</f>
        <v>25.607188000000001</v>
      </c>
      <c r="H22" s="46">
        <f t="shared" si="0"/>
        <v>460.92938400000003</v>
      </c>
    </row>
    <row r="23" spans="1:8" ht="30" x14ac:dyDescent="0.25">
      <c r="A23" s="43" t="s">
        <v>57</v>
      </c>
      <c r="B23" s="43" t="s">
        <v>65</v>
      </c>
      <c r="C23" s="44" t="s">
        <v>89</v>
      </c>
      <c r="D23" s="43" t="s">
        <v>7</v>
      </c>
      <c r="E23" s="45">
        <v>31</v>
      </c>
      <c r="F23" s="46">
        <v>38.85</v>
      </c>
      <c r="G23" s="59">
        <f>(F23*H8)</f>
        <v>50.295209999999997</v>
      </c>
      <c r="H23" s="46">
        <f t="shared" ref="H23" si="1">E23*G23</f>
        <v>1559.1515099999999</v>
      </c>
    </row>
    <row r="24" spans="1:8" ht="30" x14ac:dyDescent="0.25">
      <c r="A24" s="43" t="s">
        <v>58</v>
      </c>
      <c r="B24" s="43" t="s">
        <v>78</v>
      </c>
      <c r="C24" s="44" t="s">
        <v>79</v>
      </c>
      <c r="D24" s="43" t="s">
        <v>7</v>
      </c>
      <c r="E24" s="45">
        <v>1</v>
      </c>
      <c r="F24" s="46">
        <v>155.88</v>
      </c>
      <c r="G24" s="59">
        <f>(F24*H8)</f>
        <v>201.80224799999999</v>
      </c>
      <c r="H24" s="46">
        <f t="shared" ref="H24:H25" si="2">E24*G24</f>
        <v>201.80224799999999</v>
      </c>
    </row>
    <row r="25" spans="1:8" ht="30" x14ac:dyDescent="0.25">
      <c r="A25" s="43" t="s">
        <v>80</v>
      </c>
      <c r="B25" s="43" t="s">
        <v>81</v>
      </c>
      <c r="C25" s="44" t="s">
        <v>94</v>
      </c>
      <c r="D25" s="43" t="s">
        <v>7</v>
      </c>
      <c r="E25" s="45">
        <v>2</v>
      </c>
      <c r="F25" s="46">
        <v>232.43</v>
      </c>
      <c r="G25" s="59">
        <f>(F25*H8)</f>
        <v>300.90387800000002</v>
      </c>
      <c r="H25" s="46">
        <f t="shared" si="2"/>
        <v>601.80775600000004</v>
      </c>
    </row>
    <row r="26" spans="1:8" x14ac:dyDescent="0.25">
      <c r="A26" s="35"/>
      <c r="B26" s="33"/>
      <c r="C26" s="34" t="s">
        <v>60</v>
      </c>
      <c r="D26" s="35"/>
      <c r="E26" s="36"/>
      <c r="F26" s="37"/>
      <c r="G26" s="37"/>
      <c r="H26" s="37">
        <f>SUM(H20:H25)</f>
        <v>10971.126538000002</v>
      </c>
    </row>
    <row r="27" spans="1:8" x14ac:dyDescent="0.25">
      <c r="A27" s="40" t="s">
        <v>47</v>
      </c>
      <c r="B27" s="38"/>
      <c r="C27" s="39" t="s">
        <v>53</v>
      </c>
      <c r="D27" s="40"/>
      <c r="E27" s="41"/>
      <c r="F27" s="42"/>
      <c r="G27" s="42"/>
      <c r="H27" s="42"/>
    </row>
    <row r="28" spans="1:8" ht="60" x14ac:dyDescent="0.25">
      <c r="A28" s="43" t="s">
        <v>48</v>
      </c>
      <c r="B28" s="43" t="s">
        <v>90</v>
      </c>
      <c r="C28" s="44" t="s">
        <v>91</v>
      </c>
      <c r="D28" s="43" t="s">
        <v>44</v>
      </c>
      <c r="E28" s="62">
        <v>30</v>
      </c>
      <c r="F28" s="63">
        <v>254.37</v>
      </c>
      <c r="G28" s="61">
        <f>(F28*H8)</f>
        <v>329.30740200000002</v>
      </c>
      <c r="H28" s="61">
        <f t="shared" ref="H28" si="3">E28*G28</f>
        <v>9879.2220600000001</v>
      </c>
    </row>
    <row r="29" spans="1:8" ht="60" x14ac:dyDescent="0.25">
      <c r="A29" s="43" t="s">
        <v>49</v>
      </c>
      <c r="B29" s="43" t="s">
        <v>93</v>
      </c>
      <c r="C29" s="44" t="s">
        <v>91</v>
      </c>
      <c r="D29" s="43" t="s">
        <v>44</v>
      </c>
      <c r="E29" s="62">
        <v>3</v>
      </c>
      <c r="F29" s="63">
        <v>629.11</v>
      </c>
      <c r="G29" s="61">
        <f>(F29*H8)</f>
        <v>814.44580599999995</v>
      </c>
      <c r="H29" s="61">
        <f t="shared" ref="H29" si="4">E29*G29</f>
        <v>2443.3374180000001</v>
      </c>
    </row>
    <row r="30" spans="1:8" ht="30" customHeight="1" x14ac:dyDescent="0.25">
      <c r="A30" s="43" t="s">
        <v>92</v>
      </c>
      <c r="B30" s="43" t="s">
        <v>52</v>
      </c>
      <c r="C30" s="44" t="s">
        <v>67</v>
      </c>
      <c r="D30" s="43" t="s">
        <v>18</v>
      </c>
      <c r="E30" s="62">
        <v>20</v>
      </c>
      <c r="F30" s="63">
        <v>33.49</v>
      </c>
      <c r="G30" s="61">
        <f>(F30*H8)</f>
        <v>43.356154000000004</v>
      </c>
      <c r="H30" s="61">
        <f>E30*G30</f>
        <v>867.12308000000007</v>
      </c>
    </row>
    <row r="31" spans="1:8" x14ac:dyDescent="0.25">
      <c r="A31" s="35"/>
      <c r="B31" s="48"/>
      <c r="C31" s="34" t="s">
        <v>61</v>
      </c>
      <c r="D31" s="35"/>
      <c r="E31" s="37"/>
      <c r="F31" s="37"/>
      <c r="G31" s="37"/>
      <c r="H31" s="37">
        <f>SUM(H28:H30)</f>
        <v>13189.682557999999</v>
      </c>
    </row>
    <row r="32" spans="1:8" x14ac:dyDescent="0.25">
      <c r="A32" s="40" t="s">
        <v>70</v>
      </c>
      <c r="B32" s="49"/>
      <c r="C32" s="39" t="s">
        <v>12</v>
      </c>
      <c r="D32" s="40"/>
      <c r="E32" s="42"/>
      <c r="F32" s="42"/>
      <c r="G32" s="42"/>
      <c r="H32" s="42"/>
    </row>
    <row r="33" spans="1:12" ht="19.5" customHeight="1" x14ac:dyDescent="0.25">
      <c r="A33" s="19" t="s">
        <v>71</v>
      </c>
      <c r="B33" s="43" t="s">
        <v>68</v>
      </c>
      <c r="C33" s="32" t="s">
        <v>13</v>
      </c>
      <c r="D33" s="19" t="s">
        <v>8</v>
      </c>
      <c r="E33" s="47">
        <v>754.19</v>
      </c>
      <c r="F33" s="47">
        <v>7.78</v>
      </c>
      <c r="G33" s="59">
        <f>(F33*H8)</f>
        <v>10.071987999999999</v>
      </c>
      <c r="H33" s="46">
        <f>E33*G33</f>
        <v>7596.1926297199998</v>
      </c>
    </row>
    <row r="34" spans="1:12" ht="15.6" customHeight="1" x14ac:dyDescent="0.25">
      <c r="A34" s="33"/>
      <c r="B34" s="48"/>
      <c r="C34" s="34" t="s">
        <v>83</v>
      </c>
      <c r="D34" s="35"/>
      <c r="E34" s="37"/>
      <c r="F34" s="37"/>
      <c r="G34" s="37"/>
      <c r="H34" s="37">
        <f>H33</f>
        <v>7596.1926297199998</v>
      </c>
    </row>
    <row r="35" spans="1:12" ht="15.6" customHeight="1" x14ac:dyDescent="0.25">
      <c r="A35" s="33"/>
      <c r="B35" s="33"/>
      <c r="C35" s="34" t="s">
        <v>14</v>
      </c>
      <c r="D35" s="35"/>
      <c r="E35" s="37"/>
      <c r="F35" s="37"/>
      <c r="G35" s="37"/>
      <c r="H35" s="37">
        <f>SUM(H15+H18+H26+H31+H34)</f>
        <v>36190.100505719995</v>
      </c>
    </row>
    <row r="36" spans="1:12" ht="15.6" customHeight="1" x14ac:dyDescent="0.25">
      <c r="A36" s="50"/>
      <c r="B36" s="51"/>
      <c r="C36" s="52" t="s">
        <v>19</v>
      </c>
      <c r="D36" s="53"/>
      <c r="E36" s="54"/>
      <c r="F36" s="54"/>
      <c r="G36" s="54"/>
      <c r="H36" s="55">
        <f>SUM(H35)</f>
        <v>36190.100505719995</v>
      </c>
      <c r="L36" s="13"/>
    </row>
    <row r="37" spans="1:12" ht="15.6" customHeight="1" x14ac:dyDescent="0.25"/>
    <row r="38" spans="1:12" ht="15.6" customHeight="1" x14ac:dyDescent="0.25">
      <c r="B38" s="90" t="s">
        <v>84</v>
      </c>
      <c r="C38" s="90"/>
    </row>
    <row r="39" spans="1:12" ht="15.6" customHeight="1" x14ac:dyDescent="0.25"/>
    <row r="40" spans="1:12" ht="15.6" customHeight="1" x14ac:dyDescent="0.25"/>
    <row r="41" spans="1:12" ht="15.6" customHeight="1" x14ac:dyDescent="0.25">
      <c r="A41" s="87" t="s">
        <v>73</v>
      </c>
      <c r="B41" s="87"/>
      <c r="C41" s="87"/>
      <c r="D41" s="87"/>
      <c r="E41" s="87"/>
      <c r="F41" s="87"/>
      <c r="G41" s="87"/>
      <c r="H41" s="87"/>
    </row>
    <row r="42" spans="1:12" ht="15.6" customHeight="1" x14ac:dyDescent="0.25">
      <c r="A42" s="87" t="s">
        <v>74</v>
      </c>
      <c r="B42" s="87"/>
      <c r="C42" s="87"/>
      <c r="D42" s="87"/>
      <c r="E42" s="87"/>
      <c r="F42" s="87"/>
      <c r="G42" s="87"/>
      <c r="H42" s="87"/>
    </row>
    <row r="43" spans="1:12" ht="15.6" customHeight="1" x14ac:dyDescent="0.25">
      <c r="A43" s="87" t="s">
        <v>75</v>
      </c>
      <c r="B43" s="87"/>
      <c r="C43" s="87"/>
      <c r="D43" s="87"/>
      <c r="E43" s="87"/>
      <c r="F43" s="87"/>
      <c r="G43" s="87"/>
      <c r="H43" s="87"/>
    </row>
    <row r="44" spans="1:12" ht="15.6" customHeight="1" x14ac:dyDescent="0.25">
      <c r="A44" s="88" t="s">
        <v>37</v>
      </c>
      <c r="B44" s="88"/>
      <c r="C44" s="88"/>
      <c r="D44" s="88"/>
      <c r="E44" s="88"/>
      <c r="F44" s="88"/>
      <c r="G44" s="88"/>
      <c r="H44" s="88"/>
    </row>
    <row r="45" spans="1:12" ht="15.6" customHeight="1" x14ac:dyDescent="0.25"/>
    <row r="46" spans="1:12" ht="15.6" customHeight="1" x14ac:dyDescent="0.25"/>
    <row r="47" spans="1:12" ht="15.6" customHeight="1" x14ac:dyDescent="0.25"/>
    <row r="48" spans="1:12" ht="15.6" customHeight="1" x14ac:dyDescent="0.25"/>
    <row r="49" spans="6:7" ht="15.6" customHeight="1" x14ac:dyDescent="0.25">
      <c r="F49"/>
      <c r="G49"/>
    </row>
    <row r="50" spans="6:7" ht="15.6" customHeight="1" x14ac:dyDescent="0.25">
      <c r="F50"/>
      <c r="G50"/>
    </row>
    <row r="51" spans="6:7" ht="15.6" customHeight="1" x14ac:dyDescent="0.25">
      <c r="F51"/>
      <c r="G51"/>
    </row>
    <row r="52" spans="6:7" ht="15.6" customHeight="1" x14ac:dyDescent="0.25">
      <c r="F52"/>
      <c r="G52"/>
    </row>
    <row r="53" spans="6:7" ht="15.6" customHeight="1" x14ac:dyDescent="0.25">
      <c r="F53"/>
      <c r="G53"/>
    </row>
    <row r="54" spans="6:7" ht="15.6" customHeight="1" x14ac:dyDescent="0.25">
      <c r="F54"/>
      <c r="G54"/>
    </row>
    <row r="55" spans="6:7" ht="15.6" customHeight="1" x14ac:dyDescent="0.25">
      <c r="F55"/>
      <c r="G55"/>
    </row>
    <row r="56" spans="6:7" ht="15.6" customHeight="1" x14ac:dyDescent="0.25">
      <c r="F56"/>
      <c r="G56"/>
    </row>
    <row r="57" spans="6:7" ht="15.6" customHeight="1" x14ac:dyDescent="0.25">
      <c r="F57"/>
      <c r="G57"/>
    </row>
    <row r="58" spans="6:7" ht="15.6" customHeight="1" x14ac:dyDescent="0.25">
      <c r="F58"/>
      <c r="G58"/>
    </row>
    <row r="59" spans="6:7" ht="15.6" customHeight="1" x14ac:dyDescent="0.25">
      <c r="F59"/>
      <c r="G59"/>
    </row>
    <row r="60" spans="6:7" ht="15.6" customHeight="1" x14ac:dyDescent="0.25">
      <c r="F60"/>
      <c r="G60"/>
    </row>
    <row r="61" spans="6:7" ht="15.6" customHeight="1" x14ac:dyDescent="0.25">
      <c r="F61"/>
      <c r="G61"/>
    </row>
    <row r="62" spans="6:7" ht="15.6" customHeight="1" x14ac:dyDescent="0.25">
      <c r="F62"/>
      <c r="G62"/>
    </row>
    <row r="63" spans="6:7" ht="15.6" customHeight="1" x14ac:dyDescent="0.25">
      <c r="F63"/>
      <c r="G63"/>
    </row>
    <row r="64" spans="6:7" ht="15.6" customHeight="1" x14ac:dyDescent="0.25">
      <c r="F64"/>
      <c r="G64"/>
    </row>
    <row r="65" spans="6:7" ht="15.6" customHeight="1" x14ac:dyDescent="0.25">
      <c r="F65"/>
      <c r="G65"/>
    </row>
    <row r="66" spans="6:7" ht="15.6" customHeight="1" x14ac:dyDescent="0.25">
      <c r="F66"/>
      <c r="G66"/>
    </row>
    <row r="67" spans="6:7" ht="15.6" customHeight="1" x14ac:dyDescent="0.25">
      <c r="F67"/>
      <c r="G67"/>
    </row>
    <row r="68" spans="6:7" ht="15.6" customHeight="1" x14ac:dyDescent="0.25">
      <c r="F68"/>
      <c r="G68"/>
    </row>
    <row r="69" spans="6:7" x14ac:dyDescent="0.25">
      <c r="F69"/>
      <c r="G69"/>
    </row>
    <row r="70" spans="6:7" x14ac:dyDescent="0.25">
      <c r="F70"/>
      <c r="G70"/>
    </row>
    <row r="71" spans="6:7" x14ac:dyDescent="0.25">
      <c r="F71"/>
      <c r="G71"/>
    </row>
    <row r="72" spans="6:7" x14ac:dyDescent="0.25">
      <c r="F72"/>
      <c r="G72"/>
    </row>
    <row r="73" spans="6:7" x14ac:dyDescent="0.25">
      <c r="F73"/>
      <c r="G73"/>
    </row>
    <row r="74" spans="6:7" x14ac:dyDescent="0.25">
      <c r="F74"/>
      <c r="G74"/>
    </row>
    <row r="75" spans="6:7" x14ac:dyDescent="0.25">
      <c r="F75"/>
      <c r="G75"/>
    </row>
    <row r="76" spans="6:7" x14ac:dyDescent="0.25">
      <c r="F76"/>
      <c r="G76"/>
    </row>
    <row r="77" spans="6:7" x14ac:dyDescent="0.25">
      <c r="F77"/>
      <c r="G77"/>
    </row>
    <row r="78" spans="6:7" x14ac:dyDescent="0.25">
      <c r="F78"/>
      <c r="G78"/>
    </row>
    <row r="79" spans="6:7" x14ac:dyDescent="0.25">
      <c r="F79"/>
      <c r="G79"/>
    </row>
    <row r="80" spans="6:7" x14ac:dyDescent="0.25">
      <c r="F80"/>
      <c r="G80"/>
    </row>
    <row r="81" spans="6:7" x14ac:dyDescent="0.25">
      <c r="F81"/>
      <c r="G81"/>
    </row>
    <row r="82" spans="6:7" x14ac:dyDescent="0.25">
      <c r="F82"/>
      <c r="G82"/>
    </row>
    <row r="83" spans="6:7" x14ac:dyDescent="0.25">
      <c r="F83"/>
      <c r="G83"/>
    </row>
    <row r="84" spans="6:7" x14ac:dyDescent="0.25">
      <c r="F84"/>
      <c r="G84"/>
    </row>
    <row r="85" spans="6:7" x14ac:dyDescent="0.25">
      <c r="F85"/>
      <c r="G85"/>
    </row>
    <row r="86" spans="6:7" x14ac:dyDescent="0.25">
      <c r="F86"/>
      <c r="G86"/>
    </row>
    <row r="87" spans="6:7" x14ac:dyDescent="0.25">
      <c r="F87"/>
      <c r="G87"/>
    </row>
    <row r="88" spans="6:7" x14ac:dyDescent="0.25">
      <c r="F88"/>
      <c r="G88"/>
    </row>
    <row r="89" spans="6:7" x14ac:dyDescent="0.25">
      <c r="F89"/>
      <c r="G89"/>
    </row>
    <row r="90" spans="6:7" x14ac:dyDescent="0.25">
      <c r="F90"/>
      <c r="G90"/>
    </row>
    <row r="91" spans="6:7" x14ac:dyDescent="0.25">
      <c r="F91"/>
      <c r="G91"/>
    </row>
    <row r="92" spans="6:7" x14ac:dyDescent="0.25">
      <c r="F92"/>
      <c r="G92"/>
    </row>
    <row r="93" spans="6:7" x14ac:dyDescent="0.25">
      <c r="F93"/>
      <c r="G93"/>
    </row>
    <row r="94" spans="6:7" x14ac:dyDescent="0.25">
      <c r="F94"/>
      <c r="G94"/>
    </row>
    <row r="95" spans="6:7" x14ac:dyDescent="0.25">
      <c r="F95"/>
      <c r="G95"/>
    </row>
    <row r="96" spans="6:7" x14ac:dyDescent="0.25">
      <c r="F96"/>
      <c r="G96"/>
    </row>
    <row r="97" spans="6:7" x14ac:dyDescent="0.25">
      <c r="F97"/>
      <c r="G97"/>
    </row>
    <row r="98" spans="6:7" x14ac:dyDescent="0.25">
      <c r="F98"/>
      <c r="G98"/>
    </row>
    <row r="99" spans="6:7" x14ac:dyDescent="0.25">
      <c r="F99"/>
      <c r="G99"/>
    </row>
    <row r="100" spans="6:7" x14ac:dyDescent="0.25">
      <c r="F100"/>
      <c r="G100"/>
    </row>
    <row r="101" spans="6:7" x14ac:dyDescent="0.25">
      <c r="F101"/>
      <c r="G101"/>
    </row>
    <row r="102" spans="6:7" x14ac:dyDescent="0.25">
      <c r="F102"/>
      <c r="G102"/>
    </row>
    <row r="103" spans="6:7" x14ac:dyDescent="0.25">
      <c r="F103"/>
      <c r="G103"/>
    </row>
    <row r="104" spans="6:7" x14ac:dyDescent="0.25">
      <c r="F104"/>
      <c r="G104"/>
    </row>
    <row r="105" spans="6:7" x14ac:dyDescent="0.25">
      <c r="F105"/>
      <c r="G105"/>
    </row>
    <row r="106" spans="6:7" x14ac:dyDescent="0.25">
      <c r="F106"/>
      <c r="G106"/>
    </row>
    <row r="107" spans="6:7" x14ac:dyDescent="0.25">
      <c r="F107"/>
      <c r="G107"/>
    </row>
    <row r="108" spans="6:7" x14ac:dyDescent="0.25">
      <c r="F108"/>
      <c r="G108"/>
    </row>
    <row r="109" spans="6:7" x14ac:dyDescent="0.25">
      <c r="F109"/>
      <c r="G109"/>
    </row>
    <row r="110" spans="6:7" x14ac:dyDescent="0.25">
      <c r="F110"/>
      <c r="G110"/>
    </row>
    <row r="111" spans="6:7" x14ac:dyDescent="0.25">
      <c r="F111"/>
      <c r="G111"/>
    </row>
    <row r="112" spans="6:7" x14ac:dyDescent="0.25">
      <c r="F112"/>
      <c r="G112"/>
    </row>
    <row r="113" spans="6:7" x14ac:dyDescent="0.25">
      <c r="F113"/>
      <c r="G113"/>
    </row>
    <row r="114" spans="6:7" x14ac:dyDescent="0.25">
      <c r="F114"/>
      <c r="G114"/>
    </row>
    <row r="115" spans="6:7" x14ac:dyDescent="0.25">
      <c r="F115"/>
      <c r="G115"/>
    </row>
    <row r="116" spans="6:7" x14ac:dyDescent="0.25">
      <c r="F116"/>
      <c r="G116"/>
    </row>
    <row r="117" spans="6:7" x14ac:dyDescent="0.25">
      <c r="F117"/>
      <c r="G117"/>
    </row>
    <row r="118" spans="6:7" x14ac:dyDescent="0.25">
      <c r="F118"/>
      <c r="G118"/>
    </row>
    <row r="119" spans="6:7" x14ac:dyDescent="0.25">
      <c r="F119"/>
      <c r="G119"/>
    </row>
    <row r="120" spans="6:7" x14ac:dyDescent="0.25">
      <c r="F120"/>
      <c r="G120"/>
    </row>
    <row r="121" spans="6:7" x14ac:dyDescent="0.25">
      <c r="F121"/>
      <c r="G121"/>
    </row>
    <row r="122" spans="6:7" x14ac:dyDescent="0.25">
      <c r="F122"/>
      <c r="G122"/>
    </row>
    <row r="123" spans="6:7" x14ac:dyDescent="0.25">
      <c r="F123"/>
      <c r="G123"/>
    </row>
    <row r="124" spans="6:7" x14ac:dyDescent="0.25">
      <c r="F124"/>
      <c r="G124"/>
    </row>
    <row r="125" spans="6:7" x14ac:dyDescent="0.25">
      <c r="F125"/>
      <c r="G125"/>
    </row>
    <row r="126" spans="6:7" x14ac:dyDescent="0.25">
      <c r="F126"/>
      <c r="G126"/>
    </row>
    <row r="127" spans="6:7" x14ac:dyDescent="0.25">
      <c r="F127"/>
      <c r="G127"/>
    </row>
    <row r="128" spans="6:7" x14ac:dyDescent="0.25">
      <c r="F128"/>
      <c r="G128"/>
    </row>
    <row r="129" spans="6:7" x14ac:dyDescent="0.25">
      <c r="F129"/>
      <c r="G129"/>
    </row>
    <row r="130" spans="6:7" x14ac:dyDescent="0.25">
      <c r="F130"/>
      <c r="G130"/>
    </row>
    <row r="131" spans="6:7" x14ac:dyDescent="0.25">
      <c r="F131"/>
      <c r="G131"/>
    </row>
    <row r="132" spans="6:7" x14ac:dyDescent="0.25">
      <c r="F132"/>
      <c r="G132"/>
    </row>
    <row r="133" spans="6:7" x14ac:dyDescent="0.25">
      <c r="F133"/>
      <c r="G133"/>
    </row>
    <row r="134" spans="6:7" x14ac:dyDescent="0.25">
      <c r="F134"/>
      <c r="G134"/>
    </row>
    <row r="135" spans="6:7" x14ac:dyDescent="0.25">
      <c r="F135"/>
      <c r="G135"/>
    </row>
    <row r="136" spans="6:7" x14ac:dyDescent="0.25">
      <c r="F136"/>
      <c r="G136"/>
    </row>
    <row r="137" spans="6:7" x14ac:dyDescent="0.25">
      <c r="F137"/>
      <c r="G137"/>
    </row>
    <row r="138" spans="6:7" x14ac:dyDescent="0.25">
      <c r="F138"/>
      <c r="G138"/>
    </row>
    <row r="139" spans="6:7" x14ac:dyDescent="0.25">
      <c r="F139"/>
      <c r="G139"/>
    </row>
    <row r="140" spans="6:7" x14ac:dyDescent="0.25">
      <c r="F140"/>
      <c r="G140"/>
    </row>
    <row r="141" spans="6:7" x14ac:dyDescent="0.25">
      <c r="F141"/>
      <c r="G141"/>
    </row>
    <row r="142" spans="6:7" x14ac:dyDescent="0.25">
      <c r="F142"/>
      <c r="G142"/>
    </row>
    <row r="143" spans="6:7" x14ac:dyDescent="0.25">
      <c r="F143"/>
      <c r="G143"/>
    </row>
    <row r="144" spans="6:7" x14ac:dyDescent="0.25">
      <c r="F144"/>
      <c r="G144"/>
    </row>
    <row r="145" spans="6:7" x14ac:dyDescent="0.25">
      <c r="F145"/>
      <c r="G145"/>
    </row>
    <row r="146" spans="6:7" x14ac:dyDescent="0.25">
      <c r="F146"/>
      <c r="G146"/>
    </row>
    <row r="147" spans="6:7" x14ac:dyDescent="0.25">
      <c r="F147"/>
      <c r="G147"/>
    </row>
    <row r="148" spans="6:7" x14ac:dyDescent="0.25">
      <c r="F148"/>
      <c r="G148"/>
    </row>
    <row r="149" spans="6:7" x14ac:dyDescent="0.25">
      <c r="F149"/>
      <c r="G149"/>
    </row>
    <row r="150" spans="6:7" x14ac:dyDescent="0.25">
      <c r="F150"/>
      <c r="G150"/>
    </row>
    <row r="151" spans="6:7" x14ac:dyDescent="0.25">
      <c r="F151"/>
      <c r="G151"/>
    </row>
    <row r="152" spans="6:7" x14ac:dyDescent="0.25">
      <c r="F152"/>
      <c r="G152"/>
    </row>
    <row r="153" spans="6:7" x14ac:dyDescent="0.25">
      <c r="F153"/>
      <c r="G153"/>
    </row>
    <row r="154" spans="6:7" x14ac:dyDescent="0.25">
      <c r="F154"/>
      <c r="G154"/>
    </row>
    <row r="155" spans="6:7" x14ac:dyDescent="0.25">
      <c r="F155"/>
      <c r="G155"/>
    </row>
    <row r="156" spans="6:7" x14ac:dyDescent="0.25">
      <c r="F156"/>
      <c r="G156"/>
    </row>
    <row r="157" spans="6:7" x14ac:dyDescent="0.25">
      <c r="F157"/>
      <c r="G157"/>
    </row>
    <row r="158" spans="6:7" x14ac:dyDescent="0.25">
      <c r="F158"/>
      <c r="G158"/>
    </row>
    <row r="159" spans="6:7" x14ac:dyDescent="0.25">
      <c r="F159"/>
      <c r="G159"/>
    </row>
    <row r="160" spans="6:7" x14ac:dyDescent="0.25">
      <c r="F160"/>
      <c r="G160"/>
    </row>
    <row r="161" spans="6:7" x14ac:dyDescent="0.25">
      <c r="F161"/>
      <c r="G161"/>
    </row>
    <row r="162" spans="6:7" x14ac:dyDescent="0.25">
      <c r="F162"/>
      <c r="G162"/>
    </row>
    <row r="163" spans="6:7" x14ac:dyDescent="0.25">
      <c r="F163"/>
      <c r="G163"/>
    </row>
    <row r="164" spans="6:7" x14ac:dyDescent="0.25">
      <c r="F164"/>
      <c r="G164"/>
    </row>
    <row r="165" spans="6:7" x14ac:dyDescent="0.25">
      <c r="F165"/>
      <c r="G165"/>
    </row>
    <row r="166" spans="6:7" x14ac:dyDescent="0.25">
      <c r="F166"/>
      <c r="G166"/>
    </row>
    <row r="167" spans="6:7" x14ac:dyDescent="0.25">
      <c r="F167"/>
      <c r="G167"/>
    </row>
    <row r="168" spans="6:7" x14ac:dyDescent="0.25">
      <c r="F168"/>
      <c r="G168"/>
    </row>
    <row r="169" spans="6:7" x14ac:dyDescent="0.25">
      <c r="F169"/>
      <c r="G169"/>
    </row>
    <row r="170" spans="6:7" x14ac:dyDescent="0.25">
      <c r="F170"/>
      <c r="G170"/>
    </row>
    <row r="171" spans="6:7" x14ac:dyDescent="0.25">
      <c r="F171"/>
      <c r="G171"/>
    </row>
    <row r="172" spans="6:7" x14ac:dyDescent="0.25">
      <c r="F172"/>
      <c r="G172"/>
    </row>
    <row r="173" spans="6:7" x14ac:dyDescent="0.25">
      <c r="F173"/>
      <c r="G173"/>
    </row>
    <row r="174" spans="6:7" x14ac:dyDescent="0.25">
      <c r="F174"/>
      <c r="G174"/>
    </row>
    <row r="175" spans="6:7" x14ac:dyDescent="0.25">
      <c r="F175"/>
      <c r="G175"/>
    </row>
    <row r="176" spans="6:7" x14ac:dyDescent="0.25">
      <c r="F176"/>
      <c r="G176"/>
    </row>
    <row r="177" spans="6:7" x14ac:dyDescent="0.25">
      <c r="F177"/>
      <c r="G177"/>
    </row>
    <row r="178" spans="6:7" x14ac:dyDescent="0.25">
      <c r="F178"/>
      <c r="G178"/>
    </row>
    <row r="179" spans="6:7" x14ac:dyDescent="0.25">
      <c r="F179"/>
      <c r="G179"/>
    </row>
    <row r="180" spans="6:7" x14ac:dyDescent="0.25">
      <c r="F180"/>
      <c r="G180"/>
    </row>
    <row r="181" spans="6:7" x14ac:dyDescent="0.25">
      <c r="F181"/>
      <c r="G181"/>
    </row>
    <row r="182" spans="6:7" x14ac:dyDescent="0.25">
      <c r="F182"/>
      <c r="G182"/>
    </row>
    <row r="183" spans="6:7" x14ac:dyDescent="0.25">
      <c r="F183"/>
      <c r="G183"/>
    </row>
    <row r="184" spans="6:7" x14ac:dyDescent="0.25">
      <c r="F184"/>
      <c r="G184"/>
    </row>
    <row r="185" spans="6:7" x14ac:dyDescent="0.25">
      <c r="F185"/>
      <c r="G185"/>
    </row>
    <row r="186" spans="6:7" x14ac:dyDescent="0.25">
      <c r="F186"/>
      <c r="G186"/>
    </row>
    <row r="187" spans="6:7" x14ac:dyDescent="0.25">
      <c r="F187"/>
      <c r="G187"/>
    </row>
    <row r="188" spans="6:7" x14ac:dyDescent="0.25">
      <c r="F188"/>
      <c r="G188"/>
    </row>
    <row r="189" spans="6:7" x14ac:dyDescent="0.25">
      <c r="F189"/>
      <c r="G189"/>
    </row>
    <row r="190" spans="6:7" x14ac:dyDescent="0.25">
      <c r="F190"/>
      <c r="G190"/>
    </row>
    <row r="191" spans="6:7" x14ac:dyDescent="0.25">
      <c r="F191"/>
      <c r="G191"/>
    </row>
    <row r="192" spans="6:7" x14ac:dyDescent="0.25">
      <c r="F192"/>
      <c r="G192"/>
    </row>
    <row r="193" spans="6:7" x14ac:dyDescent="0.25">
      <c r="F193"/>
      <c r="G193"/>
    </row>
    <row r="194" spans="6:7" x14ac:dyDescent="0.25">
      <c r="F194"/>
      <c r="G194"/>
    </row>
    <row r="195" spans="6:7" x14ac:dyDescent="0.25">
      <c r="F195"/>
      <c r="G195"/>
    </row>
    <row r="196" spans="6:7" x14ac:dyDescent="0.25">
      <c r="F196"/>
      <c r="G196"/>
    </row>
    <row r="197" spans="6:7" x14ac:dyDescent="0.25">
      <c r="F197"/>
      <c r="G197"/>
    </row>
    <row r="198" spans="6:7" x14ac:dyDescent="0.25">
      <c r="F198"/>
      <c r="G198"/>
    </row>
    <row r="199" spans="6:7" x14ac:dyDescent="0.25">
      <c r="F199"/>
      <c r="G199"/>
    </row>
    <row r="200" spans="6:7" x14ac:dyDescent="0.25">
      <c r="F200"/>
      <c r="G200"/>
    </row>
    <row r="201" spans="6:7" x14ac:dyDescent="0.25">
      <c r="F201"/>
      <c r="G201"/>
    </row>
    <row r="202" spans="6:7" x14ac:dyDescent="0.25">
      <c r="F202"/>
      <c r="G202"/>
    </row>
    <row r="203" spans="6:7" x14ac:dyDescent="0.25">
      <c r="F203"/>
      <c r="G203"/>
    </row>
    <row r="204" spans="6:7" x14ac:dyDescent="0.25">
      <c r="F204"/>
      <c r="G204"/>
    </row>
    <row r="205" spans="6:7" x14ac:dyDescent="0.25">
      <c r="F205"/>
      <c r="G205"/>
    </row>
    <row r="206" spans="6:7" x14ac:dyDescent="0.25">
      <c r="F206"/>
      <c r="G206"/>
    </row>
    <row r="207" spans="6:7" x14ac:dyDescent="0.25">
      <c r="F207"/>
      <c r="G207"/>
    </row>
    <row r="208" spans="6:7" x14ac:dyDescent="0.25">
      <c r="F208"/>
      <c r="G208"/>
    </row>
    <row r="209" spans="6:7" x14ac:dyDescent="0.25">
      <c r="F209"/>
      <c r="G209"/>
    </row>
    <row r="210" spans="6:7" x14ac:dyDescent="0.25">
      <c r="F210"/>
      <c r="G210"/>
    </row>
    <row r="211" spans="6:7" x14ac:dyDescent="0.25">
      <c r="F211"/>
      <c r="G211"/>
    </row>
    <row r="212" spans="6:7" x14ac:dyDescent="0.25">
      <c r="F212"/>
      <c r="G212"/>
    </row>
    <row r="213" spans="6:7" x14ac:dyDescent="0.25">
      <c r="F213"/>
      <c r="G213"/>
    </row>
    <row r="214" spans="6:7" x14ac:dyDescent="0.25">
      <c r="F214"/>
      <c r="G214"/>
    </row>
    <row r="215" spans="6:7" x14ac:dyDescent="0.25">
      <c r="F215"/>
      <c r="G215"/>
    </row>
    <row r="216" spans="6:7" x14ac:dyDescent="0.25">
      <c r="F216"/>
      <c r="G216"/>
    </row>
    <row r="217" spans="6:7" x14ac:dyDescent="0.25">
      <c r="F217"/>
      <c r="G217"/>
    </row>
    <row r="218" spans="6:7" x14ac:dyDescent="0.25">
      <c r="F218"/>
      <c r="G218"/>
    </row>
    <row r="219" spans="6:7" x14ac:dyDescent="0.25">
      <c r="F219"/>
      <c r="G219"/>
    </row>
    <row r="220" spans="6:7" x14ac:dyDescent="0.25">
      <c r="F220"/>
      <c r="G220"/>
    </row>
    <row r="221" spans="6:7" x14ac:dyDescent="0.25">
      <c r="F221"/>
      <c r="G221"/>
    </row>
    <row r="222" spans="6:7" x14ac:dyDescent="0.25">
      <c r="F222"/>
      <c r="G222"/>
    </row>
    <row r="223" spans="6:7" x14ac:dyDescent="0.25">
      <c r="F223"/>
      <c r="G223"/>
    </row>
    <row r="224" spans="6:7" x14ac:dyDescent="0.25">
      <c r="F224"/>
      <c r="G224"/>
    </row>
    <row r="225" spans="6:7" x14ac:dyDescent="0.25">
      <c r="F225"/>
      <c r="G225"/>
    </row>
    <row r="226" spans="6:7" x14ac:dyDescent="0.25">
      <c r="F226"/>
      <c r="G226"/>
    </row>
    <row r="227" spans="6:7" x14ac:dyDescent="0.25">
      <c r="F227"/>
      <c r="G227"/>
    </row>
    <row r="228" spans="6:7" x14ac:dyDescent="0.25">
      <c r="F228"/>
      <c r="G228"/>
    </row>
    <row r="229" spans="6:7" x14ac:dyDescent="0.25">
      <c r="F229"/>
      <c r="G229"/>
    </row>
    <row r="230" spans="6:7" x14ac:dyDescent="0.25">
      <c r="F230"/>
      <c r="G230"/>
    </row>
    <row r="231" spans="6:7" x14ac:dyDescent="0.25">
      <c r="F231"/>
      <c r="G231"/>
    </row>
    <row r="232" spans="6:7" x14ac:dyDescent="0.25">
      <c r="F232"/>
      <c r="G232"/>
    </row>
    <row r="233" spans="6:7" x14ac:dyDescent="0.25">
      <c r="F233"/>
      <c r="G233"/>
    </row>
    <row r="234" spans="6:7" x14ac:dyDescent="0.25">
      <c r="F234"/>
      <c r="G234"/>
    </row>
    <row r="235" spans="6:7" x14ac:dyDescent="0.25">
      <c r="F235"/>
      <c r="G235"/>
    </row>
    <row r="236" spans="6:7" x14ac:dyDescent="0.25">
      <c r="F236"/>
      <c r="G236"/>
    </row>
    <row r="237" spans="6:7" x14ac:dyDescent="0.25">
      <c r="F237"/>
      <c r="G237"/>
    </row>
    <row r="238" spans="6:7" x14ac:dyDescent="0.25">
      <c r="F238"/>
      <c r="G238"/>
    </row>
    <row r="239" spans="6:7" x14ac:dyDescent="0.25">
      <c r="F239"/>
      <c r="G239"/>
    </row>
    <row r="240" spans="6:7" x14ac:dyDescent="0.25">
      <c r="F240"/>
      <c r="G240"/>
    </row>
    <row r="241" spans="6:7" x14ac:dyDescent="0.25">
      <c r="F241"/>
      <c r="G241"/>
    </row>
    <row r="242" spans="6:7" x14ac:dyDescent="0.25">
      <c r="F242"/>
      <c r="G242"/>
    </row>
    <row r="243" spans="6:7" x14ac:dyDescent="0.25">
      <c r="F243"/>
      <c r="G243"/>
    </row>
    <row r="244" spans="6:7" x14ac:dyDescent="0.25">
      <c r="F244"/>
      <c r="G244"/>
    </row>
    <row r="245" spans="6:7" x14ac:dyDescent="0.25">
      <c r="F245"/>
      <c r="G245"/>
    </row>
    <row r="246" spans="6:7" x14ac:dyDescent="0.25">
      <c r="F246"/>
      <c r="G246"/>
    </row>
    <row r="247" spans="6:7" x14ac:dyDescent="0.25">
      <c r="F247"/>
      <c r="G247"/>
    </row>
    <row r="248" spans="6:7" x14ac:dyDescent="0.25">
      <c r="F248"/>
      <c r="G248"/>
    </row>
    <row r="249" spans="6:7" x14ac:dyDescent="0.25">
      <c r="F249"/>
      <c r="G249"/>
    </row>
    <row r="250" spans="6:7" x14ac:dyDescent="0.25">
      <c r="F250"/>
      <c r="G250"/>
    </row>
    <row r="251" spans="6:7" x14ac:dyDescent="0.25">
      <c r="F251"/>
      <c r="G251"/>
    </row>
    <row r="252" spans="6:7" x14ac:dyDescent="0.25">
      <c r="F252"/>
      <c r="G252"/>
    </row>
    <row r="253" spans="6:7" x14ac:dyDescent="0.25">
      <c r="F253"/>
      <c r="G253"/>
    </row>
    <row r="254" spans="6:7" x14ac:dyDescent="0.25">
      <c r="F254"/>
      <c r="G254"/>
    </row>
    <row r="255" spans="6:7" x14ac:dyDescent="0.25">
      <c r="F255"/>
      <c r="G255"/>
    </row>
    <row r="256" spans="6:7" x14ac:dyDescent="0.25">
      <c r="F256"/>
      <c r="G256"/>
    </row>
    <row r="257" spans="6:7" x14ac:dyDescent="0.25">
      <c r="F257"/>
      <c r="G257"/>
    </row>
    <row r="258" spans="6:7" x14ac:dyDescent="0.25">
      <c r="F258"/>
      <c r="G258"/>
    </row>
    <row r="259" spans="6:7" x14ac:dyDescent="0.25">
      <c r="F259"/>
      <c r="G259"/>
    </row>
    <row r="260" spans="6:7" x14ac:dyDescent="0.25">
      <c r="F260"/>
      <c r="G260"/>
    </row>
    <row r="261" spans="6:7" x14ac:dyDescent="0.25">
      <c r="F261"/>
      <c r="G261"/>
    </row>
    <row r="262" spans="6:7" x14ac:dyDescent="0.25">
      <c r="F262"/>
      <c r="G262"/>
    </row>
    <row r="263" spans="6:7" x14ac:dyDescent="0.25">
      <c r="F263"/>
      <c r="G263"/>
    </row>
    <row r="264" spans="6:7" x14ac:dyDescent="0.25">
      <c r="F264"/>
      <c r="G264"/>
    </row>
    <row r="265" spans="6:7" x14ac:dyDescent="0.25">
      <c r="F265"/>
      <c r="G265"/>
    </row>
    <row r="266" spans="6:7" x14ac:dyDescent="0.25">
      <c r="F266"/>
      <c r="G266"/>
    </row>
    <row r="267" spans="6:7" x14ac:dyDescent="0.25">
      <c r="F267"/>
      <c r="G267"/>
    </row>
    <row r="268" spans="6:7" x14ac:dyDescent="0.25">
      <c r="F268"/>
      <c r="G268"/>
    </row>
    <row r="269" spans="6:7" x14ac:dyDescent="0.25">
      <c r="F269"/>
      <c r="G269"/>
    </row>
    <row r="270" spans="6:7" x14ac:dyDescent="0.25">
      <c r="F270"/>
      <c r="G270"/>
    </row>
    <row r="271" spans="6:7" x14ac:dyDescent="0.25">
      <c r="F271"/>
      <c r="G271"/>
    </row>
    <row r="272" spans="6:7" x14ac:dyDescent="0.25">
      <c r="F272"/>
      <c r="G272"/>
    </row>
    <row r="273" spans="6:7" x14ac:dyDescent="0.25">
      <c r="F273"/>
      <c r="G273"/>
    </row>
    <row r="274" spans="6:7" x14ac:dyDescent="0.25">
      <c r="F274"/>
      <c r="G274"/>
    </row>
    <row r="275" spans="6:7" x14ac:dyDescent="0.25">
      <c r="F275"/>
      <c r="G275"/>
    </row>
    <row r="276" spans="6:7" x14ac:dyDescent="0.25">
      <c r="F276"/>
      <c r="G276"/>
    </row>
    <row r="277" spans="6:7" x14ac:dyDescent="0.25">
      <c r="F277"/>
      <c r="G277"/>
    </row>
    <row r="278" spans="6:7" x14ac:dyDescent="0.25">
      <c r="F278"/>
      <c r="G278"/>
    </row>
    <row r="279" spans="6:7" x14ac:dyDescent="0.25">
      <c r="F279"/>
      <c r="G279"/>
    </row>
    <row r="280" spans="6:7" x14ac:dyDescent="0.25">
      <c r="F280"/>
      <c r="G280"/>
    </row>
    <row r="281" spans="6:7" x14ac:dyDescent="0.25">
      <c r="F281"/>
      <c r="G281"/>
    </row>
    <row r="282" spans="6:7" x14ac:dyDescent="0.25">
      <c r="F282"/>
      <c r="G282"/>
    </row>
    <row r="283" spans="6:7" x14ac:dyDescent="0.25">
      <c r="F283"/>
      <c r="G283"/>
    </row>
    <row r="284" spans="6:7" x14ac:dyDescent="0.25">
      <c r="F284"/>
      <c r="G284"/>
    </row>
    <row r="285" spans="6:7" x14ac:dyDescent="0.25">
      <c r="F285"/>
      <c r="G285"/>
    </row>
    <row r="286" spans="6:7" x14ac:dyDescent="0.25">
      <c r="F286"/>
      <c r="G286"/>
    </row>
    <row r="287" spans="6:7" x14ac:dyDescent="0.25">
      <c r="F287"/>
      <c r="G287"/>
    </row>
    <row r="288" spans="6:7" x14ac:dyDescent="0.25">
      <c r="F288"/>
      <c r="G288"/>
    </row>
    <row r="289" spans="6:7" x14ac:dyDescent="0.25">
      <c r="F289"/>
      <c r="G289"/>
    </row>
    <row r="290" spans="6:7" x14ac:dyDescent="0.25">
      <c r="F290"/>
      <c r="G290"/>
    </row>
    <row r="291" spans="6:7" x14ac:dyDescent="0.25">
      <c r="F291"/>
      <c r="G291"/>
    </row>
    <row r="292" spans="6:7" x14ac:dyDescent="0.25">
      <c r="F292"/>
      <c r="G292"/>
    </row>
    <row r="293" spans="6:7" x14ac:dyDescent="0.25">
      <c r="F293"/>
      <c r="G293"/>
    </row>
    <row r="294" spans="6:7" x14ac:dyDescent="0.25">
      <c r="F294"/>
      <c r="G294"/>
    </row>
    <row r="295" spans="6:7" x14ac:dyDescent="0.25">
      <c r="F295"/>
      <c r="G295"/>
    </row>
    <row r="296" spans="6:7" x14ac:dyDescent="0.25">
      <c r="F296"/>
      <c r="G296"/>
    </row>
    <row r="297" spans="6:7" x14ac:dyDescent="0.25">
      <c r="F297"/>
      <c r="G297"/>
    </row>
    <row r="298" spans="6:7" x14ac:dyDescent="0.25">
      <c r="F298"/>
      <c r="G298"/>
    </row>
    <row r="299" spans="6:7" x14ac:dyDescent="0.25">
      <c r="F299"/>
      <c r="G299"/>
    </row>
    <row r="300" spans="6:7" x14ac:dyDescent="0.25">
      <c r="F300"/>
      <c r="G300"/>
    </row>
    <row r="301" spans="6:7" x14ac:dyDescent="0.25">
      <c r="F301"/>
      <c r="G301"/>
    </row>
    <row r="302" spans="6:7" x14ac:dyDescent="0.25">
      <c r="F302"/>
      <c r="G302"/>
    </row>
    <row r="303" spans="6:7" x14ac:dyDescent="0.25">
      <c r="F303"/>
      <c r="G303"/>
    </row>
    <row r="304" spans="6:7" x14ac:dyDescent="0.25">
      <c r="F304"/>
      <c r="G304"/>
    </row>
    <row r="305" spans="6:7" x14ac:dyDescent="0.25">
      <c r="F305"/>
      <c r="G305"/>
    </row>
    <row r="306" spans="6:7" x14ac:dyDescent="0.25">
      <c r="F306"/>
      <c r="G306"/>
    </row>
    <row r="307" spans="6:7" x14ac:dyDescent="0.25">
      <c r="F307"/>
      <c r="G307"/>
    </row>
    <row r="308" spans="6:7" x14ac:dyDescent="0.25">
      <c r="F308"/>
      <c r="G308"/>
    </row>
    <row r="309" spans="6:7" x14ac:dyDescent="0.25">
      <c r="F309"/>
      <c r="G309"/>
    </row>
    <row r="310" spans="6:7" x14ac:dyDescent="0.25">
      <c r="F310"/>
      <c r="G310"/>
    </row>
    <row r="311" spans="6:7" x14ac:dyDescent="0.25">
      <c r="F311"/>
      <c r="G311"/>
    </row>
    <row r="312" spans="6:7" x14ac:dyDescent="0.25">
      <c r="F312"/>
      <c r="G312"/>
    </row>
    <row r="313" spans="6:7" x14ac:dyDescent="0.25">
      <c r="F313"/>
      <c r="G313"/>
    </row>
    <row r="314" spans="6:7" x14ac:dyDescent="0.25">
      <c r="F314"/>
      <c r="G314"/>
    </row>
    <row r="315" spans="6:7" x14ac:dyDescent="0.25">
      <c r="F315"/>
      <c r="G315"/>
    </row>
    <row r="316" spans="6:7" x14ac:dyDescent="0.25">
      <c r="F316"/>
      <c r="G316"/>
    </row>
    <row r="317" spans="6:7" x14ac:dyDescent="0.25">
      <c r="F317"/>
      <c r="G317"/>
    </row>
    <row r="318" spans="6:7" x14ac:dyDescent="0.25">
      <c r="F318"/>
      <c r="G318"/>
    </row>
    <row r="319" spans="6:7" x14ac:dyDescent="0.25">
      <c r="F319"/>
      <c r="G319"/>
    </row>
    <row r="320" spans="6:7" x14ac:dyDescent="0.25">
      <c r="F320"/>
      <c r="G320"/>
    </row>
    <row r="321" spans="6:7" x14ac:dyDescent="0.25">
      <c r="F321"/>
      <c r="G321"/>
    </row>
    <row r="322" spans="6:7" x14ac:dyDescent="0.25">
      <c r="F322"/>
      <c r="G322"/>
    </row>
    <row r="323" spans="6:7" x14ac:dyDescent="0.25">
      <c r="F323"/>
      <c r="G323"/>
    </row>
    <row r="324" spans="6:7" x14ac:dyDescent="0.25">
      <c r="F324"/>
      <c r="G324"/>
    </row>
    <row r="325" spans="6:7" x14ac:dyDescent="0.25">
      <c r="F325"/>
      <c r="G325"/>
    </row>
    <row r="326" spans="6:7" x14ac:dyDescent="0.25">
      <c r="F326"/>
      <c r="G326"/>
    </row>
    <row r="327" spans="6:7" x14ac:dyDescent="0.25">
      <c r="F327"/>
      <c r="G327"/>
    </row>
    <row r="328" spans="6:7" x14ac:dyDescent="0.25">
      <c r="F328"/>
      <c r="G328"/>
    </row>
    <row r="329" spans="6:7" x14ac:dyDescent="0.25">
      <c r="F329"/>
      <c r="G329"/>
    </row>
    <row r="330" spans="6:7" x14ac:dyDescent="0.25">
      <c r="F330"/>
      <c r="G330"/>
    </row>
    <row r="331" spans="6:7" x14ac:dyDescent="0.25">
      <c r="F331"/>
      <c r="G331"/>
    </row>
    <row r="332" spans="6:7" x14ac:dyDescent="0.25">
      <c r="F332"/>
      <c r="G332"/>
    </row>
    <row r="333" spans="6:7" x14ac:dyDescent="0.25">
      <c r="F333"/>
      <c r="G333"/>
    </row>
    <row r="334" spans="6:7" x14ac:dyDescent="0.25">
      <c r="F334"/>
      <c r="G334"/>
    </row>
    <row r="335" spans="6:7" x14ac:dyDescent="0.25">
      <c r="F335"/>
      <c r="G335"/>
    </row>
    <row r="336" spans="6:7" x14ac:dyDescent="0.25">
      <c r="F336"/>
      <c r="G336"/>
    </row>
    <row r="337" spans="6:7" x14ac:dyDescent="0.25">
      <c r="F337"/>
      <c r="G337"/>
    </row>
    <row r="338" spans="6:7" x14ac:dyDescent="0.25">
      <c r="F338"/>
      <c r="G338"/>
    </row>
    <row r="339" spans="6:7" x14ac:dyDescent="0.25">
      <c r="F339"/>
      <c r="G339"/>
    </row>
    <row r="340" spans="6:7" x14ac:dyDescent="0.25">
      <c r="F340"/>
      <c r="G340"/>
    </row>
    <row r="341" spans="6:7" x14ac:dyDescent="0.25">
      <c r="F341"/>
      <c r="G341"/>
    </row>
    <row r="342" spans="6:7" x14ac:dyDescent="0.25">
      <c r="F342"/>
      <c r="G342"/>
    </row>
    <row r="343" spans="6:7" x14ac:dyDescent="0.25">
      <c r="F343"/>
      <c r="G343"/>
    </row>
    <row r="344" spans="6:7" x14ac:dyDescent="0.25">
      <c r="F344"/>
      <c r="G344"/>
    </row>
    <row r="345" spans="6:7" x14ac:dyDescent="0.25">
      <c r="F345"/>
      <c r="G345"/>
    </row>
    <row r="346" spans="6:7" x14ac:dyDescent="0.25">
      <c r="F346"/>
      <c r="G346"/>
    </row>
    <row r="347" spans="6:7" x14ac:dyDescent="0.25">
      <c r="F347"/>
      <c r="G347"/>
    </row>
    <row r="348" spans="6:7" x14ac:dyDescent="0.25">
      <c r="F348"/>
      <c r="G348"/>
    </row>
    <row r="349" spans="6:7" x14ac:dyDescent="0.25">
      <c r="F349"/>
      <c r="G349"/>
    </row>
    <row r="350" spans="6:7" x14ac:dyDescent="0.25">
      <c r="F350"/>
      <c r="G350"/>
    </row>
    <row r="351" spans="6:7" x14ac:dyDescent="0.25">
      <c r="F351"/>
      <c r="G351"/>
    </row>
    <row r="352" spans="6:7" x14ac:dyDescent="0.25">
      <c r="F352"/>
      <c r="G352"/>
    </row>
    <row r="353" spans="6:7" x14ac:dyDescent="0.25">
      <c r="F353"/>
      <c r="G353"/>
    </row>
    <row r="354" spans="6:7" x14ac:dyDescent="0.25">
      <c r="F354"/>
      <c r="G354"/>
    </row>
    <row r="355" spans="6:7" x14ac:dyDescent="0.25">
      <c r="F355"/>
      <c r="G355"/>
    </row>
    <row r="356" spans="6:7" x14ac:dyDescent="0.25">
      <c r="F356"/>
      <c r="G356"/>
    </row>
    <row r="357" spans="6:7" x14ac:dyDescent="0.25">
      <c r="F357"/>
      <c r="G357"/>
    </row>
    <row r="358" spans="6:7" x14ac:dyDescent="0.25">
      <c r="F358"/>
      <c r="G358"/>
    </row>
    <row r="359" spans="6:7" x14ac:dyDescent="0.25">
      <c r="F359"/>
      <c r="G359"/>
    </row>
    <row r="360" spans="6:7" x14ac:dyDescent="0.25">
      <c r="F360"/>
      <c r="G360"/>
    </row>
    <row r="361" spans="6:7" x14ac:dyDescent="0.25">
      <c r="F361"/>
      <c r="G361"/>
    </row>
    <row r="362" spans="6:7" x14ac:dyDescent="0.25">
      <c r="F362"/>
      <c r="G362"/>
    </row>
    <row r="363" spans="6:7" x14ac:dyDescent="0.25">
      <c r="F363"/>
      <c r="G363"/>
    </row>
    <row r="364" spans="6:7" x14ac:dyDescent="0.25">
      <c r="F364"/>
      <c r="G364"/>
    </row>
    <row r="365" spans="6:7" x14ac:dyDescent="0.25">
      <c r="F365"/>
      <c r="G365"/>
    </row>
    <row r="366" spans="6:7" x14ac:dyDescent="0.25">
      <c r="F366"/>
      <c r="G366"/>
    </row>
    <row r="367" spans="6:7" x14ac:dyDescent="0.25">
      <c r="F367"/>
      <c r="G367"/>
    </row>
    <row r="368" spans="6:7" x14ac:dyDescent="0.25">
      <c r="F368"/>
      <c r="G368"/>
    </row>
    <row r="369" spans="6:7" x14ac:dyDescent="0.25">
      <c r="F369"/>
      <c r="G369"/>
    </row>
    <row r="370" spans="6:7" x14ac:dyDescent="0.25">
      <c r="F370"/>
      <c r="G370"/>
    </row>
    <row r="371" spans="6:7" x14ac:dyDescent="0.25">
      <c r="F371"/>
      <c r="G371"/>
    </row>
    <row r="372" spans="6:7" x14ac:dyDescent="0.25">
      <c r="F372"/>
      <c r="G372"/>
    </row>
  </sheetData>
  <mergeCells count="15">
    <mergeCell ref="A41:H41"/>
    <mergeCell ref="A42:H42"/>
    <mergeCell ref="A43:H43"/>
    <mergeCell ref="A44:H44"/>
    <mergeCell ref="F9:H9"/>
    <mergeCell ref="B38:C38"/>
    <mergeCell ref="A5:H5"/>
    <mergeCell ref="A11:A12"/>
    <mergeCell ref="C11:C12"/>
    <mergeCell ref="D11:D12"/>
    <mergeCell ref="E11:E12"/>
    <mergeCell ref="F11:H11"/>
    <mergeCell ref="A10:H10"/>
    <mergeCell ref="A8:E8"/>
    <mergeCell ref="B11:B12"/>
  </mergeCells>
  <phoneticPr fontId="0" type="noConversion"/>
  <printOptions horizontalCentered="1"/>
  <pageMargins left="0.23622047244094491" right="0.23622047244094491" top="0.74803149606299213" bottom="0.74803149606299213" header="0.31496062992125984" footer="0.31496062992125984"/>
  <pageSetup paperSize="9" scale="92" fitToHeight="5" orientation="landscape" r:id="rId1"/>
  <headerFooter>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5:K34"/>
  <sheetViews>
    <sheetView workbookViewId="0">
      <selection activeCell="A6" sqref="A6:K6"/>
    </sheetView>
  </sheetViews>
  <sheetFormatPr defaultRowHeight="15" x14ac:dyDescent="0.25"/>
  <cols>
    <col min="1" max="1" width="6.42578125" customWidth="1"/>
    <col min="2" max="2" width="56.140625" customWidth="1"/>
    <col min="3" max="3" width="17.5703125" customWidth="1"/>
    <col min="5" max="5" width="12.42578125" customWidth="1"/>
    <col min="6" max="6" width="11.5703125" customWidth="1"/>
    <col min="7" max="7" width="11.5703125" bestFit="1" customWidth="1"/>
    <col min="8" max="8" width="10.5703125" customWidth="1"/>
    <col min="9" max="9" width="11.85546875" customWidth="1"/>
    <col min="11" max="11" width="13.5703125" customWidth="1"/>
  </cols>
  <sheetData>
    <row r="5" spans="1:11" ht="18.75" x14ac:dyDescent="0.3">
      <c r="A5" s="95" t="s">
        <v>85</v>
      </c>
      <c r="B5" s="95"/>
      <c r="C5" s="95"/>
      <c r="D5" s="95"/>
      <c r="E5" s="95"/>
      <c r="F5" s="95"/>
      <c r="G5" s="95"/>
      <c r="H5" s="95"/>
      <c r="I5" s="95"/>
      <c r="J5" s="95"/>
      <c r="K5" s="95"/>
    </row>
    <row r="6" spans="1:11" ht="18.75" x14ac:dyDescent="0.3">
      <c r="A6" s="95" t="s">
        <v>24</v>
      </c>
      <c r="B6" s="95"/>
      <c r="C6" s="95"/>
      <c r="D6" s="95"/>
      <c r="E6" s="95"/>
      <c r="F6" s="95"/>
      <c r="G6" s="95"/>
      <c r="H6" s="95"/>
      <c r="I6" s="95"/>
      <c r="J6" s="95"/>
      <c r="K6" s="95"/>
    </row>
    <row r="7" spans="1:11" ht="18.75" x14ac:dyDescent="0.3">
      <c r="A7" s="95" t="s">
        <v>63</v>
      </c>
      <c r="B7" s="95"/>
      <c r="C7" s="95"/>
      <c r="D7" s="95"/>
      <c r="E7" s="95"/>
      <c r="F7" s="95"/>
      <c r="G7" s="95"/>
      <c r="H7" s="95"/>
      <c r="I7" s="95"/>
      <c r="J7" s="95"/>
      <c r="K7" s="95"/>
    </row>
    <row r="8" spans="1:11" x14ac:dyDescent="0.25">
      <c r="A8" s="96" t="str">
        <f>TIRO!A7</f>
        <v>PROJETO DE PREVENÇÃO E COMBATE A INCÊNDIO E PANICO DA SEDE DO TIRO DE GUERRA TG014-04</v>
      </c>
      <c r="B8" s="96"/>
      <c r="C8" s="96"/>
      <c r="D8" s="96"/>
      <c r="E8" s="96"/>
      <c r="F8" s="96"/>
      <c r="G8" s="96"/>
      <c r="H8" s="96"/>
      <c r="I8" s="96"/>
      <c r="J8" s="96"/>
      <c r="K8" s="96"/>
    </row>
    <row r="9" spans="1:11" x14ac:dyDescent="0.25">
      <c r="A9" s="96" t="str">
        <f>TIRO!A8</f>
        <v>ENDEREÇO: RUA DOS ENGENHEIROS Nº 530, BAIRRO BELO HORIZONTE - PASSOS-MG</v>
      </c>
      <c r="B9" s="96"/>
      <c r="C9" s="96"/>
      <c r="D9" s="96"/>
      <c r="E9" s="96"/>
      <c r="F9" s="96"/>
      <c r="G9" s="96"/>
      <c r="H9" s="96"/>
      <c r="I9" s="96"/>
      <c r="J9" s="96"/>
      <c r="K9" s="96"/>
    </row>
    <row r="10" spans="1:11" ht="30" x14ac:dyDescent="0.25">
      <c r="A10" s="91"/>
      <c r="B10" s="92"/>
      <c r="C10" s="92"/>
      <c r="D10" s="93"/>
      <c r="E10" s="94" t="s">
        <v>25</v>
      </c>
      <c r="F10" s="94"/>
      <c r="G10" s="94" t="s">
        <v>26</v>
      </c>
      <c r="H10" s="94"/>
      <c r="I10" s="94" t="s">
        <v>27</v>
      </c>
      <c r="J10" s="94"/>
      <c r="K10" s="31" t="s">
        <v>28</v>
      </c>
    </row>
    <row r="11" spans="1:11" x14ac:dyDescent="0.25">
      <c r="A11" s="18" t="s">
        <v>29</v>
      </c>
      <c r="B11" s="17" t="s">
        <v>30</v>
      </c>
      <c r="C11" s="17" t="s">
        <v>31</v>
      </c>
      <c r="D11" s="18" t="s">
        <v>32</v>
      </c>
      <c r="E11" s="17" t="s">
        <v>33</v>
      </c>
      <c r="F11" s="18" t="s">
        <v>32</v>
      </c>
      <c r="G11" s="17" t="s">
        <v>33</v>
      </c>
      <c r="H11" s="18" t="s">
        <v>32</v>
      </c>
      <c r="I11" s="17" t="s">
        <v>33</v>
      </c>
      <c r="J11" s="18" t="s">
        <v>32</v>
      </c>
      <c r="K11" s="19" t="s">
        <v>32</v>
      </c>
    </row>
    <row r="12" spans="1:11" x14ac:dyDescent="0.25">
      <c r="A12" s="19">
        <v>1</v>
      </c>
      <c r="B12" s="20" t="str">
        <f>TIRO!C13</f>
        <v>SERVIÇOS PRELIMINARES</v>
      </c>
      <c r="C12" s="22">
        <f>TIRO!H15</f>
        <v>663.56017599999996</v>
      </c>
      <c r="D12" s="23">
        <f>C12/C23</f>
        <v>1.8335405724975027E-2</v>
      </c>
      <c r="E12" s="21">
        <f>(C12)</f>
        <v>663.56017599999996</v>
      </c>
      <c r="F12" s="24">
        <v>1</v>
      </c>
      <c r="G12" s="20"/>
      <c r="H12" s="20"/>
      <c r="I12" s="20"/>
      <c r="J12" s="20"/>
      <c r="K12" s="25">
        <f>(F12)</f>
        <v>1</v>
      </c>
    </row>
    <row r="13" spans="1:11" x14ac:dyDescent="0.25">
      <c r="A13" s="19">
        <v>2</v>
      </c>
      <c r="B13" s="20" t="str">
        <f>(TIRO!C16)</f>
        <v>EXTINTORES</v>
      </c>
      <c r="C13" s="22">
        <f>TIRO!H18</f>
        <v>3769.5386039999994</v>
      </c>
      <c r="D13" s="23">
        <f>(C13/C23)</f>
        <v>0.10415938478546663</v>
      </c>
      <c r="E13" s="21">
        <f>(C13)</f>
        <v>3769.5386039999994</v>
      </c>
      <c r="F13" s="24">
        <v>1</v>
      </c>
      <c r="G13" s="21"/>
      <c r="H13" s="24"/>
      <c r="I13" s="21"/>
      <c r="J13" s="24"/>
      <c r="K13" s="25">
        <f>F13</f>
        <v>1</v>
      </c>
    </row>
    <row r="14" spans="1:11" x14ac:dyDescent="0.25">
      <c r="A14" s="19">
        <v>3</v>
      </c>
      <c r="B14" s="20" t="str">
        <f>(TIRO!C19)</f>
        <v>ILUMINAÇÃO E SINALIZAÇÃO</v>
      </c>
      <c r="C14" s="22">
        <f>TIRO!H26</f>
        <v>10971.126538000002</v>
      </c>
      <c r="D14" s="23">
        <f>(C14/C23)</f>
        <v>0.30315269603260625</v>
      </c>
      <c r="E14" s="21">
        <f>(C14*F14)</f>
        <v>3291.3379614000005</v>
      </c>
      <c r="F14" s="24">
        <v>0.3</v>
      </c>
      <c r="G14" s="21">
        <f>(C14*H14)</f>
        <v>7679.7885766000009</v>
      </c>
      <c r="H14" s="24">
        <v>0.7</v>
      </c>
      <c r="I14" s="20"/>
      <c r="J14" s="20"/>
      <c r="K14" s="25">
        <f>(F14+H14+J14)</f>
        <v>1</v>
      </c>
    </row>
    <row r="15" spans="1:11" x14ac:dyDescent="0.25">
      <c r="A15" s="19">
        <v>4</v>
      </c>
      <c r="B15" s="20" t="str">
        <f>TIRO!C27</f>
        <v>SERVIÇOS COMPLEMENTARES</v>
      </c>
      <c r="C15" s="22">
        <f>TIRO!H31</f>
        <v>13189.682557999999</v>
      </c>
      <c r="D15" s="23">
        <f>(C15/C23)</f>
        <v>0.36445553821867155</v>
      </c>
      <c r="E15" s="21">
        <f>(C15*F15)</f>
        <v>3956.9047673999994</v>
      </c>
      <c r="F15" s="24">
        <v>0.3</v>
      </c>
      <c r="G15" s="21">
        <f>(C15*H15)</f>
        <v>9232.7777905999992</v>
      </c>
      <c r="H15" s="24">
        <v>0.7</v>
      </c>
      <c r="I15" s="21"/>
      <c r="J15" s="24"/>
      <c r="K15" s="25">
        <f t="shared" ref="K15" si="0">(F15+H15+J15)</f>
        <v>1</v>
      </c>
    </row>
    <row r="16" spans="1:11" x14ac:dyDescent="0.25">
      <c r="A16" s="19">
        <v>5</v>
      </c>
      <c r="B16" s="20" t="str">
        <f>(TIRO!C32)</f>
        <v>LIMPEZA GERAL</v>
      </c>
      <c r="C16" s="22">
        <f>(TIRO!H34)</f>
        <v>7596.1926297199998</v>
      </c>
      <c r="D16" s="23">
        <f>(C16/C23)</f>
        <v>0.20989697523828071</v>
      </c>
      <c r="E16" s="26"/>
      <c r="F16" s="23"/>
      <c r="G16" s="26">
        <f>C16</f>
        <v>7596.1926297199998</v>
      </c>
      <c r="H16" s="23">
        <v>1</v>
      </c>
      <c r="I16" s="21"/>
      <c r="J16" s="24"/>
      <c r="K16" s="25">
        <f>(H16+J16)</f>
        <v>1</v>
      </c>
    </row>
    <row r="17" spans="1:11" x14ac:dyDescent="0.25">
      <c r="A17" s="19"/>
      <c r="B17" s="20"/>
      <c r="C17" s="22"/>
      <c r="D17" s="23"/>
      <c r="E17" s="26"/>
      <c r="F17" s="23"/>
      <c r="G17" s="20"/>
      <c r="H17" s="20"/>
      <c r="I17" s="26"/>
      <c r="J17" s="23"/>
      <c r="K17" s="25"/>
    </row>
    <row r="18" spans="1:11" x14ac:dyDescent="0.25">
      <c r="A18" s="19"/>
      <c r="B18" s="20"/>
      <c r="C18" s="22"/>
      <c r="D18" s="23"/>
      <c r="E18" s="26"/>
      <c r="F18" s="20"/>
      <c r="G18" s="26"/>
      <c r="H18" s="23"/>
      <c r="I18" s="21"/>
      <c r="J18" s="23"/>
      <c r="K18" s="25"/>
    </row>
    <row r="19" spans="1:11" x14ac:dyDescent="0.25">
      <c r="A19" s="19"/>
      <c r="B19" s="20"/>
      <c r="C19" s="22"/>
      <c r="D19" s="23"/>
      <c r="E19" s="20"/>
      <c r="F19" s="20"/>
      <c r="G19" s="20"/>
      <c r="H19" s="20"/>
      <c r="I19" s="21"/>
      <c r="J19" s="23"/>
      <c r="K19" s="25"/>
    </row>
    <row r="20" spans="1:11" x14ac:dyDescent="0.25">
      <c r="A20" s="19"/>
      <c r="B20" s="20"/>
      <c r="C20" s="22"/>
      <c r="D20" s="23"/>
      <c r="E20" s="20"/>
      <c r="F20" s="20"/>
      <c r="G20" s="26"/>
      <c r="H20" s="23"/>
      <c r="I20" s="21"/>
      <c r="J20" s="23"/>
      <c r="K20" s="25"/>
    </row>
    <row r="21" spans="1:11" x14ac:dyDescent="0.25">
      <c r="A21" s="19"/>
      <c r="B21" s="20"/>
      <c r="C21" s="22"/>
      <c r="D21" s="23"/>
      <c r="E21" s="20"/>
      <c r="F21" s="20"/>
      <c r="G21" s="20"/>
      <c r="H21" s="20"/>
      <c r="I21" s="21"/>
      <c r="J21" s="23"/>
      <c r="K21" s="25"/>
    </row>
    <row r="22" spans="1:11" x14ac:dyDescent="0.25">
      <c r="A22" s="19"/>
      <c r="B22" s="20"/>
      <c r="C22" s="22"/>
      <c r="D22" s="23"/>
      <c r="E22" s="20"/>
      <c r="F22" s="20"/>
      <c r="G22" s="26"/>
      <c r="H22" s="23"/>
      <c r="I22" s="21"/>
      <c r="J22" s="23"/>
      <c r="K22" s="25"/>
    </row>
    <row r="23" spans="1:11" x14ac:dyDescent="0.25">
      <c r="A23" s="20"/>
      <c r="B23" s="17" t="s">
        <v>34</v>
      </c>
      <c r="C23" s="22">
        <f>SUM(C12:C22)</f>
        <v>36190.100505719995</v>
      </c>
      <c r="D23" s="27">
        <f>SUM(D12:D22)</f>
        <v>1.0000000000000002</v>
      </c>
      <c r="E23" s="20"/>
      <c r="F23" s="20"/>
      <c r="G23" s="20"/>
      <c r="H23" s="20"/>
      <c r="I23" s="20"/>
      <c r="J23" s="20"/>
      <c r="K23" s="20"/>
    </row>
    <row r="24" spans="1:11" x14ac:dyDescent="0.25">
      <c r="A24" s="20"/>
      <c r="B24" s="97" t="s">
        <v>35</v>
      </c>
      <c r="C24" s="97"/>
      <c r="D24" s="97"/>
      <c r="E24" s="28">
        <f>SUM(E12:E23)</f>
        <v>11681.3415088</v>
      </c>
      <c r="F24" s="29">
        <f>(E24/C23)</f>
        <v>0.32277726078582503</v>
      </c>
      <c r="G24" s="28">
        <f>SUM(G13:G23)</f>
        <v>24508.758996920002</v>
      </c>
      <c r="H24" s="29">
        <f>(G24/C23)</f>
        <v>0.6772227392141752</v>
      </c>
      <c r="I24" s="28"/>
      <c r="J24" s="29"/>
      <c r="K24" s="21"/>
    </row>
    <row r="25" spans="1:11" x14ac:dyDescent="0.25">
      <c r="A25" s="20"/>
      <c r="B25" s="98" t="s">
        <v>36</v>
      </c>
      <c r="C25" s="98"/>
      <c r="D25" s="98"/>
      <c r="E25" s="22">
        <f>(E24)</f>
        <v>11681.3415088</v>
      </c>
      <c r="F25" s="30">
        <f>(F24)</f>
        <v>0.32277726078582503</v>
      </c>
      <c r="G25" s="22">
        <f>(E25+G24)</f>
        <v>36190.100505720002</v>
      </c>
      <c r="H25" s="30">
        <f>(F25+H24)</f>
        <v>1.0000000000000002</v>
      </c>
      <c r="I25" s="22"/>
      <c r="J25" s="30"/>
      <c r="K25" s="20"/>
    </row>
    <row r="27" spans="1:11" x14ac:dyDescent="0.25">
      <c r="B27" s="90" t="str">
        <f>TIRO!B38</f>
        <v xml:space="preserve">Passos, 18 de fevereiro de 2026. </v>
      </c>
      <c r="C27" s="90"/>
      <c r="D27" s="90"/>
      <c r="E27" s="90"/>
    </row>
    <row r="28" spans="1:11" x14ac:dyDescent="0.25">
      <c r="B28" s="65"/>
      <c r="C28" s="65"/>
      <c r="D28" s="65"/>
      <c r="E28" s="65"/>
    </row>
    <row r="29" spans="1:11" x14ac:dyDescent="0.25">
      <c r="A29" s="87" t="s">
        <v>73</v>
      </c>
      <c r="B29" s="87"/>
      <c r="C29" s="87"/>
      <c r="D29" s="87"/>
      <c r="E29" s="87"/>
      <c r="F29" s="87"/>
      <c r="G29" s="87"/>
      <c r="H29" s="87"/>
      <c r="I29" s="87"/>
      <c r="J29" s="87"/>
      <c r="K29" s="87"/>
    </row>
    <row r="30" spans="1:11" x14ac:dyDescent="0.25">
      <c r="A30" s="87" t="s">
        <v>74</v>
      </c>
      <c r="B30" s="87"/>
      <c r="C30" s="87"/>
      <c r="D30" s="87"/>
      <c r="E30" s="87"/>
      <c r="F30" s="87"/>
      <c r="G30" s="87"/>
      <c r="H30" s="87"/>
      <c r="I30" s="87"/>
      <c r="J30" s="87"/>
      <c r="K30" s="87"/>
    </row>
    <row r="31" spans="1:11" x14ac:dyDescent="0.25">
      <c r="A31" s="87" t="s">
        <v>75</v>
      </c>
      <c r="B31" s="87"/>
      <c r="C31" s="87"/>
      <c r="D31" s="87"/>
      <c r="E31" s="87"/>
      <c r="F31" s="87"/>
      <c r="G31" s="87"/>
      <c r="H31" s="87"/>
      <c r="I31" s="87"/>
      <c r="J31" s="87"/>
      <c r="K31" s="87"/>
    </row>
    <row r="32" spans="1:11" ht="15.75" x14ac:dyDescent="0.25">
      <c r="A32" s="88" t="s">
        <v>37</v>
      </c>
      <c r="B32" s="88"/>
      <c r="C32" s="88"/>
      <c r="D32" s="88"/>
      <c r="E32" s="88"/>
      <c r="F32" s="88"/>
      <c r="G32" s="88"/>
      <c r="H32" s="88"/>
      <c r="I32" s="88"/>
      <c r="J32" s="88"/>
      <c r="K32" s="88"/>
    </row>
    <row r="33" spans="1:11" ht="15.75" customHeight="1" x14ac:dyDescent="0.25">
      <c r="A33" s="88"/>
      <c r="B33" s="88"/>
      <c r="C33" s="88"/>
      <c r="D33" s="88"/>
      <c r="E33" s="88"/>
      <c r="F33" s="88"/>
      <c r="G33" s="88"/>
      <c r="H33" s="88"/>
      <c r="I33" s="88"/>
      <c r="J33" s="88"/>
      <c r="K33" s="88"/>
    </row>
    <row r="34" spans="1:11" ht="15.75" x14ac:dyDescent="0.25">
      <c r="A34" s="88"/>
      <c r="B34" s="88"/>
      <c r="C34" s="88"/>
      <c r="D34" s="88"/>
      <c r="E34" s="88"/>
      <c r="F34" s="88"/>
      <c r="G34" s="88"/>
      <c r="H34" s="88"/>
      <c r="I34" s="88"/>
      <c r="J34" s="88"/>
      <c r="K34" s="88"/>
    </row>
  </sheetData>
  <mergeCells count="18">
    <mergeCell ref="A30:K30"/>
    <mergeCell ref="A34:K34"/>
    <mergeCell ref="B24:D24"/>
    <mergeCell ref="B25:D25"/>
    <mergeCell ref="B27:E27"/>
    <mergeCell ref="A31:K31"/>
    <mergeCell ref="A32:K32"/>
    <mergeCell ref="A33:K33"/>
    <mergeCell ref="A29:K29"/>
    <mergeCell ref="A10:D10"/>
    <mergeCell ref="E10:F10"/>
    <mergeCell ref="G10:H10"/>
    <mergeCell ref="I10:J10"/>
    <mergeCell ref="A5:K5"/>
    <mergeCell ref="A6:K6"/>
    <mergeCell ref="A7:K7"/>
    <mergeCell ref="A8:K8"/>
    <mergeCell ref="A9:K9"/>
  </mergeCells>
  <pageMargins left="0.25" right="0.25" top="0.75" bottom="0.75" header="0.3" footer="0.3"/>
  <pageSetup paperSize="9" scale="84" orientation="landscape" horizontalDpi="3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4</vt:i4>
      </vt:variant>
    </vt:vector>
  </HeadingPairs>
  <TitlesOfParts>
    <vt:vector size="6" baseType="lpstr">
      <vt:lpstr>TIRO</vt:lpstr>
      <vt:lpstr>Cronograma</vt:lpstr>
      <vt:lpstr>Cronograma!Area_de_impressao</vt:lpstr>
      <vt:lpstr>TIRO!Area_de_impressao</vt:lpstr>
      <vt:lpstr>Cronograma!Print_Area</vt:lpstr>
      <vt:lpstr>TIRO!Print_Area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Elimar Vieira Vaz</cp:lastModifiedBy>
  <cp:lastPrinted>2026-06-30T16:17:57Z</cp:lastPrinted>
  <dcterms:created xsi:type="dcterms:W3CDTF">2012-10-28T18:21:58Z</dcterms:created>
  <dcterms:modified xsi:type="dcterms:W3CDTF">2026-06-30T16:18:13Z</dcterms:modified>
</cp:coreProperties>
</file>