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17070" windowHeight="6570"/>
  </bookViews>
  <sheets>
    <sheet name="Memória de Cálculo" sheetId="13" r:id="rId1"/>
    <sheet name="Planilha Orcamentária" sheetId="5" r:id="rId2"/>
    <sheet name="Cronograma" sheetId="10" r:id="rId3"/>
  </sheets>
  <externalReferences>
    <externalReference r:id="rId4"/>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2">Cronograma!$A$1:$H$28</definedName>
    <definedName name="_xlnm.Print_Area" localSheetId="0">'Memória de Cálculo'!$A$1:$F$34</definedName>
    <definedName name="_xlnm.Print_Area" localSheetId="1">'Planilha Orcamentária'!$A$1:$H$38</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0">'Memória de Cálculo'!$1:$7</definedName>
    <definedName name="_xlnm.Print_Titles" localSheetId="1">'Planilha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2" hidden="1">Cronograma!$A$1:$H$28</definedName>
    <definedName name="Z_46B44D95_2370_4419_BD85_88291A251F92_.wvu.PrintArea" localSheetId="0" hidden="1">'Memória de Cálculo'!$A$1:$F$34</definedName>
    <definedName name="Z_46B44D95_2370_4419_BD85_88291A251F92_.wvu.PrintArea" localSheetId="1" hidden="1">'Planilha Orcamentária'!$A$1:$H$38</definedName>
    <definedName name="Z_46B44D95_2370_4419_BD85_88291A251F92_.wvu.PrintTitles" localSheetId="0" hidden="1">'Memória de Cálculo'!$1:$7</definedName>
    <definedName name="Z_46B44D95_2370_4419_BD85_88291A251F92_.wvu.PrintTitles" localSheetId="1" hidden="1">'Planilha Orcamentária'!$1:$9</definedName>
  </definedNames>
  <calcPr calcId="144525"/>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5" l="1"/>
  <c r="A4" i="5"/>
  <c r="A3" i="5"/>
  <c r="G4" i="5" l="1"/>
  <c r="A22" i="5"/>
  <c r="A21" i="5"/>
  <c r="A18" i="5"/>
  <c r="A19" i="5"/>
  <c r="A17" i="5"/>
  <c r="A15" i="5"/>
  <c r="D22" i="5"/>
  <c r="C22" i="5"/>
  <c r="B22" i="5"/>
  <c r="C21" i="5"/>
  <c r="D19" i="5"/>
  <c r="D18" i="5"/>
  <c r="B18" i="5"/>
  <c r="B19" i="5"/>
  <c r="B17" i="5"/>
  <c r="C18" i="5"/>
  <c r="C19" i="5"/>
  <c r="C17" i="5"/>
  <c r="D15" i="5"/>
  <c r="D14" i="5"/>
  <c r="C14" i="5"/>
  <c r="C15" i="5"/>
  <c r="B15" i="5"/>
  <c r="B14" i="5"/>
  <c r="B25" i="10" l="1"/>
  <c r="B24" i="10"/>
  <c r="B21" i="10"/>
  <c r="B20" i="10"/>
  <c r="B19" i="10"/>
  <c r="C35" i="5"/>
  <c r="C34" i="5"/>
  <c r="C30" i="5"/>
  <c r="C29" i="5"/>
  <c r="C28" i="5"/>
  <c r="A4" i="10"/>
  <c r="A14" i="5"/>
  <c r="C13" i="5"/>
  <c r="B9" i="10" s="1"/>
  <c r="A13" i="5"/>
  <c r="A9" i="10" s="1"/>
  <c r="D11" i="5"/>
  <c r="C11" i="5"/>
  <c r="B11" i="5"/>
  <c r="A11" i="5"/>
  <c r="C10" i="5"/>
  <c r="B7" i="10" s="1"/>
  <c r="A10" i="5"/>
  <c r="A7" i="10" s="1"/>
  <c r="F5" i="13"/>
  <c r="G15" i="5"/>
  <c r="H15" i="5" s="1"/>
  <c r="B13" i="10"/>
  <c r="A13" i="10"/>
  <c r="B11" i="10"/>
  <c r="A11" i="10"/>
  <c r="G19" i="5"/>
  <c r="G18" i="5"/>
  <c r="G22" i="5"/>
  <c r="G21" i="5"/>
  <c r="G17" i="5"/>
  <c r="H19" i="5" l="1"/>
  <c r="H22" i="5"/>
  <c r="H18" i="5"/>
  <c r="H17" i="5" l="1"/>
  <c r="D12" i="10" s="1"/>
  <c r="G12" i="10" s="1"/>
  <c r="H21" i="5"/>
  <c r="D14" i="10" s="1"/>
  <c r="G14" i="10" s="1"/>
  <c r="G16" i="10" l="1"/>
  <c r="F12" i="10"/>
  <c r="F14" i="10"/>
  <c r="E14" i="10"/>
  <c r="A3" i="10" l="1"/>
  <c r="G3" i="10"/>
  <c r="A5" i="10"/>
  <c r="G14" i="5" l="1"/>
  <c r="H14" i="5" l="1"/>
  <c r="H13" i="5" s="1"/>
  <c r="D10" i="10" s="1"/>
  <c r="F10" i="10" l="1"/>
  <c r="G10" i="5" l="1"/>
  <c r="G13" i="5"/>
  <c r="G11" i="5"/>
  <c r="H11" i="5" s="1"/>
  <c r="H10" i="5" s="1"/>
  <c r="H24" i="5" l="1"/>
  <c r="D8" i="10"/>
  <c r="D16" i="10" s="1"/>
  <c r="G15" i="10" s="1"/>
  <c r="E12" i="10"/>
  <c r="F8" i="10" l="1"/>
  <c r="F16" i="10" s="1"/>
  <c r="E8" i="10"/>
  <c r="F15" i="10" l="1"/>
  <c r="D3" i="10"/>
  <c r="D13" i="10"/>
  <c r="E10" i="10"/>
  <c r="E16" i="10" s="1"/>
  <c r="E15" i="10" l="1"/>
  <c r="D7" i="10"/>
  <c r="D11" i="10"/>
  <c r="D9" i="10"/>
  <c r="D15" i="10" l="1"/>
</calcChain>
</file>

<file path=xl/sharedStrings.xml><?xml version="1.0" encoding="utf-8"?>
<sst xmlns="http://schemas.openxmlformats.org/spreadsheetml/2006/main" count="105" uniqueCount="77">
  <si>
    <t>ITEM</t>
  </si>
  <si>
    <t>QUANTIDADE</t>
  </si>
  <si>
    <t>UNIDADE</t>
  </si>
  <si>
    <t>DIRETA</t>
  </si>
  <si>
    <t>INDIRETA</t>
  </si>
  <si>
    <t>PREÇO TOTAL</t>
  </si>
  <si>
    <t xml:space="preserve">FORMA DE EXECUÇÃO: </t>
  </si>
  <si>
    <t>1.1</t>
  </si>
  <si>
    <t>2.1</t>
  </si>
  <si>
    <t>2.2</t>
  </si>
  <si>
    <t>M</t>
  </si>
  <si>
    <t>SERVIÇOS PRELIMINARES</t>
  </si>
  <si>
    <t>CRONOGRAMA FÍSICO-FINANCEIRO</t>
  </si>
  <si>
    <t>ETAPAS/DESCRIÇÃO</t>
  </si>
  <si>
    <t>FÍSICO/ FINANCEIRO</t>
  </si>
  <si>
    <t>TOTAL  ETAPAS</t>
  </si>
  <si>
    <t>MÊS 1</t>
  </si>
  <si>
    <t>MÊS 2</t>
  </si>
  <si>
    <t>Físico %</t>
  </si>
  <si>
    <t>Financeiro</t>
  </si>
  <si>
    <t>TOTAL</t>
  </si>
  <si>
    <t>Observações:</t>
  </si>
  <si>
    <t>(    )</t>
  </si>
  <si>
    <t>DATA:</t>
  </si>
  <si>
    <t>VALOR DO CONVÊNIO:</t>
  </si>
  <si>
    <t>1.0</t>
  </si>
  <si>
    <t>2.0</t>
  </si>
  <si>
    <t>3.0</t>
  </si>
  <si>
    <t>4.0</t>
  </si>
  <si>
    <t>MEMÓRIA DE CÁLCULO DE QUANTITATIVOS</t>
  </si>
  <si>
    <t>% ISS MUNICIPAL:</t>
  </si>
  <si>
    <t>CÓDIGO</t>
  </si>
  <si>
    <t>DESCRIÇÃO</t>
  </si>
  <si>
    <t>PLANILHA ORÇAMENTÁRIA DE CUSTOS</t>
  </si>
  <si>
    <t>PREÇO UNITÁRIO S/ BDI</t>
  </si>
  <si>
    <t>PREÇO UNITÁRIO C/ BDI</t>
  </si>
  <si>
    <t>BDI:</t>
  </si>
  <si>
    <t>01/01.</t>
  </si>
  <si>
    <t>( X )</t>
  </si>
  <si>
    <r>
      <t>FOLHA N</t>
    </r>
    <r>
      <rPr>
        <b/>
        <sz val="8"/>
        <rFont val="Calibri"/>
        <family val="2"/>
        <scheme val="minor"/>
      </rPr>
      <t>º</t>
    </r>
    <r>
      <rPr>
        <b/>
        <sz val="8"/>
        <rFont val="Arial Nova"/>
        <family val="2"/>
      </rPr>
      <t xml:space="preserve">: </t>
    </r>
  </si>
  <si>
    <t>MÊS 3</t>
  </si>
  <si>
    <t>FÓRMULA DO CÁLCULO</t>
  </si>
  <si>
    <t>ITENS</t>
  </si>
  <si>
    <t>MÊS 4</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</si>
  <si>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</si>
  <si>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4.1</t>
  </si>
  <si>
    <t>3.1</t>
  </si>
  <si>
    <t>3.2</t>
  </si>
  <si>
    <t>PREFEITURA MUNICIPAL DE AREADO</t>
  </si>
  <si>
    <r>
      <rPr>
        <b/>
        <sz val="8"/>
        <rFont val="Arial Nova"/>
        <family val="2"/>
      </rPr>
      <t>OBRA:</t>
    </r>
    <r>
      <rPr>
        <sz val="8"/>
        <rFont val="Arial Nova"/>
        <family val="2"/>
      </rPr>
      <t xml:space="preserve"> PISOS VINÍLICOS E RODAPÉS PARA A OBRA DE REFORMA DO CINE TEATRO AREADENSE</t>
    </r>
  </si>
  <si>
    <r>
      <rPr>
        <b/>
        <sz val="8"/>
        <rFont val="Arial Nova"/>
        <family val="2"/>
      </rPr>
      <t>LOCAL:</t>
    </r>
    <r>
      <rPr>
        <sz val="8"/>
        <rFont val="Arial Nova"/>
        <family val="2"/>
      </rPr>
      <t xml:space="preserve"> RUA MONSENHOR FARIA, Nº88, CENTRO, AREADO/MG.</t>
    </r>
  </si>
  <si>
    <t>MAYRA JUNQUEIRA PEREIRA AGUIAR</t>
  </si>
  <si>
    <t>ARQUITETA E URBANISTA</t>
  </si>
  <si>
    <t>CAU-MG A40518-3 - RRT 14089330</t>
  </si>
  <si>
    <t>DOUGLAS ÁVILA MOREIRA</t>
  </si>
  <si>
    <t>PREFEITO MUNICIPAL</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</si>
  <si>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</si>
  <si>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</si>
  <si>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</si>
  <si>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VER MEDMORIAL ANEXO</t>
  </si>
  <si>
    <t>PREPARO DO PISO</t>
  </si>
  <si>
    <t>PISOS E RODAPÉS</t>
  </si>
  <si>
    <t>ED-50632</t>
  </si>
  <si>
    <t>PLACA VINÍLICA 30 X 30 CM E = 2 MM</t>
  </si>
  <si>
    <t>ED-50777</t>
  </si>
  <si>
    <t>RODAPÉ EM MADEIRA SUCUPIRA/IPÊ/CUMARÚ OU EQUIVALENTE
DA REGIÃO, ESP. 2CM, ALTURA 7CM</t>
  </si>
  <si>
    <t>PINTURA RODAPÉS</t>
  </si>
  <si>
    <t>ED-50511</t>
  </si>
  <si>
    <t>PINTURA PRESERVATIVA COM CUPINICIDA EM MADEIRA SECA,
DUAS (2) DEMÃOS, INCLUSIVE DUAS (2) DEMÃOS DE VERNIZ
SINTÉTICO MARÍTIMO, ACABAMENTO TIPO FOSCO</t>
  </si>
  <si>
    <t>ED-13292</t>
  </si>
  <si>
    <t>CAMADA DE REGULARIZAÇÃO COM ARGAMASSA, TRAÇO 1:4 (
CIMENTO E AREIA), ESP. 30MM, APLICAÇÃO MANUAL, INCLUSIVE
ARGAMASSA COM PREPARO MECANIZADO</t>
  </si>
  <si>
    <t>ED-50567</t>
  </si>
  <si>
    <t>CONTRAPISO DESEMPENADO COM ARGAMASSA, TRAÇO 1:3 (
CIMENTO E AREIA), ESP. 25MM</t>
  </si>
  <si>
    <r>
      <rPr>
        <b/>
        <sz val="8"/>
        <rFont val="Arial Nova"/>
        <family val="2"/>
      </rPr>
      <t>REGIÃO/MÊS DE REFERÊNCIA:</t>
    </r>
    <r>
      <rPr>
        <sz val="8"/>
        <rFont val="Arial Nova"/>
        <family val="2"/>
      </rPr>
      <t xml:space="preserve"> TABELA SEINFRA - REGIÃO SUL - 10/2023- SEM DESONERAÇÃO</t>
    </r>
  </si>
  <si>
    <t>BDI ADOTADO PELA SEINFRA 10/2023</t>
  </si>
  <si>
    <t>PREVISÃO DE EXECUÇÃO DAS OBRAS: 3 MESES</t>
  </si>
  <si>
    <r>
      <t>FOLHA N</t>
    </r>
    <r>
      <rPr>
        <b/>
        <sz val="9"/>
        <rFont val="Calibri"/>
        <family val="2"/>
        <scheme val="minor"/>
      </rPr>
      <t>º</t>
    </r>
    <r>
      <rPr>
        <b/>
        <sz val="9"/>
        <rFont val="Arial Nova"/>
        <family val="2"/>
      </rPr>
      <t>: 01/01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</si>
</sst>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s>
  <fonts count="46">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b/>
      <sz val="8"/>
      <color rgb="FFFF0000"/>
      <name val="Arial Nova"/>
      <family val="2"/>
    </font>
    <font>
      <sz val="9"/>
      <color indexed="8"/>
      <name val="Arial Nova"/>
      <family val="2"/>
    </font>
    <font>
      <sz val="8"/>
      <color indexed="8"/>
      <name val="Arial Nova"/>
      <family val="2"/>
    </font>
    <font>
      <b/>
      <sz val="8"/>
      <color theme="3"/>
      <name val="Arial Nova"/>
      <family val="2"/>
    </font>
    <font>
      <sz val="8"/>
      <color rgb="FFFF0000"/>
      <name val="Arial Nova"/>
      <family val="2"/>
    </font>
    <font>
      <u/>
      <sz val="10"/>
      <color rgb="FFFF0000"/>
      <name val="Arial Nova"/>
      <family val="2"/>
    </font>
    <font>
      <sz val="7"/>
      <name val="Arial Nova"/>
      <family val="2"/>
    </font>
    <font>
      <b/>
      <sz val="8"/>
      <name val="Arial Nova"/>
    </font>
    <font>
      <b/>
      <sz val="9"/>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theme="0" tint="-0.249977111117893"/>
        <bgColor indexed="64"/>
      </patternFill>
    </fill>
  </fills>
  <borders count="24">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double">
        <color indexed="64"/>
      </top>
      <bottom style="hair">
        <color indexed="64"/>
      </bottom>
      <diagonal/>
    </border>
  </borders>
  <cellStyleXfs count="65">
    <xf numFmtId="0" fontId="0" fillId="0" borderId="0"/>
    <xf numFmtId="9" fontId="3" fillId="0" borderId="0" applyFont="0" applyFill="0" applyBorder="0" applyAlignment="0" applyProtection="0"/>
    <xf numFmtId="165" fontId="3" fillId="0" borderId="0" applyFont="0" applyFill="0" applyBorder="0" applyAlignment="0" applyProtection="0"/>
    <xf numFmtId="0" fontId="5" fillId="0" borderId="0"/>
    <xf numFmtId="168" fontId="5" fillId="0" borderId="0" applyFont="0" applyFill="0" applyBorder="0" applyAlignment="0" applyProtection="0"/>
    <xf numFmtId="9" fontId="5" fillId="0" borderId="0" applyFont="0" applyFill="0" applyBorder="0" applyAlignment="0" applyProtection="0"/>
    <xf numFmtId="168" fontId="5" fillId="0" borderId="0" applyFont="0" applyFill="0" applyBorder="0" applyAlignment="0" applyProtection="0"/>
    <xf numFmtId="168" fontId="5" fillId="0" borderId="0" applyFont="0" applyFill="0" applyBorder="0" applyAlignment="0" applyProtection="0"/>
    <xf numFmtId="0" fontId="6" fillId="5" borderId="0" applyNumberFormat="0" applyBorder="0" applyAlignment="0" applyProtection="0"/>
    <xf numFmtId="0" fontId="6" fillId="6" borderId="0" applyNumberFormat="0" applyBorder="0" applyAlignment="0" applyProtection="0"/>
    <xf numFmtId="0" fontId="7" fillId="7" borderId="16" applyNumberFormat="0" applyAlignment="0" applyProtection="0"/>
    <xf numFmtId="0" fontId="8" fillId="0" borderId="0">
      <protection locked="0"/>
    </xf>
    <xf numFmtId="166" fontId="5" fillId="0" borderId="0" applyFont="0" applyFill="0" applyBorder="0" applyAlignment="0" applyProtection="0"/>
    <xf numFmtId="0" fontId="9" fillId="0" borderId="0"/>
    <xf numFmtId="0" fontId="9" fillId="0" borderId="0"/>
    <xf numFmtId="165" fontId="10" fillId="0" borderId="0" applyBorder="0" applyProtection="0"/>
    <xf numFmtId="167" fontId="8" fillId="0" borderId="0">
      <protection locked="0"/>
    </xf>
    <xf numFmtId="0" fontId="11" fillId="8" borderId="0" applyNumberFormat="0" applyBorder="0" applyAlignment="0" applyProtection="0"/>
    <xf numFmtId="0" fontId="12" fillId="0" borderId="0">
      <alignment horizontal="left"/>
    </xf>
    <xf numFmtId="0" fontId="13" fillId="9" borderId="17" applyNumberFormat="0" applyAlignment="0" applyProtection="0"/>
    <xf numFmtId="0" fontId="14" fillId="0" borderId="18" applyNumberFormat="0" applyFill="0" applyAlignment="0" applyProtection="0"/>
    <xf numFmtId="38" fontId="15" fillId="0" borderId="0" applyFont="0" applyFill="0" applyBorder="0" applyAlignment="0" applyProtection="0"/>
    <xf numFmtId="40" fontId="15" fillId="0" borderId="0" applyFont="0" applyFill="0" applyBorder="0" applyAlignment="0" applyProtection="0"/>
    <xf numFmtId="0" fontId="16" fillId="0" borderId="7"/>
    <xf numFmtId="168" fontId="5" fillId="0" borderId="0" applyFont="0" applyFill="0" applyBorder="0" applyAlignment="0" applyProtection="0"/>
    <xf numFmtId="168"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xf numFmtId="0" fontId="17" fillId="10" borderId="0" applyNumberFormat="0" applyBorder="0" applyAlignment="0" applyProtection="0"/>
    <xf numFmtId="0" fontId="5" fillId="0" borderId="0"/>
    <xf numFmtId="0" fontId="5" fillId="0" borderId="0"/>
    <xf numFmtId="0" fontId="2" fillId="0" borderId="0"/>
    <xf numFmtId="0" fontId="5" fillId="11" borderId="19" applyNumberFormat="0" applyAlignment="0" applyProtection="0"/>
    <xf numFmtId="40" fontId="18" fillId="0" borderId="0" applyFont="0" applyFill="0" applyBorder="0" applyAlignment="0" applyProtection="0"/>
    <xf numFmtId="38" fontId="18" fillId="0" borderId="0" applyFont="0" applyFill="0" applyBorder="0" applyAlignment="0" applyProtection="0"/>
    <xf numFmtId="171" fontId="8" fillId="0" borderId="0">
      <protection locked="0"/>
    </xf>
    <xf numFmtId="172" fontId="8"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73" fontId="19" fillId="0" borderId="0">
      <protection locked="0"/>
    </xf>
    <xf numFmtId="165" fontId="5" fillId="0" borderId="0" applyFont="0" applyFill="0" applyBorder="0" applyAlignment="0" applyProtection="0"/>
    <xf numFmtId="165" fontId="20"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43" fontId="2" fillId="0" borderId="0" applyFont="0" applyFill="0" applyBorder="0" applyAlignment="0" applyProtection="0"/>
    <xf numFmtId="0" fontId="16" fillId="0" borderId="0"/>
    <xf numFmtId="0" fontId="21" fillId="4" borderId="4">
      <alignment wrapText="1"/>
    </xf>
    <xf numFmtId="0" fontId="21" fillId="4" borderId="4">
      <alignment wrapText="1"/>
    </xf>
    <xf numFmtId="0" fontId="22" fillId="0" borderId="20" applyNumberFormat="0" applyFill="0" applyAlignment="0" applyProtection="0"/>
    <xf numFmtId="173" fontId="23" fillId="0" borderId="0">
      <protection locked="0"/>
    </xf>
    <xf numFmtId="173" fontId="23" fillId="0" borderId="0">
      <protection locked="0"/>
    </xf>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0" fontId="24" fillId="0" borderId="0" applyNumberFormat="0" applyFill="0" applyBorder="0" applyAlignment="0" applyProtection="0"/>
    <xf numFmtId="0" fontId="1" fillId="0" borderId="0"/>
    <xf numFmtId="0" fontId="1" fillId="0" borderId="0"/>
    <xf numFmtId="43" fontId="5" fillId="0" borderId="0" applyFont="0" applyFill="0" applyBorder="0" applyAlignment="0" applyProtection="0"/>
    <xf numFmtId="164" fontId="25" fillId="0" borderId="0" applyFont="0" applyFill="0" applyBorder="0" applyAlignment="0" applyProtection="0"/>
  </cellStyleXfs>
  <cellXfs count="222">
    <xf numFmtId="0" fontId="0" fillId="0" borderId="0" xfId="0"/>
    <xf numFmtId="0" fontId="29" fillId="0" borderId="0" xfId="0" applyFont="1"/>
    <xf numFmtId="4" fontId="29" fillId="0" borderId="0" xfId="0" applyNumberFormat="1" applyFont="1"/>
    <xf numFmtId="0" fontId="32" fillId="0" borderId="11" xfId="0" applyFont="1" applyBorder="1" applyAlignment="1">
      <alignment horizontal="center" vertical="center" wrapText="1"/>
    </xf>
    <xf numFmtId="0" fontId="32" fillId="0" borderId="0" xfId="0" applyFont="1" applyBorder="1" applyAlignment="1">
      <alignment horizontal="center" vertical="center" wrapText="1"/>
    </xf>
    <xf numFmtId="4" fontId="32" fillId="0" borderId="0" xfId="0" applyNumberFormat="1" applyFont="1" applyBorder="1" applyAlignment="1">
      <alignment horizontal="center" vertical="center" wrapText="1"/>
    </xf>
    <xf numFmtId="4" fontId="32" fillId="0" borderId="10" xfId="0" applyNumberFormat="1" applyFont="1" applyBorder="1" applyAlignment="1">
      <alignment horizontal="center" vertical="center" wrapText="1"/>
    </xf>
    <xf numFmtId="0" fontId="27" fillId="0" borderId="11" xfId="0" applyFont="1" applyBorder="1" applyAlignment="1">
      <alignment vertical="center"/>
    </xf>
    <xf numFmtId="0" fontId="27" fillId="0" borderId="0" xfId="0" applyFont="1" applyBorder="1" applyAlignment="1">
      <alignment vertical="center"/>
    </xf>
    <xf numFmtId="4" fontId="27" fillId="0" borderId="0" xfId="0" applyNumberFormat="1" applyFont="1" applyBorder="1" applyAlignment="1">
      <alignment vertical="center"/>
    </xf>
    <xf numFmtId="0" fontId="27" fillId="0" borderId="10" xfId="0" applyFont="1" applyBorder="1" applyAlignment="1">
      <alignment vertical="center"/>
    </xf>
    <xf numFmtId="0" fontId="27" fillId="0" borderId="11" xfId="0" applyFont="1" applyBorder="1"/>
    <xf numFmtId="0" fontId="27" fillId="0" borderId="0" xfId="0" applyFont="1" applyBorder="1"/>
    <xf numFmtId="4" fontId="27" fillId="0" borderId="0" xfId="0" applyNumberFormat="1" applyFont="1" applyBorder="1"/>
    <xf numFmtId="0" fontId="27" fillId="0" borderId="10" xfId="0" applyFont="1" applyBorder="1"/>
    <xf numFmtId="0" fontId="29" fillId="0" borderId="14" xfId="0" applyFont="1" applyBorder="1"/>
    <xf numFmtId="0" fontId="29" fillId="0" borderId="9" xfId="0" applyFont="1" applyBorder="1"/>
    <xf numFmtId="0" fontId="27" fillId="0" borderId="9" xfId="0" applyFont="1" applyBorder="1" applyAlignment="1">
      <alignment vertical="center"/>
    </xf>
    <xf numFmtId="0" fontId="27" fillId="0" borderId="0" xfId="0" applyFont="1" applyBorder="1" applyAlignment="1"/>
    <xf numFmtId="0" fontId="28" fillId="0" borderId="0" xfId="0" applyFont="1" applyBorder="1" applyAlignment="1">
      <alignment vertical="center"/>
    </xf>
    <xf numFmtId="0" fontId="38" fillId="0" borderId="0" xfId="0" applyFont="1"/>
    <xf numFmtId="0" fontId="32" fillId="3" borderId="5" xfId="0" applyFont="1" applyFill="1" applyBorder="1" applyAlignment="1">
      <alignment horizontal="center" vertical="center" wrapText="1"/>
    </xf>
    <xf numFmtId="0" fontId="32" fillId="3" borderId="1" xfId="0" applyFont="1" applyFill="1" applyBorder="1" applyAlignment="1">
      <alignment horizontal="center" vertical="center" wrapText="1"/>
    </xf>
    <xf numFmtId="4" fontId="32" fillId="3" borderId="1" xfId="0" applyNumberFormat="1" applyFont="1" applyFill="1" applyBorder="1" applyAlignment="1">
      <alignment horizontal="center" vertical="center" wrapText="1"/>
    </xf>
    <xf numFmtId="0" fontId="39" fillId="0" borderId="0" xfId="0" applyFont="1"/>
    <xf numFmtId="49" fontId="32" fillId="3" borderId="1" xfId="0" applyNumberFormat="1" applyFont="1" applyFill="1" applyBorder="1" applyAlignment="1">
      <alignment horizontal="center" vertical="center" wrapText="1"/>
    </xf>
    <xf numFmtId="2" fontId="34" fillId="3" borderId="1" xfId="2" applyNumberFormat="1" applyFont="1" applyFill="1" applyBorder="1" applyAlignment="1">
      <alignment horizontal="center" vertical="center" wrapText="1"/>
    </xf>
    <xf numFmtId="4" fontId="34" fillId="3" borderId="1" xfId="0" applyNumberFormat="1" applyFont="1" applyFill="1" applyBorder="1" applyAlignment="1">
      <alignment horizontal="center" vertical="center" wrapText="1"/>
    </xf>
    <xf numFmtId="0" fontId="34" fillId="0" borderId="5" xfId="0" applyFont="1" applyBorder="1" applyAlignment="1">
      <alignment horizontal="center" vertical="center" wrapText="1"/>
    </xf>
    <xf numFmtId="49" fontId="34" fillId="0" borderId="1" xfId="0" applyNumberFormat="1" applyFont="1" applyBorder="1" applyAlignment="1">
      <alignment horizontal="center" vertical="center" wrapText="1"/>
    </xf>
    <xf numFmtId="0" fontId="34" fillId="0" borderId="1" xfId="0" applyFont="1" applyBorder="1" applyAlignment="1">
      <alignment horizontal="left" vertical="center" wrapText="1"/>
    </xf>
    <xf numFmtId="0" fontId="34" fillId="0" borderId="1" xfId="0" applyFont="1" applyBorder="1" applyAlignment="1">
      <alignment horizontal="center" vertical="center" wrapText="1"/>
    </xf>
    <xf numFmtId="4" fontId="40" fillId="0" borderId="1" xfId="0" applyNumberFormat="1" applyFont="1" applyBorder="1" applyAlignment="1">
      <alignment horizontal="center" vertical="center" wrapText="1"/>
    </xf>
    <xf numFmtId="0" fontId="34" fillId="13" borderId="4" xfId="0" applyFont="1" applyFill="1" applyBorder="1" applyAlignment="1">
      <alignment horizontal="center" vertical="center" wrapText="1"/>
    </xf>
    <xf numFmtId="4" fontId="32" fillId="0" borderId="4" xfId="0" applyNumberFormat="1" applyFont="1" applyFill="1" applyBorder="1" applyAlignment="1">
      <alignment horizontal="center" vertical="center" wrapText="1"/>
    </xf>
    <xf numFmtId="0" fontId="32" fillId="0" borderId="4" xfId="0" applyFont="1" applyFill="1" applyBorder="1" applyAlignment="1">
      <alignment horizontal="center" vertical="center" wrapText="1"/>
    </xf>
    <xf numFmtId="0" fontId="35" fillId="0" borderId="0" xfId="0" applyFont="1"/>
    <xf numFmtId="0" fontId="33" fillId="0" borderId="11" xfId="0" applyFont="1" applyBorder="1" applyAlignment="1">
      <alignment vertical="center"/>
    </xf>
    <xf numFmtId="0" fontId="31" fillId="0" borderId="0" xfId="0" applyFont="1" applyBorder="1" applyAlignment="1">
      <alignment vertical="center"/>
    </xf>
    <xf numFmtId="0" fontId="33" fillId="0" borderId="10" xfId="0" applyFont="1" applyBorder="1" applyAlignment="1">
      <alignment vertical="center"/>
    </xf>
    <xf numFmtId="0" fontId="33" fillId="0" borderId="11" xfId="0" applyFont="1" applyBorder="1"/>
    <xf numFmtId="0" fontId="33" fillId="0" borderId="0" xfId="0" applyFont="1" applyBorder="1"/>
    <xf numFmtId="4" fontId="33" fillId="0" borderId="0" xfId="0" applyNumberFormat="1" applyFont="1" applyBorder="1"/>
    <xf numFmtId="0" fontId="33" fillId="0" borderId="10" xfId="0" applyFont="1" applyBorder="1"/>
    <xf numFmtId="0" fontId="35" fillId="0" borderId="0" xfId="0" applyFont="1" applyBorder="1" applyAlignment="1">
      <alignment horizontal="center"/>
    </xf>
    <xf numFmtId="0" fontId="33" fillId="0" borderId="0" xfId="0" applyFont="1" applyBorder="1" applyAlignment="1"/>
    <xf numFmtId="0" fontId="41" fillId="0" borderId="0" xfId="0" applyFont="1"/>
    <xf numFmtId="4" fontId="32" fillId="0" borderId="4" xfId="0" applyNumberFormat="1" applyFont="1" applyFill="1" applyBorder="1" applyAlignment="1">
      <alignment horizontal="center" vertical="center"/>
    </xf>
    <xf numFmtId="0" fontId="29" fillId="0" borderId="0" xfId="0" applyFont="1" applyBorder="1"/>
    <xf numFmtId="0" fontId="38" fillId="0" borderId="0" xfId="0" applyFont="1" applyBorder="1"/>
    <xf numFmtId="0" fontId="32" fillId="0" borderId="5" xfId="0" applyFont="1" applyFill="1" applyBorder="1" applyAlignment="1">
      <alignment horizontal="right" vertical="center"/>
    </xf>
    <xf numFmtId="14" fontId="32" fillId="0" borderId="6" xfId="0" applyNumberFormat="1" applyFont="1" applyFill="1" applyBorder="1" applyAlignment="1">
      <alignment horizontal="left" vertical="center"/>
    </xf>
    <xf numFmtId="4" fontId="34" fillId="3" borderId="6" xfId="0" applyNumberFormat="1" applyFont="1" applyFill="1" applyBorder="1" applyAlignment="1">
      <alignment horizontal="center" vertical="center" wrapText="1"/>
    </xf>
    <xf numFmtId="4" fontId="32" fillId="3" borderId="6" xfId="0" applyNumberFormat="1" applyFont="1" applyFill="1" applyBorder="1" applyAlignment="1">
      <alignment horizontal="center" vertical="center" wrapText="1"/>
    </xf>
    <xf numFmtId="174" fontId="34" fillId="0" borderId="6" xfId="0" applyNumberFormat="1" applyFont="1" applyFill="1" applyBorder="1" applyAlignment="1">
      <alignment horizontal="center" vertical="center" wrapText="1"/>
    </xf>
    <xf numFmtId="4" fontId="27" fillId="0" borderId="10" xfId="0" applyNumberFormat="1" applyFont="1" applyBorder="1" applyAlignment="1">
      <alignment vertical="center"/>
    </xf>
    <xf numFmtId="4" fontId="33" fillId="0" borderId="10" xfId="0" applyNumberFormat="1" applyFont="1" applyBorder="1"/>
    <xf numFmtId="4" fontId="27" fillId="0" borderId="10" xfId="0" applyNumberFormat="1" applyFont="1" applyBorder="1"/>
    <xf numFmtId="4" fontId="29" fillId="0" borderId="15" xfId="0" applyNumberFormat="1" applyFont="1" applyBorder="1"/>
    <xf numFmtId="0" fontId="28" fillId="0" borderId="8" xfId="0" applyFont="1" applyBorder="1" applyAlignment="1">
      <alignment vertical="center" wrapText="1"/>
    </xf>
    <xf numFmtId="0" fontId="28" fillId="0" borderId="2" xfId="0" applyFont="1" applyBorder="1" applyAlignment="1">
      <alignment vertical="center" wrapText="1"/>
    </xf>
    <xf numFmtId="0" fontId="27" fillId="12" borderId="0" xfId="3" applyFont="1" applyFill="1"/>
    <xf numFmtId="0" fontId="27" fillId="12" borderId="0" xfId="3" applyFont="1" applyFill="1" applyAlignment="1">
      <alignment vertical="center"/>
    </xf>
    <xf numFmtId="0" fontId="28" fillId="12" borderId="11" xfId="3" applyFont="1" applyFill="1" applyBorder="1" applyAlignment="1">
      <alignment wrapText="1"/>
    </xf>
    <xf numFmtId="0" fontId="28" fillId="12" borderId="0" xfId="3" applyFont="1" applyFill="1" applyBorder="1" applyAlignment="1">
      <alignment wrapText="1"/>
    </xf>
    <xf numFmtId="0" fontId="27" fillId="0" borderId="9" xfId="3" applyFont="1" applyBorder="1" applyAlignment="1">
      <alignment vertical="center"/>
    </xf>
    <xf numFmtId="0" fontId="27" fillId="12" borderId="0" xfId="3" applyFont="1" applyFill="1" applyBorder="1" applyAlignment="1">
      <alignment wrapText="1"/>
    </xf>
    <xf numFmtId="0" fontId="27" fillId="12" borderId="0" xfId="3" applyFont="1" applyFill="1" applyBorder="1"/>
    <xf numFmtId="0" fontId="27" fillId="12" borderId="11" xfId="3" applyFont="1" applyFill="1" applyBorder="1"/>
    <xf numFmtId="0" fontId="27" fillId="0" borderId="0" xfId="3" applyFont="1" applyBorder="1" applyAlignment="1">
      <alignment horizontal="center" vertical="center"/>
    </xf>
    <xf numFmtId="0" fontId="31" fillId="12" borderId="11" xfId="3" applyFont="1" applyFill="1" applyBorder="1"/>
    <xf numFmtId="0" fontId="27" fillId="0" borderId="9" xfId="3" applyFont="1" applyBorder="1" applyAlignment="1">
      <alignment horizontal="center" vertical="center"/>
    </xf>
    <xf numFmtId="0" fontId="31" fillId="12" borderId="0" xfId="3" applyFont="1" applyFill="1" applyBorder="1" applyAlignment="1">
      <alignment wrapText="1"/>
    </xf>
    <xf numFmtId="0" fontId="28" fillId="12" borderId="0" xfId="3" applyFont="1" applyFill="1" applyBorder="1" applyAlignment="1">
      <alignment horizontal="right"/>
    </xf>
    <xf numFmtId="0" fontId="27" fillId="12" borderId="0" xfId="3" applyFont="1" applyFill="1" applyBorder="1" applyAlignment="1">
      <alignment horizontal="center" vertical="center"/>
    </xf>
    <xf numFmtId="0" fontId="27" fillId="12" borderId="14" xfId="3" applyFont="1" applyFill="1" applyBorder="1"/>
    <xf numFmtId="0" fontId="27" fillId="12" borderId="9" xfId="3" applyFont="1" applyFill="1" applyBorder="1"/>
    <xf numFmtId="0" fontId="27" fillId="12" borderId="9" xfId="3" applyFont="1" applyFill="1" applyBorder="1" applyAlignment="1">
      <alignment wrapText="1"/>
    </xf>
    <xf numFmtId="0" fontId="27" fillId="12" borderId="0" xfId="3" applyFont="1" applyFill="1" applyAlignment="1">
      <alignment wrapText="1"/>
    </xf>
    <xf numFmtId="0" fontId="31" fillId="12" borderId="4" xfId="3" applyFont="1" applyFill="1" applyBorder="1" applyAlignment="1">
      <alignment horizontal="center" vertical="center"/>
    </xf>
    <xf numFmtId="0" fontId="33" fillId="12" borderId="0" xfId="3" applyFont="1" applyFill="1" applyBorder="1" applyAlignment="1">
      <alignment wrapText="1"/>
    </xf>
    <xf numFmtId="0" fontId="31" fillId="0" borderId="0" xfId="3" applyFont="1" applyBorder="1" applyAlignment="1">
      <alignment vertical="center"/>
    </xf>
    <xf numFmtId="0" fontId="33" fillId="12" borderId="0" xfId="3" applyFont="1" applyFill="1"/>
    <xf numFmtId="0" fontId="33" fillId="12" borderId="11" xfId="3" applyFont="1" applyFill="1" applyBorder="1"/>
    <xf numFmtId="0" fontId="33" fillId="12" borderId="0" xfId="3" applyFont="1" applyFill="1" applyBorder="1"/>
    <xf numFmtId="0" fontId="27" fillId="12" borderId="10" xfId="3" applyFont="1" applyFill="1" applyBorder="1"/>
    <xf numFmtId="0" fontId="33" fillId="0" borderId="10" xfId="3" applyFont="1" applyBorder="1" applyAlignment="1">
      <alignment vertical="center"/>
    </xf>
    <xf numFmtId="0" fontId="33" fillId="12" borderId="10" xfId="3" applyFont="1" applyFill="1" applyBorder="1"/>
    <xf numFmtId="0" fontId="31" fillId="0" borderId="3" xfId="3" applyFont="1" applyBorder="1" applyAlignment="1">
      <alignment vertical="center"/>
    </xf>
    <xf numFmtId="0" fontId="31" fillId="0" borderId="11" xfId="3" applyFont="1" applyBorder="1" applyAlignment="1">
      <alignment vertical="center"/>
    </xf>
    <xf numFmtId="0" fontId="28" fillId="12" borderId="11" xfId="3" applyFont="1" applyFill="1" applyBorder="1" applyAlignment="1">
      <alignment horizontal="right"/>
    </xf>
    <xf numFmtId="0" fontId="27" fillId="12" borderId="15" xfId="3" applyFont="1" applyFill="1" applyBorder="1"/>
    <xf numFmtId="14" fontId="31" fillId="12" borderId="2" xfId="3" applyNumberFormat="1" applyFont="1" applyFill="1" applyBorder="1" applyAlignment="1">
      <alignment horizontal="left" vertical="center"/>
    </xf>
    <xf numFmtId="0" fontId="31" fillId="12" borderId="8" xfId="3" applyFont="1" applyFill="1" applyBorder="1" applyAlignment="1">
      <alignment horizontal="right" vertical="center"/>
    </xf>
    <xf numFmtId="0" fontId="27" fillId="0" borderId="0" xfId="0" applyFont="1"/>
    <xf numFmtId="0" fontId="33" fillId="12" borderId="5" xfId="3" applyFont="1" applyFill="1" applyBorder="1" applyAlignment="1">
      <alignment vertical="center"/>
    </xf>
    <xf numFmtId="0" fontId="33" fillId="12" borderId="6" xfId="3" applyFont="1" applyFill="1" applyBorder="1" applyAlignment="1">
      <alignment vertical="center"/>
    </xf>
    <xf numFmtId="49" fontId="31" fillId="12" borderId="4" xfId="3" applyNumberFormat="1" applyFont="1" applyFill="1" applyBorder="1" applyAlignment="1">
      <alignment horizontal="center" vertical="center" wrapText="1"/>
    </xf>
    <xf numFmtId="49" fontId="33" fillId="12" borderId="4" xfId="3" applyNumberFormat="1" applyFont="1" applyFill="1" applyBorder="1" applyAlignment="1">
      <alignment horizontal="center" vertical="center" wrapText="1"/>
    </xf>
    <xf numFmtId="0" fontId="31" fillId="0" borderId="8" xfId="3" applyFont="1" applyBorder="1" applyAlignment="1">
      <alignment horizontal="center" vertical="center"/>
    </xf>
    <xf numFmtId="0" fontId="33" fillId="0" borderId="0" xfId="3" applyFont="1" applyBorder="1" applyAlignment="1">
      <alignment horizontal="center" vertical="center"/>
    </xf>
    <xf numFmtId="0" fontId="33" fillId="12" borderId="0" xfId="3" applyFont="1" applyFill="1" applyBorder="1" applyAlignment="1">
      <alignment horizontal="center" vertical="center"/>
    </xf>
    <xf numFmtId="0" fontId="33" fillId="0" borderId="0" xfId="0" applyFont="1"/>
    <xf numFmtId="0" fontId="34" fillId="0" borderId="0" xfId="0" applyFont="1"/>
    <xf numFmtId="4" fontId="34" fillId="0" borderId="0" xfId="0" applyNumberFormat="1" applyFont="1"/>
    <xf numFmtId="9" fontId="27" fillId="0" borderId="0" xfId="1" applyFont="1"/>
    <xf numFmtId="0" fontId="31" fillId="0" borderId="8" xfId="0" applyFont="1" applyBorder="1" applyAlignment="1">
      <alignment horizontal="center" vertical="center"/>
    </xf>
    <xf numFmtId="0" fontId="33" fillId="0" borderId="0" xfId="0" applyFont="1" applyBorder="1" applyAlignment="1">
      <alignment horizontal="center"/>
    </xf>
    <xf numFmtId="0" fontId="27" fillId="0" borderId="14" xfId="0" applyFont="1" applyBorder="1"/>
    <xf numFmtId="0" fontId="27" fillId="0" borderId="9" xfId="0" applyFont="1" applyBorder="1"/>
    <xf numFmtId="4" fontId="27" fillId="0" borderId="9" xfId="0" applyNumberFormat="1" applyFont="1" applyBorder="1"/>
    <xf numFmtId="0" fontId="27" fillId="0" borderId="15" xfId="0" applyFont="1" applyBorder="1"/>
    <xf numFmtId="4" fontId="27" fillId="0" borderId="0" xfId="0" applyNumberFormat="1" applyFont="1"/>
    <xf numFmtId="0" fontId="34" fillId="0" borderId="4" xfId="0" applyFont="1" applyBorder="1" applyAlignment="1">
      <alignment horizontal="center" vertical="center" wrapText="1"/>
    </xf>
    <xf numFmtId="0" fontId="41" fillId="13" borderId="1" xfId="0" applyFont="1" applyFill="1" applyBorder="1" applyAlignment="1">
      <alignment horizontal="left" vertical="center" wrapText="1"/>
    </xf>
    <xf numFmtId="0" fontId="32" fillId="0" borderId="4" xfId="0" applyFont="1" applyFill="1" applyBorder="1" applyAlignment="1">
      <alignment horizontal="center" vertical="center"/>
    </xf>
    <xf numFmtId="0" fontId="34" fillId="13" borderId="5" xfId="0" applyFont="1" applyFill="1" applyBorder="1" applyAlignment="1">
      <alignment horizontal="center" vertical="center" wrapText="1"/>
    </xf>
    <xf numFmtId="49" fontId="41" fillId="0" borderId="1" xfId="0" applyNumberFormat="1" applyFont="1" applyBorder="1" applyAlignment="1">
      <alignment horizontal="center" vertical="center" wrapText="1"/>
    </xf>
    <xf numFmtId="0" fontId="41" fillId="13" borderId="1" xfId="0" applyFont="1" applyFill="1" applyBorder="1" applyAlignment="1">
      <alignment horizontal="center" vertical="center" wrapText="1"/>
    </xf>
    <xf numFmtId="4" fontId="37" fillId="0" borderId="1" xfId="0" applyNumberFormat="1" applyFont="1" applyBorder="1" applyAlignment="1">
      <alignment horizontal="center" vertical="center" wrapText="1"/>
    </xf>
    <xf numFmtId="4" fontId="41" fillId="0" borderId="6" xfId="0" applyNumberFormat="1" applyFont="1" applyBorder="1" applyAlignment="1">
      <alignment horizontal="left" vertical="center" wrapText="1"/>
    </xf>
    <xf numFmtId="0" fontId="44" fillId="14" borderId="0" xfId="0" applyFont="1" applyFill="1"/>
    <xf numFmtId="4" fontId="44" fillId="14" borderId="0" xfId="0" applyNumberFormat="1" applyFont="1" applyFill="1"/>
    <xf numFmtId="0" fontId="27" fillId="0" borderId="0" xfId="0" applyFont="1" applyBorder="1" applyAlignment="1">
      <alignment horizontal="center" vertical="center"/>
    </xf>
    <xf numFmtId="0" fontId="33" fillId="0" borderId="0" xfId="0" applyFont="1" applyBorder="1" applyAlignment="1">
      <alignment horizontal="center" vertical="center"/>
    </xf>
    <xf numFmtId="4" fontId="34" fillId="0" borderId="4" xfId="0" applyNumberFormat="1" applyFont="1" applyBorder="1" applyAlignment="1">
      <alignment horizontal="center" vertical="center" wrapText="1"/>
    </xf>
    <xf numFmtId="0" fontId="34" fillId="0" borderId="4" xfId="0" applyFont="1" applyBorder="1" applyAlignment="1">
      <alignment horizontal="center" vertical="center" wrapText="1"/>
    </xf>
    <xf numFmtId="0" fontId="32" fillId="0" borderId="4" xfId="0" applyFont="1" applyFill="1" applyBorder="1" applyAlignment="1">
      <alignment horizontal="center" vertical="center"/>
    </xf>
    <xf numFmtId="0" fontId="32" fillId="0" borderId="5" xfId="0" applyFont="1" applyFill="1" applyBorder="1" applyAlignment="1">
      <alignment horizontal="center" vertical="center"/>
    </xf>
    <xf numFmtId="0" fontId="31" fillId="12" borderId="4" xfId="3" applyFont="1" applyFill="1" applyBorder="1" applyAlignment="1">
      <alignment horizontal="center" vertical="center" wrapText="1"/>
    </xf>
    <xf numFmtId="0" fontId="31" fillId="12" borderId="2" xfId="3" applyFont="1" applyFill="1" applyBorder="1" applyAlignment="1">
      <alignment horizontal="center" vertical="center" wrapText="1"/>
    </xf>
    <xf numFmtId="0" fontId="34" fillId="0" borderId="1" xfId="0" applyFont="1" applyBorder="1"/>
    <xf numFmtId="0" fontId="34" fillId="0" borderId="10" xfId="0" applyFont="1" applyBorder="1"/>
    <xf numFmtId="0" fontId="32" fillId="0" borderId="6" xfId="0" applyFont="1" applyFill="1" applyBorder="1" applyAlignment="1">
      <alignment vertical="center"/>
    </xf>
    <xf numFmtId="0" fontId="32" fillId="3" borderId="1" xfId="0" applyFont="1" applyFill="1" applyBorder="1" applyAlignment="1">
      <alignment horizontal="left" vertical="center" wrapText="1"/>
    </xf>
    <xf numFmtId="0" fontId="4" fillId="0" borderId="22" xfId="0" applyFont="1" applyFill="1" applyBorder="1" applyAlignment="1">
      <alignment horizontal="center" vertical="center" wrapText="1"/>
    </xf>
    <xf numFmtId="0" fontId="4" fillId="0" borderId="23" xfId="0" applyFont="1" applyBorder="1" applyAlignment="1">
      <alignment vertical="center" wrapText="1"/>
    </xf>
    <xf numFmtId="4" fontId="32" fillId="0" borderId="4" xfId="0" applyNumberFormat="1" applyFont="1" applyBorder="1" applyAlignment="1">
      <alignment horizontal="center" vertical="center" wrapText="1"/>
    </xf>
    <xf numFmtId="49" fontId="34" fillId="0" borderId="4" xfId="0" applyNumberFormat="1" applyFont="1" applyBorder="1" applyAlignment="1">
      <alignment horizontal="center" vertical="center" wrapText="1"/>
    </xf>
    <xf numFmtId="0" fontId="34" fillId="0" borderId="4" xfId="0" applyFont="1" applyBorder="1" applyAlignment="1">
      <alignment horizontal="left" vertical="center" wrapText="1"/>
    </xf>
    <xf numFmtId="0" fontId="34" fillId="13" borderId="4" xfId="0" applyFont="1" applyFill="1" applyBorder="1" applyAlignment="1">
      <alignment horizontal="left" vertical="center" wrapText="1"/>
    </xf>
    <xf numFmtId="0" fontId="44" fillId="3" borderId="1" xfId="0" applyFont="1" applyFill="1" applyBorder="1" applyAlignment="1">
      <alignment horizontal="left" vertical="center" wrapText="1"/>
    </xf>
    <xf numFmtId="1" fontId="34" fillId="0" borderId="4" xfId="0" applyNumberFormat="1" applyFont="1" applyBorder="1" applyAlignment="1">
      <alignment horizontal="center" vertical="center" wrapText="1"/>
    </xf>
    <xf numFmtId="10" fontId="32" fillId="13" borderId="4" xfId="0" applyNumberFormat="1" applyFont="1" applyFill="1" applyBorder="1" applyAlignment="1">
      <alignment horizontal="center" vertical="center"/>
    </xf>
    <xf numFmtId="10" fontId="32" fillId="13" borderId="4" xfId="1" applyNumberFormat="1" applyFont="1" applyFill="1" applyBorder="1" applyAlignment="1">
      <alignment horizontal="center" vertical="center"/>
    </xf>
    <xf numFmtId="0" fontId="32" fillId="14" borderId="5" xfId="0" applyFont="1" applyFill="1" applyBorder="1" applyAlignment="1">
      <alignment horizontal="center" vertical="center" wrapText="1"/>
    </xf>
    <xf numFmtId="49" fontId="32" fillId="14" borderId="1" xfId="0" applyNumberFormat="1" applyFont="1" applyFill="1" applyBorder="1" applyAlignment="1">
      <alignment horizontal="center" vertical="center" wrapText="1"/>
    </xf>
    <xf numFmtId="0" fontId="32" fillId="14" borderId="1" xfId="0" applyFont="1" applyFill="1" applyBorder="1" applyAlignment="1">
      <alignment horizontal="left" vertical="center" wrapText="1"/>
    </xf>
    <xf numFmtId="2" fontId="32" fillId="14" borderId="1" xfId="2" applyNumberFormat="1" applyFont="1" applyFill="1" applyBorder="1" applyAlignment="1">
      <alignment horizontal="center" vertical="center" wrapText="1"/>
    </xf>
    <xf numFmtId="4" fontId="32" fillId="14" borderId="1" xfId="0" applyNumberFormat="1" applyFont="1" applyFill="1" applyBorder="1" applyAlignment="1">
      <alignment horizontal="center" vertical="center" wrapText="1"/>
    </xf>
    <xf numFmtId="174" fontId="32" fillId="14" borderId="6" xfId="0" applyNumberFormat="1" applyFont="1" applyFill="1" applyBorder="1" applyAlignment="1">
      <alignment horizontal="center" vertical="center" wrapText="1"/>
    </xf>
    <xf numFmtId="174" fontId="34" fillId="0" borderId="4" xfId="0" applyNumberFormat="1" applyFont="1" applyBorder="1" applyAlignment="1">
      <alignment horizontal="center" vertical="center" wrapText="1"/>
    </xf>
    <xf numFmtId="0" fontId="32" fillId="14"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0" borderId="4" xfId="0" applyFont="1" applyFill="1" applyBorder="1" applyAlignment="1">
      <alignment horizontal="center" vertical="center" wrapText="1"/>
    </xf>
    <xf numFmtId="174" fontId="34" fillId="0" borderId="4" xfId="0" applyNumberFormat="1" applyFont="1" applyFill="1" applyBorder="1" applyAlignment="1">
      <alignment horizontal="center" vertical="center" wrapText="1"/>
    </xf>
    <xf numFmtId="0" fontId="32" fillId="14" borderId="4" xfId="0" applyFont="1" applyFill="1" applyBorder="1" applyAlignment="1">
      <alignment horizontal="center" vertical="center" wrapText="1"/>
    </xf>
    <xf numFmtId="174" fontId="31" fillId="0" borderId="4" xfId="0" applyNumberFormat="1" applyFont="1" applyBorder="1" applyAlignment="1">
      <alignment horizontal="center" vertical="center" wrapText="1"/>
    </xf>
    <xf numFmtId="174" fontId="27" fillId="12" borderId="0" xfId="3" applyNumberFormat="1" applyFont="1" applyFill="1" applyAlignment="1">
      <alignment vertical="center"/>
    </xf>
    <xf numFmtId="10" fontId="31" fillId="12" borderId="4" xfId="3" applyNumberFormat="1" applyFont="1" applyFill="1" applyBorder="1" applyAlignment="1">
      <alignment horizontal="center" vertical="center" wrapText="1"/>
    </xf>
    <xf numFmtId="10" fontId="31" fillId="2" borderId="4" xfId="3" applyNumberFormat="1" applyFont="1" applyFill="1" applyBorder="1" applyAlignment="1">
      <alignment horizontal="center" vertical="center" wrapText="1"/>
    </xf>
    <xf numFmtId="174" fontId="33" fillId="12" borderId="4" xfId="64" applyNumberFormat="1" applyFont="1" applyFill="1" applyBorder="1" applyAlignment="1">
      <alignment horizontal="center" vertical="center" wrapText="1"/>
    </xf>
    <xf numFmtId="174" fontId="31" fillId="12" borderId="4" xfId="3" applyNumberFormat="1" applyFont="1" applyFill="1" applyBorder="1" applyAlignment="1">
      <alignment horizontal="center" vertical="center" wrapText="1"/>
    </xf>
    <xf numFmtId="0" fontId="27" fillId="0" borderId="0" xfId="0" applyFont="1" applyBorder="1" applyAlignment="1">
      <alignment horizontal="center" vertical="center"/>
    </xf>
    <xf numFmtId="0" fontId="27" fillId="0" borderId="10" xfId="0" applyFont="1" applyBorder="1" applyAlignment="1">
      <alignment horizontal="center" vertical="center"/>
    </xf>
    <xf numFmtId="0" fontId="33" fillId="0" borderId="0" xfId="0" applyFont="1" applyBorder="1" applyAlignment="1">
      <alignment horizontal="center" vertical="center"/>
    </xf>
    <xf numFmtId="0" fontId="33" fillId="0" borderId="10" xfId="0" applyFont="1" applyBorder="1" applyAlignment="1">
      <alignment horizontal="center" vertical="center"/>
    </xf>
    <xf numFmtId="0" fontId="31" fillId="0" borderId="4" xfId="0" applyFont="1" applyFill="1" applyBorder="1" applyAlignment="1">
      <alignment horizontal="center" vertical="center" wrapText="1"/>
    </xf>
    <xf numFmtId="4" fontId="34" fillId="0" borderId="4" xfId="0" applyNumberFormat="1" applyFont="1" applyBorder="1" applyAlignment="1">
      <alignment horizontal="center" vertical="center" wrapText="1"/>
    </xf>
    <xf numFmtId="0" fontId="34" fillId="0" borderId="5" xfId="0" applyFont="1" applyFill="1" applyBorder="1" applyAlignment="1">
      <alignment horizontal="left" vertical="center"/>
    </xf>
    <xf numFmtId="0" fontId="34" fillId="0" borderId="1" xfId="0" applyFont="1" applyFill="1" applyBorder="1" applyAlignment="1">
      <alignment horizontal="left" vertical="center"/>
    </xf>
    <xf numFmtId="0" fontId="34" fillId="0" borderId="6" xfId="0" applyFont="1" applyFill="1" applyBorder="1" applyAlignment="1">
      <alignment horizontal="left" vertical="center"/>
    </xf>
    <xf numFmtId="0" fontId="34" fillId="0" borderId="4" xfId="0" applyFont="1" applyFill="1" applyBorder="1" applyAlignment="1">
      <alignment horizontal="left" vertical="center"/>
    </xf>
    <xf numFmtId="0" fontId="27" fillId="0" borderId="3" xfId="0" applyFont="1" applyBorder="1" applyAlignment="1">
      <alignment horizontal="center"/>
    </xf>
    <xf numFmtId="0" fontId="27" fillId="0" borderId="8" xfId="0" applyFont="1" applyBorder="1" applyAlignment="1">
      <alignment horizontal="center"/>
    </xf>
    <xf numFmtId="0" fontId="36" fillId="0" borderId="5" xfId="0" applyFont="1" applyFill="1" applyBorder="1" applyAlignment="1">
      <alignment horizontal="center" vertical="center"/>
    </xf>
    <xf numFmtId="0" fontId="28" fillId="0" borderId="1" xfId="0" applyFont="1" applyFill="1" applyBorder="1" applyAlignment="1">
      <alignment horizontal="center" vertical="center"/>
    </xf>
    <xf numFmtId="0" fontId="28" fillId="0" borderId="6" xfId="0" applyFont="1" applyFill="1" applyBorder="1" applyAlignment="1">
      <alignment horizontal="center" vertical="center"/>
    </xf>
    <xf numFmtId="0" fontId="44" fillId="0" borderId="5" xfId="0" applyFont="1" applyFill="1" applyBorder="1" applyAlignment="1">
      <alignment horizontal="left" vertical="center"/>
    </xf>
    <xf numFmtId="0" fontId="32" fillId="0" borderId="1" xfId="0" applyFont="1" applyFill="1" applyBorder="1" applyAlignment="1">
      <alignment horizontal="left" vertical="center"/>
    </xf>
    <xf numFmtId="0" fontId="30" fillId="0" borderId="5" xfId="0" applyFont="1" applyBorder="1" applyAlignment="1">
      <alignment horizontal="left" vertical="center" wrapText="1"/>
    </xf>
    <xf numFmtId="0" fontId="30" fillId="0" borderId="1" xfId="0" applyFont="1" applyBorder="1" applyAlignment="1">
      <alignment horizontal="left" vertical="center" wrapText="1"/>
    </xf>
    <xf numFmtId="0" fontId="30" fillId="0" borderId="6" xfId="0" applyFont="1" applyBorder="1" applyAlignment="1">
      <alignment horizontal="left" vertical="center" wrapText="1"/>
    </xf>
    <xf numFmtId="0" fontId="34" fillId="0" borderId="4" xfId="0" applyFont="1" applyBorder="1" applyAlignment="1">
      <alignment horizontal="center" vertical="center" wrapText="1"/>
    </xf>
    <xf numFmtId="0" fontId="31"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2" xfId="0" applyFont="1" applyBorder="1" applyAlignment="1">
      <alignment horizontal="center" vertical="center" wrapText="1"/>
    </xf>
    <xf numFmtId="0" fontId="34" fillId="13" borderId="5" xfId="0" applyFont="1" applyFill="1" applyBorder="1" applyAlignment="1">
      <alignment horizontal="left" vertical="center" wrapText="1"/>
    </xf>
    <xf numFmtId="0" fontId="34" fillId="13" borderId="1" xfId="0" applyFont="1" applyFill="1" applyBorder="1" applyAlignment="1">
      <alignment horizontal="left" vertical="center" wrapText="1"/>
    </xf>
    <xf numFmtId="0" fontId="34" fillId="13" borderId="6" xfId="0" applyFont="1" applyFill="1" applyBorder="1" applyAlignment="1">
      <alignment horizontal="left" vertical="center" wrapText="1"/>
    </xf>
    <xf numFmtId="0" fontId="32" fillId="0" borderId="4" xfId="0" applyFont="1" applyFill="1" applyBorder="1" applyAlignment="1">
      <alignment horizontal="center" vertical="center"/>
    </xf>
    <xf numFmtId="0" fontId="43" fillId="13" borderId="5" xfId="0" applyFont="1" applyFill="1" applyBorder="1" applyAlignment="1">
      <alignment horizontal="left" vertical="center" wrapText="1"/>
    </xf>
    <xf numFmtId="0" fontId="43" fillId="13" borderId="1" xfId="0" applyFont="1" applyFill="1" applyBorder="1" applyAlignment="1">
      <alignment horizontal="left" vertical="center" wrapText="1"/>
    </xf>
    <xf numFmtId="0" fontId="43" fillId="13" borderId="6" xfId="0" applyFont="1" applyFill="1" applyBorder="1" applyAlignment="1">
      <alignment horizontal="left" vertical="center" wrapText="1"/>
    </xf>
    <xf numFmtId="14" fontId="32" fillId="0" borderId="1" xfId="0" applyNumberFormat="1" applyFont="1" applyFill="1" applyBorder="1" applyAlignment="1">
      <alignment horizontal="center" vertical="center"/>
    </xf>
    <xf numFmtId="14" fontId="32" fillId="0" borderId="6" xfId="0" applyNumberFormat="1" applyFont="1" applyFill="1" applyBorder="1" applyAlignment="1">
      <alignment horizontal="center" vertical="center"/>
    </xf>
    <xf numFmtId="0" fontId="32" fillId="0" borderId="5" xfId="0" applyFont="1" applyFill="1" applyBorder="1" applyAlignment="1">
      <alignment horizontal="left" vertical="center"/>
    </xf>
    <xf numFmtId="0" fontId="32" fillId="0" borderId="6" xfId="0" applyFont="1" applyFill="1" applyBorder="1" applyAlignment="1">
      <alignment horizontal="left" vertical="center"/>
    </xf>
    <xf numFmtId="0" fontId="32" fillId="0" borderId="5" xfId="0" applyFont="1" applyFill="1" applyBorder="1" applyAlignment="1">
      <alignment horizontal="center" vertical="center"/>
    </xf>
    <xf numFmtId="0" fontId="32" fillId="0" borderId="1" xfId="0" applyFont="1" applyFill="1" applyBorder="1" applyAlignment="1">
      <alignment horizontal="center" vertical="center"/>
    </xf>
    <xf numFmtId="2" fontId="32" fillId="0" borderId="1" xfId="0" applyNumberFormat="1" applyFont="1" applyFill="1" applyBorder="1" applyAlignment="1">
      <alignment horizontal="center" vertical="center"/>
    </xf>
    <xf numFmtId="2" fontId="32" fillId="0" borderId="6" xfId="0" applyNumberFormat="1" applyFont="1" applyFill="1" applyBorder="1" applyAlignment="1">
      <alignment horizontal="center" vertical="center"/>
    </xf>
    <xf numFmtId="0" fontId="31" fillId="12" borderId="3" xfId="3" applyFont="1" applyFill="1" applyBorder="1" applyAlignment="1">
      <alignment horizontal="center" vertical="center" wrapText="1"/>
    </xf>
    <xf numFmtId="0" fontId="31" fillId="12" borderId="8" xfId="3" applyFont="1" applyFill="1" applyBorder="1" applyAlignment="1">
      <alignment horizontal="center" vertical="center" wrapText="1"/>
    </xf>
    <xf numFmtId="0" fontId="31" fillId="12" borderId="2" xfId="3" applyFont="1" applyFill="1" applyBorder="1" applyAlignment="1">
      <alignment horizontal="center" vertical="center" wrapText="1"/>
    </xf>
    <xf numFmtId="0" fontId="31" fillId="12" borderId="14" xfId="3" applyFont="1" applyFill="1" applyBorder="1" applyAlignment="1">
      <alignment horizontal="center" vertical="center" wrapText="1"/>
    </xf>
    <xf numFmtId="0" fontId="31" fillId="12" borderId="9" xfId="3" applyFont="1" applyFill="1" applyBorder="1" applyAlignment="1">
      <alignment horizontal="center" vertical="center" wrapText="1"/>
    </xf>
    <xf numFmtId="0" fontId="31" fillId="12" borderId="15" xfId="3" applyFont="1" applyFill="1" applyBorder="1" applyAlignment="1">
      <alignment horizontal="center" vertical="center" wrapText="1"/>
    </xf>
    <xf numFmtId="174" fontId="31" fillId="12" borderId="13" xfId="3" applyNumberFormat="1" applyFont="1" applyFill="1" applyBorder="1" applyAlignment="1">
      <alignment horizontal="center" vertical="center" wrapText="1"/>
    </xf>
    <xf numFmtId="0" fontId="31" fillId="12" borderId="21" xfId="3" applyFont="1" applyFill="1" applyBorder="1" applyAlignment="1">
      <alignment horizontal="center" vertical="center" wrapText="1"/>
    </xf>
    <xf numFmtId="0" fontId="31" fillId="12" borderId="12" xfId="3" applyFont="1" applyFill="1" applyBorder="1" applyAlignment="1">
      <alignment horizontal="center" vertical="center" wrapText="1"/>
    </xf>
    <xf numFmtId="0" fontId="31" fillId="12" borderId="4" xfId="3" applyFont="1" applyFill="1" applyBorder="1" applyAlignment="1">
      <alignment horizontal="center" vertical="center" wrapText="1"/>
    </xf>
    <xf numFmtId="0" fontId="31" fillId="12" borderId="13" xfId="3" applyFont="1" applyFill="1" applyBorder="1" applyAlignment="1">
      <alignment horizontal="left" vertical="center" wrapText="1"/>
    </xf>
    <xf numFmtId="0" fontId="31" fillId="12" borderId="12" xfId="3" applyFont="1" applyFill="1" applyBorder="1" applyAlignment="1">
      <alignment horizontal="left" vertical="center" wrapText="1"/>
    </xf>
    <xf numFmtId="0" fontId="36" fillId="12" borderId="5" xfId="3" applyFont="1" applyFill="1" applyBorder="1" applyAlignment="1">
      <alignment horizontal="center" vertical="center"/>
    </xf>
    <xf numFmtId="0" fontId="36" fillId="12" borderId="1" xfId="3" applyFont="1" applyFill="1" applyBorder="1" applyAlignment="1">
      <alignment horizontal="center" vertical="center"/>
    </xf>
    <xf numFmtId="0" fontId="36" fillId="12" borderId="6" xfId="3" applyFont="1" applyFill="1" applyBorder="1" applyAlignment="1">
      <alignment horizontal="center" vertical="center"/>
    </xf>
    <xf numFmtId="0" fontId="31" fillId="12" borderId="4" xfId="3" applyFont="1" applyFill="1" applyBorder="1" applyAlignment="1">
      <alignment vertical="center" wrapText="1"/>
    </xf>
    <xf numFmtId="0" fontId="31" fillId="12" borderId="4" xfId="3" applyFont="1" applyFill="1" applyBorder="1" applyAlignment="1">
      <alignment horizontal="left" vertical="center"/>
    </xf>
    <xf numFmtId="0" fontId="33" fillId="12" borderId="5" xfId="3" applyFont="1" applyFill="1" applyBorder="1" applyAlignment="1">
      <alignment horizontal="left" vertical="center" wrapText="1"/>
    </xf>
    <xf numFmtId="0" fontId="33" fillId="12" borderId="6" xfId="3" applyFont="1" applyFill="1" applyBorder="1" applyAlignment="1">
      <alignment horizontal="left" vertical="center" wrapText="1"/>
    </xf>
    <xf numFmtId="0" fontId="31" fillId="12" borderId="13" xfId="3" applyFont="1" applyFill="1" applyBorder="1" applyAlignment="1">
      <alignment horizontal="center" vertical="center" wrapText="1"/>
    </xf>
  </cellXfs>
  <cellStyles count="65">
    <cellStyle name="60% - Accent1" xfId="8"/>
    <cellStyle name="Accent1" xfId="9"/>
    <cellStyle name="Check Cell" xfId="10"/>
    <cellStyle name="Data" xfId="11"/>
    <cellStyle name="Euro" xfId="12"/>
    <cellStyle name="Excel Built-in Normal" xfId="13"/>
    <cellStyle name="Excel Built-in Normal 1" xfId="14"/>
    <cellStyle name="Excel_BuiltIn_Comma" xfId="15"/>
    <cellStyle name="Fixo" xfId="16"/>
    <cellStyle name="Good" xfId="17"/>
    <cellStyle name="HEADER" xfId="18"/>
    <cellStyle name="Input" xfId="19"/>
    <cellStyle name="Linked Cell" xfId="20"/>
    <cellStyle name="Milliers [0]_after_discount" xfId="21"/>
    <cellStyle name="Milliers_after_discount" xfId="22"/>
    <cellStyle name="Model" xfId="23"/>
    <cellStyle name="Moeda" xfId="64" builtinId="4"/>
    <cellStyle name="Moeda 2" xfId="24"/>
    <cellStyle name="Moeda 3" xfId="25"/>
    <cellStyle name="Monétaire [0]_after_discount" xfId="26"/>
    <cellStyle name="Monétaire_after_discount" xfId="27"/>
    <cellStyle name="Neutral" xfId="28"/>
    <cellStyle name="Normal" xfId="0" builtinId="0"/>
    <cellStyle name="Normal 2" xfId="3"/>
    <cellStyle name="Normal 2 2" xfId="29"/>
    <cellStyle name="Normal 2 2 2" xfId="62"/>
    <cellStyle name="Normal 2 3" xfId="61"/>
    <cellStyle name="Normal 3" xfId="30"/>
    <cellStyle name="Normal 4" xfId="31"/>
    <cellStyle name="Note" xfId="32"/>
    <cellStyle name="Œ…‹æØ‚è [0.00]_COST_SUM" xfId="33"/>
    <cellStyle name="Œ…‹æØ‚è_COST_SUM" xfId="34"/>
    <cellStyle name="Percentual" xfId="35"/>
    <cellStyle name="Ponto" xfId="36"/>
    <cellStyle name="Porcentagem" xfId="1" builtinId="5"/>
    <cellStyle name="Porcentagem 2" xfId="37"/>
    <cellStyle name="Porcentagem 2 2" xfId="5"/>
    <cellStyle name="Porcentagem 3" xfId="38"/>
    <cellStyle name="Porcentagem 3 2" xfId="39"/>
    <cellStyle name="Porcentagem 4" xfId="40"/>
    <cellStyle name="Porcentagem 5" xfId="41"/>
    <cellStyle name="Separador de m" xfId="42"/>
    <cellStyle name="Separador de milhares 2" xfId="4"/>
    <cellStyle name="Separador de milhares 2 2" xfId="7"/>
    <cellStyle name="Separador de milhares 3" xfId="6"/>
    <cellStyle name="Separador de milhares 3 2" xfId="43"/>
    <cellStyle name="Separador de milhares 4" xfId="44"/>
    <cellStyle name="Separador de milhares 5" xfId="45"/>
    <cellStyle name="Separador de milhares 6" xfId="46"/>
    <cellStyle name="Separador de milhares 6 2" xfId="47"/>
    <cellStyle name="Separador de milhares 7" xfId="48"/>
    <cellStyle name="subhead" xfId="49"/>
    <cellStyle name="SUBTIT" xfId="50"/>
    <cellStyle name="SUBTIT 2" xfId="51"/>
    <cellStyle name="Título 1 1" xfId="52"/>
    <cellStyle name="Titulo1" xfId="53"/>
    <cellStyle name="Titulo2" xfId="54"/>
    <cellStyle name="Vírgula" xfId="2" builtinId="3"/>
    <cellStyle name="Vírgula 2" xfId="55"/>
    <cellStyle name="Vírgula 2 2" xfId="56"/>
    <cellStyle name="Vírgula 3" xfId="57"/>
    <cellStyle name="Vírgula 4" xfId="58"/>
    <cellStyle name="Vírgula 5" xfId="59"/>
    <cellStyle name="Vírgula 6" xfId="63"/>
    <cellStyle name="Warning Text" xfId="6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619125</xdr:colOff>
      <xdr:row>0</xdr:row>
      <xdr:rowOff>28575</xdr:rowOff>
    </xdr:from>
    <xdr:ext cx="3143250" cy="233205"/>
    <xdr:sp macro="" textlink="">
      <xdr:nvSpPr>
        <xdr:cNvPr id="4" name="CaixaDeTexto 3">
          <a:extLst>
            <a:ext uri="{FF2B5EF4-FFF2-40B4-BE49-F238E27FC236}">
              <a16:creationId xmlns:a16="http://schemas.microsoft.com/office/drawing/2014/main" xmlns="" id="{00000000-0008-0000-0000-000002000000}"/>
            </a:ext>
          </a:extLst>
        </xdr:cNvPr>
        <xdr:cNvSpPr txBox="1"/>
      </xdr:nvSpPr>
      <xdr:spPr>
        <a:xfrm>
          <a:off x="1000125" y="28575"/>
          <a:ext cx="314325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900"/>
        </a:p>
      </xdr:txBody>
    </xdr:sp>
    <xdr:clientData/>
  </xdr:oneCellAnchor>
  <xdr:twoCellAnchor editAs="oneCell">
    <xdr:from>
      <xdr:col>0</xdr:col>
      <xdr:colOff>9526</xdr:colOff>
      <xdr:row>0</xdr:row>
      <xdr:rowOff>0</xdr:rowOff>
    </xdr:from>
    <xdr:to>
      <xdr:col>2</xdr:col>
      <xdr:colOff>1800226</xdr:colOff>
      <xdr:row>0</xdr:row>
      <xdr:rowOff>798413</xdr:rowOff>
    </xdr:to>
    <xdr:pic>
      <xdr:nvPicPr>
        <xdr:cNvPr id="5" name="Imagem 4" descr="Prefeitura de Areado - M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0"/>
          <a:ext cx="2952750" cy="79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19050</xdr:colOff>
      <xdr:row>0</xdr:row>
      <xdr:rowOff>19050</xdr:rowOff>
    </xdr:from>
    <xdr:ext cx="3143250" cy="233205"/>
    <xdr:sp macro="" textlink="">
      <xdr:nvSpPr>
        <xdr:cNvPr id="5" name="CaixaDeTexto 4">
          <a:extLst>
            <a:ext uri="{FF2B5EF4-FFF2-40B4-BE49-F238E27FC236}">
              <a16:creationId xmlns:a16="http://schemas.microsoft.com/office/drawing/2014/main" xmlns="" id="{00000000-0008-0000-0000-000002000000}"/>
            </a:ext>
          </a:extLst>
        </xdr:cNvPr>
        <xdr:cNvSpPr txBox="1"/>
      </xdr:nvSpPr>
      <xdr:spPr>
        <a:xfrm>
          <a:off x="1181100" y="19050"/>
          <a:ext cx="314325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900"/>
        </a:p>
      </xdr:txBody>
    </xdr:sp>
    <xdr:clientData/>
  </xdr:oneCellAnchor>
  <xdr:twoCellAnchor editAs="oneCell">
    <xdr:from>
      <xdr:col>0</xdr:col>
      <xdr:colOff>0</xdr:colOff>
      <xdr:row>0</xdr:row>
      <xdr:rowOff>0</xdr:rowOff>
    </xdr:from>
    <xdr:to>
      <xdr:col>2</xdr:col>
      <xdr:colOff>1790700</xdr:colOff>
      <xdr:row>0</xdr:row>
      <xdr:rowOff>798413</xdr:rowOff>
    </xdr:to>
    <xdr:pic>
      <xdr:nvPicPr>
        <xdr:cNvPr id="4" name="Imagem 3" descr="Prefeitura de Areado - M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952750" cy="79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200025</xdr:colOff>
      <xdr:row>0</xdr:row>
      <xdr:rowOff>38100</xdr:rowOff>
    </xdr:from>
    <xdr:ext cx="3143250" cy="233205"/>
    <xdr:sp macro="" textlink="">
      <xdr:nvSpPr>
        <xdr:cNvPr id="5" name="CaixaDeTexto 4">
          <a:extLst>
            <a:ext uri="{FF2B5EF4-FFF2-40B4-BE49-F238E27FC236}">
              <a16:creationId xmlns:a16="http://schemas.microsoft.com/office/drawing/2014/main" xmlns="" id="{00000000-0008-0000-0000-000002000000}"/>
            </a:ext>
          </a:extLst>
        </xdr:cNvPr>
        <xdr:cNvSpPr txBox="1"/>
      </xdr:nvSpPr>
      <xdr:spPr>
        <a:xfrm>
          <a:off x="914400" y="38100"/>
          <a:ext cx="3143250" cy="2332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pt-BR" sz="900"/>
        </a:p>
      </xdr:txBody>
    </xdr:sp>
    <xdr:clientData/>
  </xdr:oneCellAnchor>
  <xdr:twoCellAnchor editAs="oneCell">
    <xdr:from>
      <xdr:col>0</xdr:col>
      <xdr:colOff>0</xdr:colOff>
      <xdr:row>0</xdr:row>
      <xdr:rowOff>0</xdr:rowOff>
    </xdr:from>
    <xdr:to>
      <xdr:col>1</xdr:col>
      <xdr:colOff>2238375</xdr:colOff>
      <xdr:row>0</xdr:row>
      <xdr:rowOff>798413</xdr:rowOff>
    </xdr:to>
    <xdr:pic>
      <xdr:nvPicPr>
        <xdr:cNvPr id="4" name="Imagem 3" descr="Prefeitura de Areado - M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952750" cy="798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4"/>
  <sheetViews>
    <sheetView showGridLines="0" showZeros="0" tabSelected="1" view="pageBreakPreview" topLeftCell="A7" zoomScaleSheetLayoutView="93" workbookViewId="0">
      <selection activeCell="E22" sqref="E22"/>
    </sheetView>
  </sheetViews>
  <sheetFormatPr defaultColWidth="9.140625" defaultRowHeight="12.75"/>
  <cols>
    <col min="1" max="1" width="5.7109375" style="1" customWidth="1"/>
    <col min="2" max="2" width="11.7109375" style="1" customWidth="1"/>
    <col min="3" max="3" width="60.7109375" style="1" customWidth="1"/>
    <col min="4" max="4" width="10.140625" style="1" customWidth="1"/>
    <col min="5" max="5" width="11.7109375" style="1" customWidth="1"/>
    <col min="6" max="6" width="40.7109375" style="2" customWidth="1"/>
    <col min="7" max="16384" width="9.140625" style="1"/>
  </cols>
  <sheetData>
    <row r="1" spans="1:6" ht="65.099999999999994" customHeight="1">
      <c r="A1" s="173"/>
      <c r="B1" s="174"/>
      <c r="C1" s="59"/>
      <c r="D1"/>
      <c r="E1" s="59"/>
      <c r="F1" s="60"/>
    </row>
    <row r="2" spans="1:6" s="36" customFormat="1" ht="20.100000000000001" customHeight="1">
      <c r="A2" s="175" t="s">
        <v>29</v>
      </c>
      <c r="B2" s="176"/>
      <c r="C2" s="176"/>
      <c r="D2" s="176"/>
      <c r="E2" s="176"/>
      <c r="F2" s="177"/>
    </row>
    <row r="3" spans="1:6" s="46" customFormat="1" ht="20.100000000000001" customHeight="1">
      <c r="A3" s="178" t="s">
        <v>48</v>
      </c>
      <c r="B3" s="179"/>
      <c r="C3" s="179"/>
      <c r="D3" s="179"/>
      <c r="E3" s="131"/>
      <c r="F3" s="132"/>
    </row>
    <row r="4" spans="1:6" s="46" customFormat="1" ht="20.100000000000001" customHeight="1">
      <c r="A4" s="169" t="s">
        <v>49</v>
      </c>
      <c r="B4" s="170"/>
      <c r="C4" s="170"/>
      <c r="D4" s="171"/>
      <c r="E4" s="50" t="s">
        <v>39</v>
      </c>
      <c r="F4" s="133" t="s">
        <v>37</v>
      </c>
    </row>
    <row r="5" spans="1:6" s="46" customFormat="1" ht="20.100000000000001" customHeight="1">
      <c r="A5" s="172" t="s">
        <v>50</v>
      </c>
      <c r="B5" s="172"/>
      <c r="C5" s="172"/>
      <c r="D5" s="172"/>
      <c r="E5" s="128" t="s">
        <v>23</v>
      </c>
      <c r="F5" s="51">
        <f ca="1">TODAY()</f>
        <v>45439</v>
      </c>
    </row>
    <row r="6" spans="1:6" ht="3.75" customHeight="1">
      <c r="A6" s="167"/>
      <c r="B6" s="167"/>
      <c r="C6" s="167"/>
      <c r="D6" s="167"/>
      <c r="E6" s="167"/>
      <c r="F6" s="167"/>
    </row>
    <row r="7" spans="1:6" s="24" customFormat="1" ht="35.1" customHeight="1">
      <c r="A7" s="115" t="s">
        <v>0</v>
      </c>
      <c r="B7" s="115" t="s">
        <v>31</v>
      </c>
      <c r="C7" s="115" t="s">
        <v>32</v>
      </c>
      <c r="D7" s="115" t="s">
        <v>2</v>
      </c>
      <c r="E7" s="115" t="s">
        <v>1</v>
      </c>
      <c r="F7" s="34" t="s">
        <v>41</v>
      </c>
    </row>
    <row r="8" spans="1:6" s="24" customFormat="1" ht="20.100000000000001" customHeight="1" thickBot="1">
      <c r="A8" s="21" t="s">
        <v>25</v>
      </c>
      <c r="B8" s="25"/>
      <c r="C8" s="134" t="s">
        <v>11</v>
      </c>
      <c r="D8" s="26"/>
      <c r="E8" s="27"/>
      <c r="F8" s="52"/>
    </row>
    <row r="9" spans="1:6" s="24" customFormat="1" ht="67.5" customHeight="1" thickTop="1">
      <c r="A9" s="126" t="s">
        <v>7</v>
      </c>
      <c r="B9" s="135" t="s">
        <v>56</v>
      </c>
      <c r="C9" s="136" t="s">
        <v>57</v>
      </c>
      <c r="D9" s="126" t="s">
        <v>58</v>
      </c>
      <c r="E9" s="137">
        <v>2</v>
      </c>
      <c r="F9" s="125" t="s">
        <v>59</v>
      </c>
    </row>
    <row r="10" spans="1:6" s="24" customFormat="1" ht="5.0999999999999996" customHeight="1">
      <c r="A10" s="168"/>
      <c r="B10" s="168"/>
      <c r="C10" s="168"/>
      <c r="D10" s="168"/>
      <c r="E10" s="168"/>
      <c r="F10" s="168"/>
    </row>
    <row r="11" spans="1:6" s="24" customFormat="1" ht="20.100000000000001" customHeight="1">
      <c r="A11" s="21" t="s">
        <v>26</v>
      </c>
      <c r="B11" s="22"/>
      <c r="C11" s="134" t="s">
        <v>60</v>
      </c>
      <c r="D11" s="22"/>
      <c r="E11" s="23"/>
      <c r="F11" s="53"/>
    </row>
    <row r="12" spans="1:6" s="24" customFormat="1" ht="45" customHeight="1">
      <c r="A12" s="126" t="s">
        <v>8</v>
      </c>
      <c r="B12" s="142" t="s">
        <v>71</v>
      </c>
      <c r="C12" s="139" t="s">
        <v>72</v>
      </c>
      <c r="D12" s="126" t="s">
        <v>58</v>
      </c>
      <c r="E12" s="137">
        <v>192.65</v>
      </c>
      <c r="F12" s="125" t="s">
        <v>59</v>
      </c>
    </row>
    <row r="13" spans="1:6" s="24" customFormat="1" ht="60" customHeight="1">
      <c r="A13" s="126" t="s">
        <v>9</v>
      </c>
      <c r="B13" s="138" t="s">
        <v>69</v>
      </c>
      <c r="C13" s="139" t="s">
        <v>70</v>
      </c>
      <c r="D13" s="126" t="s">
        <v>58</v>
      </c>
      <c r="E13" s="137">
        <v>612.74</v>
      </c>
      <c r="F13" s="125" t="s">
        <v>59</v>
      </c>
    </row>
    <row r="14" spans="1:6" s="24" customFormat="1" ht="5.0999999999999996" customHeight="1">
      <c r="A14" s="28"/>
      <c r="B14" s="29"/>
      <c r="C14" s="30"/>
      <c r="D14" s="31"/>
      <c r="E14" s="32"/>
      <c r="F14" s="54"/>
    </row>
    <row r="15" spans="1:6" s="24" customFormat="1" ht="20.100000000000001" customHeight="1">
      <c r="A15" s="21" t="s">
        <v>27</v>
      </c>
      <c r="B15" s="22"/>
      <c r="C15" s="134" t="s">
        <v>61</v>
      </c>
      <c r="D15" s="22"/>
      <c r="E15" s="23"/>
      <c r="F15" s="53"/>
    </row>
    <row r="16" spans="1:6" s="24" customFormat="1" ht="60" customHeight="1">
      <c r="A16" s="113" t="s">
        <v>46</v>
      </c>
      <c r="B16" s="138" t="s">
        <v>62</v>
      </c>
      <c r="C16" s="139" t="s">
        <v>63</v>
      </c>
      <c r="D16" s="126" t="s">
        <v>58</v>
      </c>
      <c r="E16" s="137">
        <v>612.74</v>
      </c>
      <c r="F16" s="125" t="s">
        <v>59</v>
      </c>
    </row>
    <row r="17" spans="1:6" s="24" customFormat="1" ht="60" customHeight="1">
      <c r="A17" s="126" t="s">
        <v>47</v>
      </c>
      <c r="B17" s="138" t="s">
        <v>64</v>
      </c>
      <c r="C17" s="139" t="s">
        <v>65</v>
      </c>
      <c r="D17" s="126" t="s">
        <v>10</v>
      </c>
      <c r="E17" s="137">
        <v>252.62</v>
      </c>
      <c r="F17" s="125" t="s">
        <v>59</v>
      </c>
    </row>
    <row r="18" spans="1:6" s="24" customFormat="1" ht="5.0999999999999996" customHeight="1">
      <c r="A18" s="28"/>
      <c r="B18" s="29"/>
      <c r="C18" s="30"/>
      <c r="D18" s="31"/>
      <c r="E18" s="32"/>
      <c r="F18" s="54"/>
    </row>
    <row r="19" spans="1:6" s="24" customFormat="1" ht="20.100000000000001" customHeight="1">
      <c r="A19" s="21" t="s">
        <v>28</v>
      </c>
      <c r="B19" s="22"/>
      <c r="C19" s="141" t="s">
        <v>66</v>
      </c>
      <c r="D19" s="22"/>
      <c r="E19" s="23"/>
      <c r="F19" s="53"/>
    </row>
    <row r="20" spans="1:6" s="24" customFormat="1" ht="45" customHeight="1">
      <c r="A20" s="33" t="s">
        <v>45</v>
      </c>
      <c r="B20" s="138" t="s">
        <v>67</v>
      </c>
      <c r="C20" s="140" t="s">
        <v>68</v>
      </c>
      <c r="D20" s="33" t="s">
        <v>58</v>
      </c>
      <c r="E20" s="137">
        <v>45.48</v>
      </c>
      <c r="F20" s="125" t="s">
        <v>59</v>
      </c>
    </row>
    <row r="21" spans="1:6" s="24" customFormat="1" ht="5.25" customHeight="1">
      <c r="A21" s="116"/>
      <c r="B21" s="117"/>
      <c r="C21" s="114"/>
      <c r="D21" s="118"/>
      <c r="E21" s="119"/>
      <c r="F21" s="120"/>
    </row>
    <row r="22" spans="1:6" ht="14.25" customHeight="1">
      <c r="A22" s="3"/>
      <c r="B22" s="4"/>
      <c r="C22" s="4"/>
      <c r="D22" s="4"/>
      <c r="E22" s="4"/>
      <c r="F22" s="6"/>
    </row>
    <row r="23" spans="1:6" ht="11.25" customHeight="1">
      <c r="A23" s="7"/>
      <c r="B23" s="8"/>
      <c r="C23" s="8"/>
      <c r="D23" s="8"/>
      <c r="E23" s="8"/>
      <c r="F23" s="55"/>
    </row>
    <row r="24" spans="1:6" ht="11.25" customHeight="1">
      <c r="A24" s="7"/>
      <c r="B24" s="48"/>
      <c r="C24" s="17"/>
      <c r="D24" s="19"/>
      <c r="E24" s="8"/>
      <c r="F24" s="10"/>
    </row>
    <row r="25" spans="1:6" s="20" customFormat="1" ht="12">
      <c r="A25" s="37"/>
      <c r="B25" s="49"/>
      <c r="C25" s="106" t="s">
        <v>51</v>
      </c>
      <c r="D25" s="38"/>
      <c r="E25" s="165"/>
      <c r="F25" s="166"/>
    </row>
    <row r="26" spans="1:6" s="20" customFormat="1" ht="12">
      <c r="A26" s="40"/>
      <c r="B26" s="49"/>
      <c r="C26" s="107" t="s">
        <v>52</v>
      </c>
      <c r="D26" s="45"/>
      <c r="E26" s="44"/>
      <c r="F26" s="56"/>
    </row>
    <row r="27" spans="1:6">
      <c r="A27" s="11"/>
      <c r="B27" s="48"/>
      <c r="C27" s="107" t="s">
        <v>53</v>
      </c>
      <c r="D27" s="18"/>
      <c r="E27" s="12"/>
      <c r="F27" s="57"/>
    </row>
    <row r="28" spans="1:6">
      <c r="A28" s="11"/>
      <c r="B28" s="48"/>
      <c r="C28" s="12"/>
      <c r="D28" s="12"/>
      <c r="E28" s="12"/>
      <c r="F28" s="57"/>
    </row>
    <row r="29" spans="1:6">
      <c r="A29" s="11"/>
      <c r="B29" s="48"/>
      <c r="C29" s="12"/>
      <c r="D29" s="12"/>
      <c r="E29" s="12"/>
      <c r="F29" s="57"/>
    </row>
    <row r="30" spans="1:6" ht="11.25" customHeight="1">
      <c r="A30" s="7"/>
      <c r="B30" s="48"/>
      <c r="C30" s="17"/>
      <c r="D30" s="8"/>
      <c r="E30" s="163"/>
      <c r="F30" s="164"/>
    </row>
    <row r="31" spans="1:6" s="20" customFormat="1" ht="12">
      <c r="A31" s="37"/>
      <c r="B31" s="49"/>
      <c r="C31" s="106" t="s">
        <v>54</v>
      </c>
      <c r="D31" s="38"/>
      <c r="E31" s="165"/>
      <c r="F31" s="166"/>
    </row>
    <row r="32" spans="1:6" s="20" customFormat="1" ht="12" customHeight="1">
      <c r="A32" s="40"/>
      <c r="B32" s="49"/>
      <c r="C32" s="107" t="s">
        <v>55</v>
      </c>
      <c r="D32" s="45"/>
      <c r="E32" s="41"/>
      <c r="F32" s="56"/>
    </row>
    <row r="33" spans="1:6" s="20" customFormat="1" ht="12" customHeight="1">
      <c r="A33" s="40"/>
      <c r="B33" s="49"/>
      <c r="C33" s="107"/>
      <c r="D33" s="45"/>
      <c r="E33" s="41"/>
      <c r="F33" s="56"/>
    </row>
    <row r="34" spans="1:6">
      <c r="A34" s="15"/>
      <c r="B34" s="16"/>
      <c r="C34" s="16"/>
      <c r="D34" s="16"/>
      <c r="E34" s="16"/>
      <c r="F34" s="58"/>
    </row>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0">
    <mergeCell ref="A4:D4"/>
    <mergeCell ref="A5:D5"/>
    <mergeCell ref="A1:B1"/>
    <mergeCell ref="A2:F2"/>
    <mergeCell ref="A3:D3"/>
    <mergeCell ref="E30:F30"/>
    <mergeCell ref="E31:F31"/>
    <mergeCell ref="A6:F6"/>
    <mergeCell ref="A10:F10"/>
    <mergeCell ref="E25:F25"/>
  </mergeCells>
  <printOptions horizontalCentered="1"/>
  <pageMargins left="0.47244094488188981" right="0.19685039370078741" top="0.59055118110236227" bottom="0.6692913385826772" header="0" footer="0"/>
  <pageSetup paperSize="9" scale="70"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showGridLines="0" showZeros="0" view="pageBreakPreview" topLeftCell="A5" zoomScaleNormal="100" zoomScaleSheetLayoutView="100" workbookViewId="0">
      <selection activeCell="F26" sqref="F26"/>
    </sheetView>
  </sheetViews>
  <sheetFormatPr defaultColWidth="9.140625" defaultRowHeight="12.75"/>
  <cols>
    <col min="1" max="1" width="5.7109375" style="94" customWidth="1"/>
    <col min="2" max="2" width="11.7109375" style="94" customWidth="1"/>
    <col min="3" max="3" width="60.7109375" style="94" customWidth="1"/>
    <col min="4" max="4" width="10.140625" style="94" customWidth="1"/>
    <col min="5" max="5" width="11.7109375" style="94" customWidth="1"/>
    <col min="6" max="6" width="11.7109375" style="112" customWidth="1"/>
    <col min="7" max="8" width="11.7109375" style="94" customWidth="1"/>
    <col min="9" max="16384" width="9.140625" style="94"/>
  </cols>
  <sheetData>
    <row r="1" spans="1:9" ht="65.099999999999994" customHeight="1">
      <c r="A1" s="173"/>
      <c r="B1" s="174"/>
      <c r="C1" s="185"/>
      <c r="D1" s="185"/>
      <c r="E1" s="185"/>
      <c r="F1" s="185"/>
      <c r="G1" s="185"/>
      <c r="H1" s="186"/>
    </row>
    <row r="2" spans="1:9" s="102" customFormat="1" ht="20.100000000000001" customHeight="1">
      <c r="A2" s="175" t="s">
        <v>33</v>
      </c>
      <c r="B2" s="176"/>
      <c r="C2" s="176"/>
      <c r="D2" s="176"/>
      <c r="E2" s="176"/>
      <c r="F2" s="176"/>
      <c r="G2" s="176"/>
      <c r="H2" s="177"/>
    </row>
    <row r="3" spans="1:9" s="103" customFormat="1" ht="20.100000000000001" customHeight="1">
      <c r="A3" s="196" t="str">
        <f>'Memória de Cálculo'!A3:D3</f>
        <v>PREFEITURA MUNICIPAL DE AREADO</v>
      </c>
      <c r="B3" s="179"/>
      <c r="C3" s="179"/>
      <c r="D3" s="197"/>
      <c r="E3" s="198" t="s">
        <v>39</v>
      </c>
      <c r="F3" s="199"/>
      <c r="G3" s="200" t="s">
        <v>37</v>
      </c>
      <c r="H3" s="201"/>
    </row>
    <row r="4" spans="1:9" s="103" customFormat="1" ht="20.100000000000001" customHeight="1">
      <c r="A4" s="169" t="str">
        <f>'Memória de Cálculo'!A4:D4</f>
        <v>OBRA: PISOS VINÍLICOS E RODAPÉS PARA A OBRA DE REFORMA DO CINE TEATRO AREADENSE</v>
      </c>
      <c r="B4" s="170"/>
      <c r="C4" s="170"/>
      <c r="D4" s="171"/>
      <c r="E4" s="198" t="s">
        <v>23</v>
      </c>
      <c r="F4" s="199"/>
      <c r="G4" s="194">
        <f ca="1">TODAY()</f>
        <v>45439</v>
      </c>
      <c r="H4" s="195"/>
    </row>
    <row r="5" spans="1:9" s="103" customFormat="1" ht="20.100000000000001" customHeight="1">
      <c r="A5" s="172" t="str">
        <f>'Memória de Cálculo'!A5:D5</f>
        <v>LOCAL: RUA MONSENHOR FARIA, Nº88, CENTRO, AREADO/MG.</v>
      </c>
      <c r="B5" s="172"/>
      <c r="C5" s="172"/>
      <c r="D5" s="172"/>
      <c r="E5" s="190" t="s">
        <v>6</v>
      </c>
      <c r="F5" s="190"/>
      <c r="G5" s="190"/>
      <c r="H5" s="190"/>
    </row>
    <row r="6" spans="1:9" s="103" customFormat="1" ht="24.95" customHeight="1">
      <c r="A6" s="187" t="s">
        <v>73</v>
      </c>
      <c r="B6" s="188"/>
      <c r="C6" s="188"/>
      <c r="D6" s="189"/>
      <c r="E6" s="127" t="s">
        <v>22</v>
      </c>
      <c r="F6" s="47" t="s">
        <v>3</v>
      </c>
      <c r="G6" s="127" t="s">
        <v>38</v>
      </c>
      <c r="H6" s="127" t="s">
        <v>4</v>
      </c>
    </row>
    <row r="7" spans="1:9" s="103" customFormat="1" ht="24.95" customHeight="1">
      <c r="A7" s="191" t="s">
        <v>74</v>
      </c>
      <c r="B7" s="192"/>
      <c r="C7" s="192"/>
      <c r="D7" s="193"/>
      <c r="E7" s="35" t="s">
        <v>30</v>
      </c>
      <c r="F7" s="143">
        <v>0.04</v>
      </c>
      <c r="G7" s="127" t="s">
        <v>36</v>
      </c>
      <c r="H7" s="144">
        <v>0.2389</v>
      </c>
    </row>
    <row r="8" spans="1:9" ht="3.75" customHeight="1">
      <c r="A8" s="167"/>
      <c r="B8" s="167"/>
      <c r="C8" s="167"/>
      <c r="D8" s="167"/>
      <c r="E8" s="167"/>
      <c r="F8" s="167"/>
      <c r="G8" s="167"/>
      <c r="H8" s="167"/>
    </row>
    <row r="9" spans="1:9" s="103" customFormat="1" ht="35.1" customHeight="1">
      <c r="A9" s="127" t="s">
        <v>0</v>
      </c>
      <c r="B9" s="127" t="s">
        <v>31</v>
      </c>
      <c r="C9" s="127" t="s">
        <v>32</v>
      </c>
      <c r="D9" s="127" t="s">
        <v>2</v>
      </c>
      <c r="E9" s="127" t="s">
        <v>1</v>
      </c>
      <c r="F9" s="34" t="s">
        <v>34</v>
      </c>
      <c r="G9" s="35" t="s">
        <v>35</v>
      </c>
      <c r="H9" s="35" t="s">
        <v>5</v>
      </c>
    </row>
    <row r="10" spans="1:9" s="121" customFormat="1" ht="20.100000000000001" customHeight="1">
      <c r="A10" s="145" t="str">
        <f>'Memória de Cálculo'!A8</f>
        <v>1.0</v>
      </c>
      <c r="B10" s="146"/>
      <c r="C10" s="147" t="str">
        <f>'Memória de Cálculo'!C8</f>
        <v>SERVIÇOS PRELIMINARES</v>
      </c>
      <c r="D10" s="148"/>
      <c r="E10" s="149"/>
      <c r="F10" s="149"/>
      <c r="G10" s="149">
        <f>ROUND(F10+(F10*$H$7),2)</f>
        <v>0</v>
      </c>
      <c r="H10" s="150">
        <f>SUM(H11:H11)</f>
        <v>0</v>
      </c>
    </row>
    <row r="11" spans="1:9" s="103" customFormat="1" ht="71.25" customHeight="1">
      <c r="A11" s="126" t="str">
        <f>'Memória de Cálculo'!A9</f>
        <v>1.1</v>
      </c>
      <c r="B11" s="126" t="str">
        <f>'Memória de Cálculo'!B9</f>
        <v>ED-16660</v>
      </c>
      <c r="C11" s="139" t="str">
        <f>'Memória de Cálculo'!C9</f>
        <v>FORNECIMENTO E COLOCAÇÃO DE PLACA DE OBRA EM CHAPA
GALVANIZADA #26, ESP. 0,45 MM, PLOTADA COM ADESIVO
VINÍLICO, AFIXADA COM REBITES 4,8X40 MM, EM ESTRUTURA
METÁLICA DE METALON 20X20 MM, ESP. 1,25 MM, INCLUSIVE
SUPORTE EM EUCALIPTO AUTOCLAVADO PINTADO COM TINTA
PVA DUAS (2) DEMÃOS</v>
      </c>
      <c r="D11" s="126" t="str">
        <f>'Memória de Cálculo'!D9</f>
        <v>M2</v>
      </c>
      <c r="E11" s="137">
        <v>2</v>
      </c>
      <c r="F11" s="151">
        <v>0</v>
      </c>
      <c r="G11" s="151">
        <f>ROUND(F11+(F11*$H$7),2)</f>
        <v>0</v>
      </c>
      <c r="H11" s="151">
        <f>ROUND((E11*G11),2)</f>
        <v>0</v>
      </c>
    </row>
    <row r="12" spans="1:9" s="103" customFormat="1" ht="5.0999999999999996" customHeight="1">
      <c r="A12" s="168"/>
      <c r="B12" s="168"/>
      <c r="C12" s="168"/>
      <c r="D12" s="168"/>
      <c r="E12" s="168"/>
      <c r="F12" s="168"/>
      <c r="G12" s="168"/>
      <c r="H12" s="168"/>
    </row>
    <row r="13" spans="1:9" s="121" customFormat="1" ht="20.100000000000001" customHeight="1">
      <c r="A13" s="145" t="str">
        <f>'Memória de Cálculo'!A11</f>
        <v>2.0</v>
      </c>
      <c r="B13" s="152"/>
      <c r="C13" s="147" t="str">
        <f>'Memória de Cálculo'!C11</f>
        <v>PREPARO DO PISO</v>
      </c>
      <c r="D13" s="152"/>
      <c r="E13" s="149"/>
      <c r="F13" s="149"/>
      <c r="G13" s="149">
        <f t="shared" ref="G13:G14" si="0">ROUND(F13+(F13*$H$7),2)</f>
        <v>0</v>
      </c>
      <c r="H13" s="150">
        <f>SUM(H14:H15)</f>
        <v>0</v>
      </c>
      <c r="I13" s="122"/>
    </row>
    <row r="14" spans="1:9" s="103" customFormat="1" ht="45" customHeight="1">
      <c r="A14" s="126" t="str">
        <f>'Memória de Cálculo'!A12</f>
        <v>2.1</v>
      </c>
      <c r="B14" s="126" t="str">
        <f>'Memória de Cálculo'!B12</f>
        <v>ED-50567</v>
      </c>
      <c r="C14" s="153" t="str">
        <f>'Memória de Cálculo'!C12</f>
        <v>CONTRAPISO DESEMPENADO COM ARGAMASSA, TRAÇO 1:3 (
CIMENTO E AREIA), ESP. 25MM</v>
      </c>
      <c r="D14" s="154" t="str">
        <f>'Memória de Cálculo'!D12</f>
        <v>M2</v>
      </c>
      <c r="E14" s="137">
        <v>192.65</v>
      </c>
      <c r="F14" s="151">
        <v>0</v>
      </c>
      <c r="G14" s="151">
        <f t="shared" si="0"/>
        <v>0</v>
      </c>
      <c r="H14" s="151">
        <f t="shared" ref="H14" si="1">ROUND((E14*G14),2)</f>
        <v>0</v>
      </c>
    </row>
    <row r="15" spans="1:9" s="103" customFormat="1" ht="60" customHeight="1">
      <c r="A15" s="126" t="str">
        <f>'Memória de Cálculo'!A13</f>
        <v>2.2</v>
      </c>
      <c r="B15" s="126" t="str">
        <f>'Memória de Cálculo'!B13</f>
        <v>ED-13292</v>
      </c>
      <c r="C15" s="153" t="str">
        <f>'Memória de Cálculo'!C13</f>
        <v>CAMADA DE REGULARIZAÇÃO COM ARGAMASSA, TRAÇO 1:4 (
CIMENTO E AREIA), ESP. 30MM, APLICAÇÃO MANUAL, INCLUSIVE
ARGAMASSA COM PREPARO MECANIZADO</v>
      </c>
      <c r="D15" s="154" t="str">
        <f>'Memória de Cálculo'!D13</f>
        <v>M2</v>
      </c>
      <c r="E15" s="137">
        <v>612.74</v>
      </c>
      <c r="F15" s="155">
        <v>0</v>
      </c>
      <c r="G15" s="151">
        <f>ROUND(F15+(F15*$H$7),2)</f>
        <v>0</v>
      </c>
      <c r="H15" s="151">
        <f>ROUND((E15*G15),2)</f>
        <v>0</v>
      </c>
      <c r="I15" s="104"/>
    </row>
    <row r="16" spans="1:9" s="103" customFormat="1" ht="5.0999999999999996" customHeight="1">
      <c r="A16" s="168"/>
      <c r="B16" s="168"/>
      <c r="C16" s="168"/>
      <c r="D16" s="168"/>
      <c r="E16" s="168"/>
      <c r="F16" s="168"/>
      <c r="G16" s="168"/>
      <c r="H16" s="168"/>
    </row>
    <row r="17" spans="1:10" s="121" customFormat="1" ht="20.100000000000001" customHeight="1">
      <c r="A17" s="156" t="str">
        <f>'Memória de Cálculo'!A15</f>
        <v>3.0</v>
      </c>
      <c r="B17" s="156">
        <f>'Memória de Cálculo'!B15</f>
        <v>0</v>
      </c>
      <c r="C17" s="147" t="str">
        <f>'Memória de Cálculo'!C15</f>
        <v>PISOS E RODAPÉS</v>
      </c>
      <c r="D17" s="152"/>
      <c r="E17" s="149"/>
      <c r="F17" s="149"/>
      <c r="G17" s="149">
        <f t="shared" ref="G17:G19" si="2">ROUND(F17+(F17*$H$7),2)</f>
        <v>0</v>
      </c>
      <c r="H17" s="150">
        <f>SUM(H18:H19)</f>
        <v>0</v>
      </c>
      <c r="I17" s="122"/>
    </row>
    <row r="18" spans="1:10" s="103" customFormat="1" ht="60" customHeight="1">
      <c r="A18" s="126" t="str">
        <f>'Memória de Cálculo'!A16</f>
        <v>3.1</v>
      </c>
      <c r="B18" s="126" t="str">
        <f>'Memória de Cálculo'!B16</f>
        <v>ED-50632</v>
      </c>
      <c r="C18" s="153" t="str">
        <f>'Memória de Cálculo'!C16</f>
        <v>PLACA VINÍLICA 30 X 30 CM E = 2 MM</v>
      </c>
      <c r="D18" s="154" t="str">
        <f>'Memória de Cálculo'!D16</f>
        <v>M2</v>
      </c>
      <c r="E18" s="137">
        <v>612.74</v>
      </c>
      <c r="F18" s="155">
        <v>0</v>
      </c>
      <c r="G18" s="151">
        <f t="shared" si="2"/>
        <v>0</v>
      </c>
      <c r="H18" s="151">
        <f t="shared" ref="H18:H19" si="3">ROUND((E18*G18),2)</f>
        <v>0</v>
      </c>
      <c r="I18" s="104"/>
    </row>
    <row r="19" spans="1:10" s="103" customFormat="1" ht="60" customHeight="1">
      <c r="A19" s="126" t="str">
        <f>'Memória de Cálculo'!A17</f>
        <v>3.2</v>
      </c>
      <c r="B19" s="126" t="str">
        <f>'Memória de Cálculo'!B17</f>
        <v>ED-50777</v>
      </c>
      <c r="C19" s="153" t="str">
        <f>'Memória de Cálculo'!C17</f>
        <v>RODAPÉ EM MADEIRA SUCUPIRA/IPÊ/CUMARÚ OU EQUIVALENTE
DA REGIÃO, ESP. 2CM, ALTURA 7CM</v>
      </c>
      <c r="D19" s="154" t="str">
        <f>'Memória de Cálculo'!D17</f>
        <v>M</v>
      </c>
      <c r="E19" s="137">
        <v>252.62</v>
      </c>
      <c r="F19" s="155">
        <v>0</v>
      </c>
      <c r="G19" s="151">
        <f t="shared" si="2"/>
        <v>0</v>
      </c>
      <c r="H19" s="151">
        <f t="shared" si="3"/>
        <v>0</v>
      </c>
      <c r="I19" s="104"/>
    </row>
    <row r="20" spans="1:10" s="103" customFormat="1" ht="5.0999999999999996" customHeight="1">
      <c r="A20" s="168"/>
      <c r="B20" s="168"/>
      <c r="C20" s="168"/>
      <c r="D20" s="168"/>
      <c r="E20" s="168"/>
      <c r="F20" s="168"/>
      <c r="G20" s="168"/>
      <c r="H20" s="168"/>
    </row>
    <row r="21" spans="1:10" s="121" customFormat="1" ht="20.100000000000001" customHeight="1">
      <c r="A21" s="156" t="str">
        <f>'Memória de Cálculo'!A19</f>
        <v>4.0</v>
      </c>
      <c r="B21" s="152"/>
      <c r="C21" s="147" t="str">
        <f>'Memória de Cálculo'!C19</f>
        <v>PINTURA RODAPÉS</v>
      </c>
      <c r="D21" s="152"/>
      <c r="E21" s="149"/>
      <c r="F21" s="149"/>
      <c r="G21" s="149">
        <f t="shared" ref="G21:G22" si="4">ROUND(F21+(F21*$H$7),2)</f>
        <v>0</v>
      </c>
      <c r="H21" s="150">
        <f>SUM(H22:H22)</f>
        <v>0</v>
      </c>
      <c r="I21" s="122"/>
    </row>
    <row r="22" spans="1:10" s="103" customFormat="1" ht="45" customHeight="1">
      <c r="A22" s="126" t="str">
        <f>'Memória de Cálculo'!A20</f>
        <v>4.1</v>
      </c>
      <c r="B22" s="126" t="str">
        <f>'Memória de Cálculo'!B20</f>
        <v>ED-50511</v>
      </c>
      <c r="C22" s="153" t="str">
        <f>'Memória de Cálculo'!C20</f>
        <v>PINTURA PRESERVATIVA COM CUPINICIDA EM MADEIRA SECA,
DUAS (2) DEMÃOS, INCLUSIVE DUAS (2) DEMÃOS DE VERNIZ
SINTÉTICO MARÍTIMO, ACABAMENTO TIPO FOSCO</v>
      </c>
      <c r="D22" s="154" t="str">
        <f>'Memória de Cálculo'!D20</f>
        <v>M2</v>
      </c>
      <c r="E22" s="137">
        <v>45.46</v>
      </c>
      <c r="F22" s="155">
        <v>0</v>
      </c>
      <c r="G22" s="151">
        <f t="shared" si="4"/>
        <v>0</v>
      </c>
      <c r="H22" s="151">
        <f t="shared" ref="H22" si="5">ROUND((E22*G22),2)</f>
        <v>0</v>
      </c>
    </row>
    <row r="23" spans="1:10" s="103" customFormat="1" ht="9.9499999999999993" customHeight="1">
      <c r="A23" s="183"/>
      <c r="B23" s="183"/>
      <c r="C23" s="183"/>
      <c r="D23" s="183"/>
      <c r="E23" s="183"/>
      <c r="F23" s="183"/>
      <c r="G23" s="183"/>
      <c r="H23" s="183"/>
    </row>
    <row r="24" spans="1:10" s="103" customFormat="1" ht="21.75" customHeight="1">
      <c r="A24" s="184" t="s">
        <v>20</v>
      </c>
      <c r="B24" s="184"/>
      <c r="C24" s="184" t="s">
        <v>20</v>
      </c>
      <c r="D24" s="184"/>
      <c r="E24" s="184"/>
      <c r="F24" s="184"/>
      <c r="G24" s="184"/>
      <c r="H24" s="157">
        <f>SUM(H21,H17,H13,H10)</f>
        <v>0</v>
      </c>
    </row>
    <row r="25" spans="1:10" ht="14.25" customHeight="1">
      <c r="A25" s="3"/>
      <c r="B25" s="4"/>
      <c r="C25" s="4"/>
      <c r="D25" s="4"/>
      <c r="E25" s="4"/>
      <c r="F25" s="5"/>
      <c r="G25" s="4"/>
      <c r="H25" s="6"/>
      <c r="J25" s="105"/>
    </row>
    <row r="26" spans="1:10" ht="11.25" customHeight="1">
      <c r="A26" s="7"/>
      <c r="B26" s="8"/>
      <c r="C26" s="8"/>
      <c r="D26" s="8"/>
      <c r="E26" s="8"/>
      <c r="F26" s="9"/>
      <c r="G26" s="8"/>
      <c r="H26" s="10"/>
    </row>
    <row r="27" spans="1:10" ht="11.25" customHeight="1">
      <c r="A27" s="7"/>
      <c r="B27" s="12"/>
      <c r="C27" s="17"/>
      <c r="D27" s="19"/>
      <c r="E27" s="8"/>
      <c r="F27" s="8"/>
      <c r="G27" s="8"/>
      <c r="H27" s="10"/>
    </row>
    <row r="28" spans="1:10" s="102" customFormat="1" ht="12">
      <c r="A28" s="37"/>
      <c r="B28" s="41"/>
      <c r="C28" s="106" t="str">
        <f>'Memória de Cálculo'!C25</f>
        <v>MAYRA JUNQUEIRA PEREIRA AGUIAR</v>
      </c>
      <c r="D28" s="38"/>
      <c r="E28" s="165"/>
      <c r="F28" s="165"/>
      <c r="G28" s="165"/>
      <c r="H28" s="39"/>
    </row>
    <row r="29" spans="1:10" s="102" customFormat="1" ht="12">
      <c r="A29" s="40"/>
      <c r="B29" s="41"/>
      <c r="C29" s="107" t="str">
        <f>'Memória de Cálculo'!C26</f>
        <v>ARQUITETA E URBANISTA</v>
      </c>
      <c r="D29" s="45"/>
      <c r="E29" s="41"/>
      <c r="F29" s="42"/>
      <c r="G29" s="41"/>
      <c r="H29" s="43"/>
    </row>
    <row r="30" spans="1:10">
      <c r="A30" s="11"/>
      <c r="B30" s="12"/>
      <c r="C30" s="107" t="str">
        <f>'Memória de Cálculo'!C27</f>
        <v>CAU-MG A40518-3 - RRT 14089330</v>
      </c>
      <c r="D30" s="18"/>
      <c r="E30" s="12"/>
      <c r="F30" s="13"/>
      <c r="G30" s="12"/>
      <c r="H30" s="14"/>
    </row>
    <row r="31" spans="1:10">
      <c r="A31" s="11"/>
      <c r="B31" s="12"/>
      <c r="C31" s="12"/>
      <c r="D31" s="12"/>
      <c r="E31" s="12"/>
      <c r="F31" s="13"/>
      <c r="G31" s="12"/>
      <c r="H31" s="14"/>
    </row>
    <row r="32" spans="1:10">
      <c r="A32" s="11"/>
      <c r="B32" s="12"/>
      <c r="C32" s="12"/>
      <c r="D32" s="12"/>
      <c r="E32" s="12"/>
      <c r="F32" s="13"/>
      <c r="G32" s="12"/>
      <c r="H32" s="14"/>
    </row>
    <row r="33" spans="1:8" ht="11.25" customHeight="1">
      <c r="A33" s="7"/>
      <c r="B33" s="12"/>
      <c r="C33" s="17"/>
      <c r="D33" s="8"/>
      <c r="E33" s="163"/>
      <c r="F33" s="163"/>
      <c r="G33" s="123"/>
      <c r="H33" s="10"/>
    </row>
    <row r="34" spans="1:8" s="102" customFormat="1" ht="12">
      <c r="A34" s="37"/>
      <c r="B34" s="41"/>
      <c r="C34" s="106" t="str">
        <f>'Memória de Cálculo'!C31</f>
        <v>DOUGLAS ÁVILA MOREIRA</v>
      </c>
      <c r="D34" s="38"/>
      <c r="E34" s="165"/>
      <c r="F34" s="165"/>
      <c r="G34" s="124"/>
      <c r="H34" s="39"/>
    </row>
    <row r="35" spans="1:8" s="102" customFormat="1" ht="12" customHeight="1">
      <c r="A35" s="40"/>
      <c r="B35" s="41"/>
      <c r="C35" s="107" t="str">
        <f>'Memória de Cálculo'!C32</f>
        <v>PREFEITO MUNICIPAL</v>
      </c>
      <c r="D35" s="45"/>
      <c r="E35" s="41"/>
      <c r="F35" s="42"/>
      <c r="G35" s="41"/>
      <c r="H35" s="43"/>
    </row>
    <row r="36" spans="1:8" s="102" customFormat="1" ht="12" customHeight="1">
      <c r="A36" s="40"/>
      <c r="B36" s="41"/>
      <c r="C36" s="107"/>
      <c r="D36" s="45"/>
      <c r="E36" s="41"/>
      <c r="F36" s="42"/>
      <c r="G36" s="41"/>
      <c r="H36" s="43"/>
    </row>
    <row r="37" spans="1:8" s="102" customFormat="1" ht="12" customHeight="1">
      <c r="A37" s="40"/>
      <c r="B37" s="41"/>
      <c r="C37" s="107"/>
      <c r="D37" s="45"/>
      <c r="E37" s="41"/>
      <c r="F37" s="42"/>
      <c r="G37" s="41"/>
      <c r="H37" s="43"/>
    </row>
    <row r="38" spans="1:8">
      <c r="A38" s="108"/>
      <c r="B38" s="109"/>
      <c r="C38" s="109"/>
      <c r="D38" s="109"/>
      <c r="E38" s="109"/>
      <c r="F38" s="110"/>
      <c r="G38" s="109"/>
      <c r="H38" s="111"/>
    </row>
    <row r="39" spans="1:8">
      <c r="A39" s="12"/>
      <c r="B39" s="12"/>
      <c r="C39" s="12"/>
      <c r="D39" s="12"/>
      <c r="E39" s="12"/>
      <c r="F39" s="13"/>
      <c r="G39" s="12"/>
      <c r="H39" s="12"/>
    </row>
    <row r="40" spans="1:8" ht="69.95" customHeight="1">
      <c r="A40" s="180" t="s">
        <v>44</v>
      </c>
      <c r="B40" s="181"/>
      <c r="C40" s="181"/>
      <c r="D40" s="181"/>
      <c r="E40" s="181"/>
      <c r="F40" s="181"/>
      <c r="G40" s="181"/>
      <c r="H40" s="182"/>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3">
    <mergeCell ref="C1:H1"/>
    <mergeCell ref="A1:B1"/>
    <mergeCell ref="A5:D5"/>
    <mergeCell ref="A6:D6"/>
    <mergeCell ref="A8:H8"/>
    <mergeCell ref="E5:H5"/>
    <mergeCell ref="A7:D7"/>
    <mergeCell ref="A2:H2"/>
    <mergeCell ref="G4:H4"/>
    <mergeCell ref="A4:D4"/>
    <mergeCell ref="A3:D3"/>
    <mergeCell ref="E3:F3"/>
    <mergeCell ref="G3:H3"/>
    <mergeCell ref="E4:F4"/>
    <mergeCell ref="A40:H40"/>
    <mergeCell ref="E34:F34"/>
    <mergeCell ref="A12:H12"/>
    <mergeCell ref="A23:H23"/>
    <mergeCell ref="E28:G28"/>
    <mergeCell ref="A16:H16"/>
    <mergeCell ref="A20:H20"/>
    <mergeCell ref="E33:F33"/>
    <mergeCell ref="A24:G24"/>
  </mergeCells>
  <phoneticPr fontId="4" type="noConversion"/>
  <printOptions horizontalCentered="1"/>
  <pageMargins left="0.47244094488188981" right="0.19685039370078741" top="0.59055118110236227" bottom="0.6692913385826772" header="0" footer="0"/>
  <pageSetup paperSize="9" scale="41" fitToHeight="2" orientation="landscape" horizontalDpi="4294967295"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showGridLines="0" showZeros="0" view="pageBreakPreview" zoomScaleNormal="75" zoomScaleSheetLayoutView="100" workbookViewId="0">
      <selection activeCell="J23" sqref="J23"/>
    </sheetView>
  </sheetViews>
  <sheetFormatPr defaultColWidth="9.140625" defaultRowHeight="12.75"/>
  <cols>
    <col min="1" max="1" width="10.7109375" style="61" customWidth="1"/>
    <col min="2" max="2" width="60.7109375" style="61" customWidth="1"/>
    <col min="3" max="4" width="20.7109375" style="78" customWidth="1"/>
    <col min="5" max="8" width="15.7109375" style="61" customWidth="1"/>
    <col min="9" max="9" width="9.140625" style="61"/>
    <col min="10" max="10" width="12.42578125" style="61" bestFit="1" customWidth="1"/>
    <col min="11" max="16384" width="9.140625" style="61"/>
  </cols>
  <sheetData>
    <row r="1" spans="1:10" s="94" customFormat="1" ht="69.95" customHeight="1">
      <c r="A1" s="173"/>
      <c r="B1" s="174"/>
      <c r="C1" s="59"/>
      <c r="D1" s="59"/>
      <c r="E1" s="59"/>
      <c r="F1" s="59"/>
      <c r="G1" s="59"/>
      <c r="H1" s="60"/>
    </row>
    <row r="2" spans="1:10" ht="30" customHeight="1">
      <c r="A2" s="214" t="s">
        <v>12</v>
      </c>
      <c r="B2" s="215"/>
      <c r="C2" s="215"/>
      <c r="D2" s="215"/>
      <c r="E2" s="215"/>
      <c r="F2" s="215"/>
      <c r="G2" s="215"/>
      <c r="H2" s="216"/>
    </row>
    <row r="3" spans="1:10" ht="30" customHeight="1">
      <c r="A3" s="218" t="str">
        <f>'Planilha Orcamentária'!A3</f>
        <v>PREFEITURA MUNICIPAL DE AREADO</v>
      </c>
      <c r="B3" s="218"/>
      <c r="C3" s="221" t="s">
        <v>24</v>
      </c>
      <c r="D3" s="208">
        <f>D16</f>
        <v>0</v>
      </c>
      <c r="E3" s="93" t="s">
        <v>23</v>
      </c>
      <c r="F3" s="93"/>
      <c r="G3" s="92">
        <f ca="1">TODAY()</f>
        <v>45439</v>
      </c>
      <c r="H3" s="130" t="s">
        <v>76</v>
      </c>
    </row>
    <row r="4" spans="1:10" ht="20.100000000000001" customHeight="1">
      <c r="A4" s="95" t="str">
        <f>'Planilha Orcamentária'!A4</f>
        <v>OBRA: PISOS VINÍLICOS E RODAPÉS PARA A OBRA DE REFORMA DO CINE TEATRO AREADENSE</v>
      </c>
      <c r="B4" s="96"/>
      <c r="C4" s="209"/>
      <c r="D4" s="209"/>
      <c r="E4" s="202" t="s">
        <v>75</v>
      </c>
      <c r="F4" s="203"/>
      <c r="G4" s="203"/>
      <c r="H4" s="204"/>
    </row>
    <row r="5" spans="1:10" ht="20.100000000000001" customHeight="1">
      <c r="A5" s="219" t="str">
        <f>'Planilha Orcamentária'!A5</f>
        <v>LOCAL: RUA MONSENHOR FARIA, Nº88, CENTRO, AREADO/MG.</v>
      </c>
      <c r="B5" s="220"/>
      <c r="C5" s="210"/>
      <c r="D5" s="210"/>
      <c r="E5" s="205"/>
      <c r="F5" s="206"/>
      <c r="G5" s="206"/>
      <c r="H5" s="207"/>
    </row>
    <row r="6" spans="1:10" ht="30" customHeight="1">
      <c r="A6" s="79" t="s">
        <v>42</v>
      </c>
      <c r="B6" s="79" t="s">
        <v>13</v>
      </c>
      <c r="C6" s="129" t="s">
        <v>14</v>
      </c>
      <c r="D6" s="129" t="s">
        <v>15</v>
      </c>
      <c r="E6" s="79" t="s">
        <v>16</v>
      </c>
      <c r="F6" s="79" t="s">
        <v>17</v>
      </c>
      <c r="G6" s="79" t="s">
        <v>40</v>
      </c>
      <c r="H6" s="79" t="s">
        <v>43</v>
      </c>
    </row>
    <row r="7" spans="1:10" s="62" customFormat="1" ht="15" customHeight="1">
      <c r="A7" s="211" t="str">
        <f>'Planilha Orcamentária'!A10</f>
        <v>1.0</v>
      </c>
      <c r="B7" s="217" t="str">
        <f>'Planilha Orcamentária'!C10</f>
        <v>SERVIÇOS PRELIMINARES</v>
      </c>
      <c r="C7" s="97" t="s">
        <v>18</v>
      </c>
      <c r="D7" s="159" t="e">
        <f>D8/$D$16</f>
        <v>#DIV/0!</v>
      </c>
      <c r="E7" s="160">
        <v>1</v>
      </c>
      <c r="F7" s="160">
        <v>0</v>
      </c>
      <c r="G7" s="160"/>
      <c r="H7" s="160"/>
    </row>
    <row r="8" spans="1:10" s="62" customFormat="1" ht="15" customHeight="1">
      <c r="A8" s="211"/>
      <c r="B8" s="217"/>
      <c r="C8" s="98" t="s">
        <v>19</v>
      </c>
      <c r="D8" s="161">
        <f>'Planilha Orcamentária'!H10</f>
        <v>0</v>
      </c>
      <c r="E8" s="161">
        <f>E7*$D$8</f>
        <v>0</v>
      </c>
      <c r="F8" s="161">
        <f>F7*$D$8</f>
        <v>0</v>
      </c>
      <c r="G8" s="161"/>
      <c r="H8" s="161"/>
    </row>
    <row r="9" spans="1:10" s="62" customFormat="1" ht="15" customHeight="1">
      <c r="A9" s="211" t="str">
        <f>'Planilha Orcamentária'!A13</f>
        <v>2.0</v>
      </c>
      <c r="B9" s="217" t="str">
        <f>'Planilha Orcamentária'!C13</f>
        <v>PREPARO DO PISO</v>
      </c>
      <c r="C9" s="97" t="s">
        <v>18</v>
      </c>
      <c r="D9" s="159" t="e">
        <f>D10/$D$16</f>
        <v>#DIV/0!</v>
      </c>
      <c r="E9" s="160">
        <v>0.5</v>
      </c>
      <c r="F9" s="160">
        <v>0.5</v>
      </c>
      <c r="G9" s="160"/>
      <c r="H9" s="160"/>
    </row>
    <row r="10" spans="1:10" s="62" customFormat="1" ht="15" customHeight="1">
      <c r="A10" s="211"/>
      <c r="B10" s="217"/>
      <c r="C10" s="98" t="s">
        <v>19</v>
      </c>
      <c r="D10" s="161">
        <f>'Planilha Orcamentária'!H13</f>
        <v>0</v>
      </c>
      <c r="E10" s="161">
        <f>E9*$D$10</f>
        <v>0</v>
      </c>
      <c r="F10" s="161">
        <f>F9*$D$10</f>
        <v>0</v>
      </c>
      <c r="G10" s="161"/>
      <c r="H10" s="161"/>
    </row>
    <row r="11" spans="1:10" s="62" customFormat="1" ht="15" customHeight="1">
      <c r="A11" s="211" t="str">
        <f>'Planilha Orcamentária'!A17</f>
        <v>3.0</v>
      </c>
      <c r="B11" s="217" t="str">
        <f>'Planilha Orcamentária'!C17</f>
        <v>PISOS E RODAPÉS</v>
      </c>
      <c r="C11" s="97" t="s">
        <v>18</v>
      </c>
      <c r="D11" s="159" t="e">
        <f>D12/$D$16</f>
        <v>#DIV/0!</v>
      </c>
      <c r="E11" s="160">
        <v>0</v>
      </c>
      <c r="F11" s="160">
        <v>0.25</v>
      </c>
      <c r="G11" s="160">
        <v>0.75</v>
      </c>
      <c r="H11" s="160"/>
    </row>
    <row r="12" spans="1:10" s="62" customFormat="1" ht="15" customHeight="1">
      <c r="A12" s="211"/>
      <c r="B12" s="217"/>
      <c r="C12" s="98" t="s">
        <v>19</v>
      </c>
      <c r="D12" s="161">
        <f>'Planilha Orcamentária'!H17</f>
        <v>0</v>
      </c>
      <c r="E12" s="161">
        <f>E11*$D$12</f>
        <v>0</v>
      </c>
      <c r="F12" s="161">
        <f>F11*$D$12</f>
        <v>0</v>
      </c>
      <c r="G12" s="161">
        <f>G11*$D$12</f>
        <v>0</v>
      </c>
      <c r="H12" s="161"/>
    </row>
    <row r="13" spans="1:10" s="62" customFormat="1" ht="15" customHeight="1">
      <c r="A13" s="211" t="str">
        <f>'Planilha Orcamentária'!A21</f>
        <v>4.0</v>
      </c>
      <c r="B13" s="212" t="str">
        <f>'Planilha Orcamentária'!C21</f>
        <v>PINTURA RODAPÉS</v>
      </c>
      <c r="C13" s="97" t="s">
        <v>18</v>
      </c>
      <c r="D13" s="159" t="e">
        <f>D14/$D$16</f>
        <v>#DIV/0!</v>
      </c>
      <c r="E13" s="160">
        <v>0</v>
      </c>
      <c r="F13" s="160">
        <v>0.25</v>
      </c>
      <c r="G13" s="160">
        <v>0.75</v>
      </c>
      <c r="H13" s="160"/>
    </row>
    <row r="14" spans="1:10" s="62" customFormat="1" ht="15" customHeight="1">
      <c r="A14" s="211"/>
      <c r="B14" s="213"/>
      <c r="C14" s="98" t="s">
        <v>19</v>
      </c>
      <c r="D14" s="161">
        <f>'Planilha Orcamentária'!H21</f>
        <v>0</v>
      </c>
      <c r="E14" s="161">
        <f>E13*$D$14</f>
        <v>0</v>
      </c>
      <c r="F14" s="161">
        <f>F13*$D$14</f>
        <v>0</v>
      </c>
      <c r="G14" s="161">
        <f>G13*$D$14</f>
        <v>0</v>
      </c>
      <c r="H14" s="161"/>
    </row>
    <row r="15" spans="1:10" s="62" customFormat="1" ht="15" customHeight="1">
      <c r="A15" s="211" t="s">
        <v>20</v>
      </c>
      <c r="B15" s="211"/>
      <c r="C15" s="97" t="s">
        <v>18</v>
      </c>
      <c r="D15" s="159" t="e">
        <f>D7+D9+D11+D13</f>
        <v>#DIV/0!</v>
      </c>
      <c r="E15" s="159" t="e">
        <f>E16/$D$16</f>
        <v>#DIV/0!</v>
      </c>
      <c r="F15" s="159" t="e">
        <f>F16/$D$16</f>
        <v>#DIV/0!</v>
      </c>
      <c r="G15" s="159" t="e">
        <f>G16/$D$16</f>
        <v>#DIV/0!</v>
      </c>
      <c r="H15" s="159"/>
      <c r="J15" s="158"/>
    </row>
    <row r="16" spans="1:10" s="62" customFormat="1" ht="15" customHeight="1">
      <c r="A16" s="211"/>
      <c r="B16" s="211"/>
      <c r="C16" s="97" t="s">
        <v>19</v>
      </c>
      <c r="D16" s="162">
        <f>SUM(D8,D10,D12,D14)</f>
        <v>0</v>
      </c>
      <c r="E16" s="162">
        <f>E8+E10+E12+E14</f>
        <v>0</v>
      </c>
      <c r="F16" s="162">
        <f>F8+F10+F12+F14</f>
        <v>0</v>
      </c>
      <c r="G16" s="162">
        <f>G8+G10+G12+G14</f>
        <v>0</v>
      </c>
      <c r="H16" s="162"/>
      <c r="J16" s="158"/>
    </row>
    <row r="17" spans="1:8" ht="14.25" customHeight="1">
      <c r="A17" s="63"/>
      <c r="B17" s="64"/>
      <c r="C17" s="64"/>
      <c r="D17" s="64"/>
      <c r="E17" s="64"/>
      <c r="F17" s="64"/>
      <c r="G17" s="88" t="s">
        <v>21</v>
      </c>
      <c r="H17" s="85"/>
    </row>
    <row r="18" spans="1:8" ht="27.75" customHeight="1">
      <c r="A18" s="63"/>
      <c r="B18" s="65"/>
      <c r="C18" s="64"/>
      <c r="D18" s="66"/>
      <c r="E18" s="67"/>
      <c r="F18" s="67"/>
      <c r="G18" s="68"/>
      <c r="H18" s="85"/>
    </row>
    <row r="19" spans="1:8" s="82" customFormat="1" ht="12">
      <c r="A19" s="70"/>
      <c r="B19" s="99" t="str">
        <f>'Memória de Cálculo'!C25</f>
        <v>MAYRA JUNQUEIRA PEREIRA AGUIAR</v>
      </c>
      <c r="C19" s="80"/>
      <c r="D19" s="81"/>
      <c r="E19" s="81"/>
      <c r="F19" s="81"/>
      <c r="G19" s="89"/>
      <c r="H19" s="86"/>
    </row>
    <row r="20" spans="1:8" s="82" customFormat="1" ht="19.5" customHeight="1">
      <c r="A20" s="83"/>
      <c r="B20" s="100" t="str">
        <f>'Memória de Cálculo'!C26</f>
        <v>ARQUITETA E URBANISTA</v>
      </c>
      <c r="C20" s="80"/>
      <c r="D20" s="80"/>
      <c r="E20" s="84"/>
      <c r="F20" s="84"/>
      <c r="G20" s="83"/>
      <c r="H20" s="87"/>
    </row>
    <row r="21" spans="1:8" s="82" customFormat="1" ht="19.5" customHeight="1">
      <c r="A21" s="83"/>
      <c r="B21" s="100" t="str">
        <f>'Memória de Cálculo'!C27</f>
        <v>CAU-MG A40518-3 - RRT 14089330</v>
      </c>
      <c r="C21" s="80"/>
      <c r="D21" s="80"/>
      <c r="E21" s="84"/>
      <c r="F21" s="84"/>
      <c r="G21" s="83"/>
      <c r="H21" s="87"/>
    </row>
    <row r="22" spans="1:8" ht="19.5" customHeight="1">
      <c r="A22" s="68"/>
      <c r="B22" s="69"/>
      <c r="C22" s="66"/>
      <c r="D22" s="66"/>
      <c r="E22" s="67"/>
      <c r="F22" s="67"/>
      <c r="G22" s="68"/>
      <c r="H22" s="85"/>
    </row>
    <row r="23" spans="1:8" ht="13.5" customHeight="1">
      <c r="A23" s="70"/>
      <c r="B23" s="71"/>
      <c r="C23" s="72"/>
      <c r="D23" s="72"/>
      <c r="E23" s="73"/>
      <c r="F23" s="73"/>
      <c r="G23" s="90"/>
      <c r="H23" s="85"/>
    </row>
    <row r="24" spans="1:8" s="82" customFormat="1" ht="14.25" customHeight="1">
      <c r="A24" s="83"/>
      <c r="B24" s="99" t="str">
        <f>'Memória de Cálculo'!C31</f>
        <v>DOUGLAS ÁVILA MOREIRA</v>
      </c>
      <c r="C24" s="80"/>
      <c r="D24" s="80"/>
      <c r="E24" s="84"/>
      <c r="F24" s="84"/>
      <c r="G24" s="83"/>
      <c r="H24" s="87"/>
    </row>
    <row r="25" spans="1:8" s="82" customFormat="1" ht="14.1" customHeight="1">
      <c r="A25" s="83"/>
      <c r="B25" s="101" t="str">
        <f>'Memória de Cálculo'!C32</f>
        <v>PREFEITO MUNICIPAL</v>
      </c>
      <c r="C25" s="80"/>
      <c r="D25" s="80"/>
      <c r="E25" s="84"/>
      <c r="F25" s="84"/>
      <c r="G25" s="83"/>
      <c r="H25" s="87"/>
    </row>
    <row r="26" spans="1:8" ht="14.1" customHeight="1">
      <c r="A26" s="68"/>
      <c r="B26" s="74"/>
      <c r="C26" s="66"/>
      <c r="D26" s="66"/>
      <c r="E26" s="67"/>
      <c r="F26" s="67"/>
      <c r="G26" s="68"/>
      <c r="H26" s="85"/>
    </row>
    <row r="27" spans="1:8" ht="14.1" customHeight="1">
      <c r="A27" s="68"/>
      <c r="B27" s="74"/>
      <c r="C27" s="66"/>
      <c r="D27" s="66"/>
      <c r="E27" s="67"/>
      <c r="F27" s="67"/>
      <c r="G27" s="68"/>
      <c r="H27" s="85"/>
    </row>
    <row r="28" spans="1:8">
      <c r="A28" s="75"/>
      <c r="B28" s="76"/>
      <c r="C28" s="77"/>
      <c r="D28" s="77"/>
      <c r="E28" s="76"/>
      <c r="F28" s="76"/>
      <c r="G28" s="75"/>
      <c r="H28" s="91"/>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16">
    <mergeCell ref="A15:B16"/>
    <mergeCell ref="A11:A12"/>
    <mergeCell ref="B11:B12"/>
    <mergeCell ref="C3:C5"/>
    <mergeCell ref="A1:B1"/>
    <mergeCell ref="E4:H5"/>
    <mergeCell ref="D3:D5"/>
    <mergeCell ref="A13:A14"/>
    <mergeCell ref="B13:B14"/>
    <mergeCell ref="A2:H2"/>
    <mergeCell ref="A7:A8"/>
    <mergeCell ref="B7:B8"/>
    <mergeCell ref="A9:A10"/>
    <mergeCell ref="B9:B10"/>
    <mergeCell ref="A3:B3"/>
    <mergeCell ref="A5:B5"/>
  </mergeCells>
  <printOptions horizontalCentered="1"/>
  <pageMargins left="0.39370078740157483" right="0.19685039370078741" top="0.59055118110236227" bottom="0.19685039370078741" header="0.19685039370078741" footer="0"/>
  <pageSetup paperSize="9" scale="72" orientation="landscape" horizontalDpi="4294967295" r:id="rId2"/>
  <headerFooter alignWithMargins="0"/>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5</vt:i4>
      </vt:variant>
    </vt:vector>
  </HeadingPairs>
  <TitlesOfParts>
    <vt:vector size="8" baseType="lpstr">
      <vt:lpstr>Memória de Cálculo</vt:lpstr>
      <vt:lpstr>Planilha Orcamentária</vt:lpstr>
      <vt:lpstr>Cronograma</vt:lpstr>
      <vt:lpstr>Cronograma!Area_de_impressao</vt:lpstr>
      <vt:lpstr>'Memória de Cálculo'!Area_de_impressao</vt:lpstr>
      <vt:lpstr>'Planilha Orcamentária'!Area_de_impressao</vt:lpstr>
      <vt:lpstr>'Memória de Cálculo'!Titulos_de_impressao</vt:lpstr>
      <vt:lpstr>'Planilha Orcamentária'!Titulos_de_impressao</vt:lpstr>
    </vt:vector>
  </TitlesOfParts>
  <Company>Setop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DESKTOP</cp:lastModifiedBy>
  <cp:lastPrinted>2024-03-18T17:24:46Z</cp:lastPrinted>
  <dcterms:created xsi:type="dcterms:W3CDTF">2006-09-22T13:55:22Z</dcterms:created>
  <dcterms:modified xsi:type="dcterms:W3CDTF">2024-05-27T18:50:41Z</dcterms:modified>
</cp:coreProperties>
</file>